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2" i="57" l="1"/>
  <c r="G52" i="57"/>
  <c r="H52" i="57"/>
  <c r="A600" i="38"/>
  <c r="D600" i="38"/>
  <c r="E600" i="38"/>
  <c r="G600" i="38"/>
  <c r="H600" i="38"/>
  <c r="K600" i="38"/>
  <c r="L600" i="38"/>
  <c r="P600" i="38" s="1"/>
  <c r="Q600" i="38" s="1"/>
  <c r="M600" i="38"/>
  <c r="N600" i="38" s="1"/>
  <c r="S600" i="38"/>
  <c r="V600" i="38"/>
  <c r="W600" i="38"/>
  <c r="X600" i="38" l="1"/>
  <c r="O600" i="38"/>
  <c r="Y600" i="38" s="1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41" i="51" s="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C18" i="81"/>
  <c r="C85" i="97"/>
  <c r="H85" i="98"/>
  <c r="K85" i="97"/>
  <c r="K19" i="97"/>
  <c r="H19" i="97"/>
  <c r="M85" i="98"/>
  <c r="C85" i="98"/>
  <c r="F85" i="98"/>
  <c r="F19" i="98"/>
  <c r="M19" i="97"/>
  <c r="M85" i="97"/>
  <c r="F19" i="97"/>
  <c r="H85" i="97"/>
  <c r="K19" i="98"/>
  <c r="M19" i="98"/>
  <c r="H19" i="98"/>
  <c r="C19" i="97"/>
  <c r="F85" i="97"/>
  <c r="C19" i="98"/>
  <c r="K85" i="98"/>
  <c r="Q2" i="97" l="1"/>
  <c r="Q8" i="97" s="1"/>
  <c r="M66" i="97"/>
  <c r="Q10" i="97" s="1"/>
  <c r="M66" i="98"/>
  <c r="Q10" i="98" s="1"/>
  <c r="Q8" i="98"/>
  <c r="Q7" i="98" s="1"/>
  <c r="Q3" i="98"/>
  <c r="Q6" i="98" s="1"/>
  <c r="Q5" i="98"/>
  <c r="Q3" i="97"/>
  <c r="Q6" i="97" s="1"/>
  <c r="C18" i="70"/>
  <c r="Q5" i="97" l="1"/>
  <c r="Q9" i="98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K85" i="96"/>
  <c r="M85" i="96"/>
  <c r="H85" i="96"/>
  <c r="H19" i="96"/>
  <c r="M19" i="96"/>
  <c r="C85" i="96"/>
  <c r="K19" i="96"/>
  <c r="F85" i="96"/>
  <c r="F19" i="96"/>
  <c r="C19" i="96"/>
  <c r="Q2" i="96" l="1"/>
  <c r="Q5" i="96" s="1"/>
  <c r="M66" i="96"/>
  <c r="Q10" i="96" s="1"/>
  <c r="Q3" i="96"/>
  <c r="Q6" i="96" s="1"/>
  <c r="W54" i="58"/>
  <c r="Q8" i="96" l="1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F85" i="95"/>
  <c r="M19" i="95"/>
  <c r="H85" i="95"/>
  <c r="C19" i="95"/>
  <c r="H19" i="95"/>
  <c r="K85" i="95"/>
  <c r="C85" i="95"/>
  <c r="M85" i="95"/>
  <c r="K19" i="95"/>
  <c r="F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F19" i="94"/>
  <c r="K85" i="94"/>
  <c r="K19" i="94"/>
  <c r="H85" i="94"/>
  <c r="M19" i="94"/>
  <c r="M85" i="94"/>
  <c r="C85" i="94"/>
  <c r="F85" i="94"/>
  <c r="C19" i="94"/>
  <c r="Z579" i="38" l="1"/>
  <c r="M66" i="94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85" i="93"/>
  <c r="H85" i="93"/>
  <c r="C19" i="93"/>
  <c r="H19" i="93"/>
  <c r="F85" i="93"/>
  <c r="M19" i="93"/>
  <c r="M85" i="93"/>
  <c r="K85" i="93"/>
  <c r="F19" i="93"/>
  <c r="K19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H19" i="91"/>
  <c r="H19" i="92"/>
  <c r="K19" i="92"/>
  <c r="M85" i="92"/>
  <c r="K85" i="91"/>
  <c r="C19" i="91"/>
  <c r="H85" i="92"/>
  <c r="M85" i="91"/>
  <c r="F85" i="91"/>
  <c r="H85" i="91"/>
  <c r="M19" i="92"/>
  <c r="C19" i="92"/>
  <c r="C85" i="91"/>
  <c r="K85" i="92"/>
  <c r="M19" i="91"/>
  <c r="K19" i="91"/>
  <c r="F19" i="91"/>
  <c r="F19" i="92"/>
  <c r="C85" i="92"/>
  <c r="F85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5" i="91" l="1"/>
  <c r="Q9" i="93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Z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Z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F85" i="90"/>
  <c r="M19" i="90"/>
  <c r="H85" i="90"/>
  <c r="C85" i="90"/>
  <c r="K85" i="90"/>
  <c r="K19" i="90"/>
  <c r="C19" i="90"/>
  <c r="H19" i="90"/>
  <c r="M85" i="90"/>
  <c r="F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M85" i="89"/>
  <c r="H85" i="89"/>
  <c r="K85" i="89"/>
  <c r="C19" i="89"/>
  <c r="F85" i="89"/>
  <c r="F19" i="89"/>
  <c r="H19" i="89"/>
  <c r="M19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H85" i="88"/>
  <c r="M85" i="88"/>
  <c r="H85" i="87"/>
  <c r="C19" i="87"/>
  <c r="F19" i="87"/>
  <c r="C85" i="88"/>
  <c r="K85" i="87"/>
  <c r="M19" i="87"/>
  <c r="F85" i="87"/>
  <c r="M19" i="88"/>
  <c r="F85" i="88"/>
  <c r="H19" i="88"/>
  <c r="K19" i="88"/>
  <c r="C85" i="87"/>
  <c r="M85" i="87"/>
  <c r="K85" i="88"/>
  <c r="H19" i="87"/>
  <c r="F19" i="88"/>
  <c r="C19" i="88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C85" i="86"/>
  <c r="C19" i="86"/>
  <c r="H19" i="86"/>
  <c r="F85" i="86"/>
  <c r="H85" i="86"/>
  <c r="K19" i="86"/>
  <c r="M19" i="86"/>
  <c r="K85" i="86"/>
  <c r="F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C19" i="46"/>
  <c r="H19" i="46"/>
  <c r="K19" i="46"/>
  <c r="M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Z487" i="38" s="1"/>
  <c r="G487" i="38"/>
  <c r="H487" i="38"/>
  <c r="K487" i="38"/>
  <c r="L487" i="38" s="1"/>
  <c r="M487" i="38"/>
  <c r="N487" i="38" s="1"/>
  <c r="S487" i="38"/>
  <c r="O487" i="38" l="1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F19" i="85"/>
  <c r="C85" i="85"/>
  <c r="F85" i="85"/>
  <c r="K85" i="85"/>
  <c r="K19" i="85"/>
  <c r="M85" i="85"/>
  <c r="H85" i="85"/>
  <c r="M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4"/>
  <c r="C85" i="83"/>
  <c r="M85" i="84"/>
  <c r="C85" i="84"/>
  <c r="K19" i="83"/>
  <c r="H19" i="83"/>
  <c r="F19" i="83"/>
  <c r="M85" i="83"/>
  <c r="M19" i="83"/>
  <c r="M19" i="84"/>
  <c r="K85" i="83"/>
  <c r="H85" i="83"/>
  <c r="F85" i="83"/>
  <c r="C19" i="84"/>
  <c r="F85" i="84"/>
  <c r="C19" i="83"/>
  <c r="H19" i="84"/>
  <c r="H85" i="84"/>
  <c r="F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8" i="74"/>
  <c r="C19" i="82"/>
  <c r="M85" i="82"/>
  <c r="H85" i="82"/>
  <c r="H19" i="82"/>
  <c r="F19" i="82"/>
  <c r="H18" i="74"/>
  <c r="K85" i="82"/>
  <c r="F85" i="82"/>
  <c r="C85" i="82"/>
  <c r="M19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H96" i="31"/>
  <c r="K78" i="75"/>
  <c r="K96" i="31"/>
  <c r="H78" i="75"/>
  <c r="M96" i="31"/>
  <c r="C78" i="75"/>
  <c r="C96" i="31"/>
  <c r="M78" i="75"/>
  <c r="F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K85" i="64"/>
  <c r="H19" i="64"/>
  <c r="H85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H85" i="81"/>
  <c r="M85" i="81"/>
  <c r="F85" i="81"/>
  <c r="K85" i="81"/>
  <c r="M19" i="81"/>
  <c r="F19" i="81"/>
  <c r="H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M85" i="80"/>
  <c r="H19" i="80"/>
  <c r="F85" i="80"/>
  <c r="H85" i="80"/>
  <c r="K85" i="80"/>
  <c r="F19" i="80"/>
  <c r="C85" i="80"/>
  <c r="C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C19" i="79"/>
  <c r="F65" i="79"/>
  <c r="M19" i="79"/>
  <c r="C65" i="79"/>
  <c r="H19" i="79"/>
  <c r="K65" i="79"/>
  <c r="M65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Z449" i="38" s="1"/>
  <c r="G449" i="38"/>
  <c r="H449" i="38"/>
  <c r="K449" i="38"/>
  <c r="L449" i="38" s="1"/>
  <c r="M449" i="38"/>
  <c r="N449" i="38" s="1"/>
  <c r="S449" i="38"/>
  <c r="O449" i="38" l="1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F85" i="78"/>
  <c r="C19" i="78"/>
  <c r="K85" i="78"/>
  <c r="C85" i="78"/>
  <c r="M85" i="78"/>
  <c r="H19" i="78"/>
  <c r="M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Z442" i="38" s="1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O442" i="38" l="1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K85" i="77"/>
  <c r="M19" i="77"/>
  <c r="H85" i="77"/>
  <c r="H19" i="77"/>
  <c r="C19" i="77"/>
  <c r="M85" i="77"/>
  <c r="F85" i="77"/>
  <c r="F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K77" i="69"/>
  <c r="F77" i="69"/>
  <c r="C77" i="69"/>
  <c r="Z407" i="38" l="1"/>
  <c r="N407" i="38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H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05" i="25"/>
  <c r="K705" i="25"/>
  <c r="C705" i="25"/>
  <c r="F705" i="25"/>
  <c r="M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4" i="51"/>
  <c r="H234" i="51"/>
  <c r="C234" i="51"/>
  <c r="F228" i="51"/>
  <c r="F227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F209" i="51"/>
  <c r="K208" i="51"/>
  <c r="F208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P43" i="51"/>
  <c r="H129" i="51"/>
  <c r="G129" i="51"/>
  <c r="F129" i="51"/>
  <c r="P42" i="51"/>
  <c r="H128" i="51"/>
  <c r="G128" i="51"/>
  <c r="F128" i="51"/>
  <c r="P41" i="51"/>
  <c r="H127" i="51"/>
  <c r="G127" i="51"/>
  <c r="F127" i="51"/>
  <c r="P40" i="51"/>
  <c r="H126" i="51"/>
  <c r="G126" i="51"/>
  <c r="F126" i="51"/>
  <c r="P39" i="51"/>
  <c r="H125" i="51"/>
  <c r="G125" i="51"/>
  <c r="F125" i="51"/>
  <c r="P38" i="51"/>
  <c r="H124" i="51"/>
  <c r="G124" i="51"/>
  <c r="F124" i="51"/>
  <c r="P37" i="51"/>
  <c r="H123" i="51"/>
  <c r="G123" i="51"/>
  <c r="F123" i="51"/>
  <c r="P36" i="51"/>
  <c r="H122" i="51"/>
  <c r="G122" i="51"/>
  <c r="F122" i="51"/>
  <c r="P35" i="51"/>
  <c r="H121" i="51"/>
  <c r="G121" i="51"/>
  <c r="F121" i="51"/>
  <c r="P34" i="51"/>
  <c r="H120" i="51"/>
  <c r="G120" i="51"/>
  <c r="F120" i="51"/>
  <c r="P33" i="51"/>
  <c r="H119" i="51"/>
  <c r="G119" i="51"/>
  <c r="F119" i="51"/>
  <c r="P32" i="51"/>
  <c r="H118" i="51"/>
  <c r="G118" i="51"/>
  <c r="F118" i="51"/>
  <c r="P31" i="51"/>
  <c r="H117" i="51"/>
  <c r="G117" i="51"/>
  <c r="F117" i="51"/>
  <c r="P30" i="51"/>
  <c r="H116" i="51"/>
  <c r="G116" i="51"/>
  <c r="F116" i="51"/>
  <c r="P29" i="51"/>
  <c r="H115" i="51"/>
  <c r="G115" i="51"/>
  <c r="F115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30" i="49"/>
  <c r="M63" i="66"/>
  <c r="C19" i="34"/>
  <c r="F81" i="61"/>
  <c r="C63" i="66"/>
  <c r="M19" i="72"/>
  <c r="K23" i="57"/>
  <c r="H156" i="49"/>
  <c r="K100" i="34"/>
  <c r="K19" i="60"/>
  <c r="H81" i="61"/>
  <c r="H119" i="7"/>
  <c r="H92" i="45"/>
  <c r="H77" i="70"/>
  <c r="K55" i="50"/>
  <c r="H100" i="34"/>
  <c r="M67" i="60"/>
  <c r="C19" i="50"/>
  <c r="F23" i="58"/>
  <c r="M81" i="61"/>
  <c r="H19" i="60"/>
  <c r="K19" i="45"/>
  <c r="H19" i="75"/>
  <c r="H213" i="57"/>
  <c r="H19" i="59"/>
  <c r="H19" i="45"/>
  <c r="F19" i="55"/>
  <c r="K19" i="54"/>
  <c r="F19" i="34"/>
  <c r="K19" i="75"/>
  <c r="F19" i="43"/>
  <c r="F19" i="63"/>
  <c r="F75" i="41"/>
  <c r="H146" i="58"/>
  <c r="H86" i="53"/>
  <c r="C19" i="61"/>
  <c r="F19" i="66"/>
  <c r="K25" i="31"/>
  <c r="K19" i="70"/>
  <c r="H451" i="17"/>
  <c r="M19" i="41"/>
  <c r="M19" i="34"/>
  <c r="C19" i="54"/>
  <c r="C19" i="55"/>
  <c r="K19" i="3"/>
  <c r="H19" i="72"/>
  <c r="K63" i="66"/>
  <c r="F119" i="7"/>
  <c r="F19" i="3"/>
  <c r="H19" i="62"/>
  <c r="K156" i="49"/>
  <c r="K23" i="17"/>
  <c r="K86" i="53"/>
  <c r="K19" i="50"/>
  <c r="C94" i="52"/>
  <c r="M92" i="45"/>
  <c r="F85" i="64"/>
  <c r="H94" i="52"/>
  <c r="K19" i="53"/>
  <c r="K19" i="34"/>
  <c r="C19" i="62"/>
  <c r="F19" i="45"/>
  <c r="K19" i="72"/>
  <c r="M451" i="17"/>
  <c r="H19" i="69"/>
  <c r="K90" i="72"/>
  <c r="F77" i="70"/>
  <c r="K94" i="52"/>
  <c r="H19" i="70"/>
  <c r="K19" i="41"/>
  <c r="H19" i="52"/>
  <c r="H19" i="34"/>
  <c r="C19" i="69"/>
  <c r="C19" i="60"/>
  <c r="F55" i="50"/>
  <c r="H90" i="72"/>
  <c r="H67" i="60"/>
  <c r="F19" i="52"/>
  <c r="H72" i="25"/>
  <c r="M100" i="34"/>
  <c r="M90" i="72"/>
  <c r="C146" i="58"/>
  <c r="M23" i="57"/>
  <c r="C119" i="7"/>
  <c r="F30" i="49"/>
  <c r="C55" i="50"/>
  <c r="H19" i="55"/>
  <c r="F19" i="72"/>
  <c r="C85" i="64"/>
  <c r="C67" i="60"/>
  <c r="F63" i="66"/>
  <c r="F19" i="53"/>
  <c r="F19" i="54"/>
  <c r="H75" i="41"/>
  <c r="F18" i="74"/>
  <c r="C451" i="17"/>
  <c r="K19" i="63"/>
  <c r="C19" i="3"/>
  <c r="F19" i="73"/>
  <c r="M19" i="69"/>
  <c r="M19" i="55"/>
  <c r="C19" i="53"/>
  <c r="C23" i="58"/>
  <c r="H72" i="59"/>
  <c r="M19" i="73"/>
  <c r="M19" i="3"/>
  <c r="F72" i="25"/>
  <c r="H19" i="3"/>
  <c r="M19" i="53"/>
  <c r="C19" i="45"/>
  <c r="C100" i="34"/>
  <c r="F451" i="17"/>
  <c r="M30" i="49"/>
  <c r="H23" i="17"/>
  <c r="C156" i="49"/>
  <c r="F72" i="59"/>
  <c r="M55" i="50"/>
  <c r="F67" i="60"/>
  <c r="C23" i="17"/>
  <c r="F94" i="52"/>
  <c r="M51" i="54"/>
  <c r="F19" i="75"/>
  <c r="F19" i="62"/>
  <c r="C72" i="59"/>
  <c r="C19" i="41"/>
  <c r="F19" i="61"/>
  <c r="F92" i="45"/>
  <c r="M19" i="75"/>
  <c r="M19" i="52"/>
  <c r="F86" i="53"/>
  <c r="C19" i="75"/>
  <c r="F19" i="59"/>
  <c r="C19" i="70"/>
  <c r="K67" i="60"/>
  <c r="H19" i="63"/>
  <c r="H19" i="68"/>
  <c r="C19" i="66"/>
  <c r="M213" i="57"/>
  <c r="F42" i="51"/>
  <c r="C19" i="64"/>
  <c r="M77" i="70"/>
  <c r="F19" i="50"/>
  <c r="C81" i="61"/>
  <c r="M119" i="7"/>
  <c r="F19" i="71"/>
  <c r="F19" i="70"/>
  <c r="H65" i="71"/>
  <c r="K19" i="73"/>
  <c r="K65" i="71"/>
  <c r="F156" i="49"/>
  <c r="F90" i="72"/>
  <c r="M19" i="62"/>
  <c r="M19" i="59"/>
  <c r="C19" i="72"/>
  <c r="C19" i="68"/>
  <c r="K65" i="63"/>
  <c r="H63" i="66"/>
  <c r="K19" i="66"/>
  <c r="F25" i="31"/>
  <c r="M19" i="60"/>
  <c r="K81" i="61"/>
  <c r="K30" i="40"/>
  <c r="H30" i="49"/>
  <c r="K77" i="70"/>
  <c r="F19" i="68"/>
  <c r="C19" i="71"/>
  <c r="M65" i="63"/>
  <c r="F213" i="57"/>
  <c r="C30" i="40"/>
  <c r="F23" i="57"/>
  <c r="M23" i="58"/>
  <c r="M19" i="63"/>
  <c r="H19" i="50"/>
  <c r="M19" i="70"/>
  <c r="H55" i="50"/>
  <c r="K51" i="54"/>
  <c r="K18" i="74"/>
  <c r="C77" i="70"/>
  <c r="K75" i="41"/>
  <c r="C92" i="45"/>
  <c r="C213" i="57"/>
  <c r="F30" i="40"/>
  <c r="C75" i="41"/>
  <c r="F19" i="64"/>
  <c r="M65" i="71"/>
  <c r="F65" i="71"/>
  <c r="H51" i="54"/>
  <c r="F19" i="60"/>
  <c r="M19" i="61"/>
  <c r="H65" i="63"/>
  <c r="F65" i="63"/>
  <c r="F146" i="58"/>
  <c r="F51" i="54"/>
  <c r="M23" i="17"/>
  <c r="K72" i="59"/>
  <c r="K92" i="45"/>
  <c r="H19" i="66"/>
  <c r="M146" i="58"/>
  <c r="K19" i="71"/>
  <c r="K213" i="57"/>
  <c r="H19" i="54"/>
  <c r="K30" i="49"/>
  <c r="F19" i="41"/>
  <c r="M72" i="59"/>
  <c r="H19" i="73"/>
  <c r="M19" i="71"/>
  <c r="M19" i="45"/>
  <c r="H25" i="31"/>
  <c r="M42" i="51"/>
  <c r="K19" i="55"/>
  <c r="K119" i="7"/>
  <c r="C19" i="73"/>
  <c r="C25" i="31"/>
  <c r="C19" i="52"/>
  <c r="H19" i="61"/>
  <c r="C86" i="53"/>
  <c r="H23" i="58"/>
  <c r="M19" i="50"/>
  <c r="C72" i="25"/>
  <c r="H30" i="40"/>
  <c r="C90" i="72"/>
  <c r="K451" i="17"/>
  <c r="K19" i="59"/>
  <c r="M30" i="40"/>
  <c r="K146" i="58"/>
  <c r="C23" i="57"/>
  <c r="K19" i="52"/>
  <c r="C65" i="71"/>
  <c r="M156" i="49"/>
  <c r="C51" i="54"/>
  <c r="H19" i="71"/>
  <c r="F19" i="69"/>
  <c r="M19" i="66"/>
  <c r="K19" i="61"/>
  <c r="K19" i="62"/>
  <c r="K19" i="69"/>
  <c r="M86" i="53"/>
  <c r="F23" i="17"/>
  <c r="K23" i="58"/>
  <c r="F100" i="34"/>
  <c r="C19" i="63"/>
  <c r="C65" i="63"/>
  <c r="M94" i="52"/>
  <c r="H19" i="53"/>
  <c r="K19" i="68"/>
  <c r="H19" i="41"/>
  <c r="M19" i="68"/>
  <c r="M75" i="41"/>
  <c r="M19" i="54"/>
  <c r="M25" i="31"/>
  <c r="C19" i="59"/>
  <c r="K42" i="51"/>
  <c r="O27" i="38" l="1"/>
  <c r="O39" i="38"/>
  <c r="O59" i="38"/>
  <c r="O71" i="38"/>
  <c r="X71" i="38"/>
  <c r="O83" i="38"/>
  <c r="O94" i="38"/>
  <c r="O110" i="38"/>
  <c r="X110" i="38"/>
  <c r="O146" i="38"/>
  <c r="O168" i="38"/>
  <c r="O184" i="38"/>
  <c r="O167" i="38"/>
  <c r="X167" i="38"/>
  <c r="O183" i="38"/>
  <c r="O256" i="38"/>
  <c r="O58" i="38"/>
  <c r="X58" i="38"/>
  <c r="O62" i="38"/>
  <c r="X62" i="38"/>
  <c r="O66" i="38"/>
  <c r="X66" i="38"/>
  <c r="O70" i="38"/>
  <c r="O74" i="38"/>
  <c r="X74" i="38"/>
  <c r="O78" i="38"/>
  <c r="O97" i="38"/>
  <c r="X97" i="38"/>
  <c r="O101" i="38"/>
  <c r="O105" i="38"/>
  <c r="O109" i="38"/>
  <c r="O113" i="38"/>
  <c r="X113" i="38"/>
  <c r="O117" i="38"/>
  <c r="O121" i="38"/>
  <c r="X121" i="38"/>
  <c r="O125" i="38"/>
  <c r="O129" i="38"/>
  <c r="X129" i="38"/>
  <c r="O133" i="38"/>
  <c r="O137" i="38"/>
  <c r="O141" i="38"/>
  <c r="X141" i="38"/>
  <c r="O145" i="38"/>
  <c r="X145" i="38"/>
  <c r="O158" i="38"/>
  <c r="O174" i="38"/>
  <c r="O190" i="38"/>
  <c r="X190" i="38"/>
  <c r="O284" i="38"/>
  <c r="X284" i="38"/>
  <c r="V599" i="38"/>
  <c r="X599" i="38" s="1"/>
  <c r="V598" i="38"/>
  <c r="X598" i="38" s="1"/>
  <c r="V597" i="38"/>
  <c r="X597" i="38" s="1"/>
  <c r="O85" i="38"/>
  <c r="X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X315" i="38"/>
  <c r="O347" i="38"/>
  <c r="O31" i="38"/>
  <c r="O47" i="38"/>
  <c r="O63" i="38"/>
  <c r="X63" i="38"/>
  <c r="O79" i="38"/>
  <c r="O90" i="38"/>
  <c r="O102" i="38"/>
  <c r="O118" i="38"/>
  <c r="X118" i="38"/>
  <c r="O134" i="38"/>
  <c r="O138" i="38"/>
  <c r="O176" i="38"/>
  <c r="O278" i="38"/>
  <c r="X278" i="38"/>
  <c r="O223" i="38"/>
  <c r="O238" i="38"/>
  <c r="O26" i="38"/>
  <c r="X26" i="38"/>
  <c r="O30" i="38"/>
  <c r="O34" i="38"/>
  <c r="O38" i="38"/>
  <c r="X38" i="38"/>
  <c r="O89" i="38"/>
  <c r="X89" i="38"/>
  <c r="O93" i="38"/>
  <c r="X93" i="38"/>
  <c r="O166" i="38"/>
  <c r="O348" i="38"/>
  <c r="O29" i="38"/>
  <c r="X29" i="38"/>
  <c r="O33" i="38"/>
  <c r="X33" i="38"/>
  <c r="O37" i="38"/>
  <c r="O41" i="38"/>
  <c r="O45" i="38"/>
  <c r="X45" i="38"/>
  <c r="O49" i="38"/>
  <c r="O53" i="38"/>
  <c r="O57" i="38"/>
  <c r="O61" i="38"/>
  <c r="X61" i="38"/>
  <c r="O65" i="38"/>
  <c r="X65" i="38"/>
  <c r="O69" i="38"/>
  <c r="O73" i="38"/>
  <c r="O77" i="38"/>
  <c r="X77" i="38"/>
  <c r="O81" i="38"/>
  <c r="X81" i="38"/>
  <c r="O88" i="38"/>
  <c r="O92" i="38"/>
  <c r="O96" i="38"/>
  <c r="X96" i="38"/>
  <c r="O100" i="38"/>
  <c r="X100" i="38"/>
  <c r="O104" i="38"/>
  <c r="O108" i="38"/>
  <c r="O112" i="38"/>
  <c r="O116" i="38"/>
  <c r="X116" i="38"/>
  <c r="O120" i="38"/>
  <c r="O124" i="38"/>
  <c r="O128" i="38"/>
  <c r="O132" i="38"/>
  <c r="X132" i="38"/>
  <c r="O136" i="38"/>
  <c r="O140" i="38"/>
  <c r="X140" i="38"/>
  <c r="O144" i="38"/>
  <c r="O148" i="38"/>
  <c r="O156" i="38"/>
  <c r="O164" i="38"/>
  <c r="O172" i="38"/>
  <c r="X172" i="38"/>
  <c r="O180" i="38"/>
  <c r="X180" i="38"/>
  <c r="O188" i="38"/>
  <c r="O196" i="38"/>
  <c r="O204" i="38"/>
  <c r="X204" i="38"/>
  <c r="O212" i="38"/>
  <c r="O290" i="38"/>
  <c r="O298" i="38"/>
  <c r="X298" i="38"/>
  <c r="O314" i="38"/>
  <c r="O322" i="38"/>
  <c r="X322" i="38"/>
  <c r="O346" i="38"/>
  <c r="O43" i="38"/>
  <c r="O55" i="38"/>
  <c r="X55" i="38"/>
  <c r="O75" i="38"/>
  <c r="O86" i="38"/>
  <c r="O98" i="38"/>
  <c r="O114" i="38"/>
  <c r="O160" i="38"/>
  <c r="X160" i="38"/>
  <c r="O262" i="38"/>
  <c r="O159" i="38"/>
  <c r="O285" i="38"/>
  <c r="O42" i="38"/>
  <c r="X42" i="38"/>
  <c r="O46" i="38"/>
  <c r="O50" i="38"/>
  <c r="O54" i="38"/>
  <c r="O82" i="38"/>
  <c r="X82" i="38"/>
  <c r="O150" i="38"/>
  <c r="O182" i="38"/>
  <c r="X182" i="38"/>
  <c r="O198" i="38"/>
  <c r="X198" i="38"/>
  <c r="O308" i="38"/>
  <c r="X308" i="38"/>
  <c r="O356" i="38"/>
  <c r="O155" i="38"/>
  <c r="X155" i="38"/>
  <c r="O163" i="38"/>
  <c r="X163" i="38"/>
  <c r="O171" i="38"/>
  <c r="X171" i="38"/>
  <c r="O179" i="38"/>
  <c r="O187" i="38"/>
  <c r="O195" i="38"/>
  <c r="X195" i="38"/>
  <c r="O265" i="38"/>
  <c r="X265" i="38"/>
  <c r="O289" i="38"/>
  <c r="O297" i="38"/>
  <c r="O305" i="38"/>
  <c r="X305" i="38"/>
  <c r="O313" i="38"/>
  <c r="X313" i="38"/>
  <c r="O321" i="38"/>
  <c r="O337" i="38"/>
  <c r="O345" i="38"/>
  <c r="X345" i="38"/>
  <c r="O35" i="38"/>
  <c r="X35" i="38"/>
  <c r="O51" i="38"/>
  <c r="O67" i="38"/>
  <c r="O106" i="38"/>
  <c r="O122" i="38"/>
  <c r="X122" i="38"/>
  <c r="O126" i="38"/>
  <c r="O130" i="38"/>
  <c r="O142" i="38"/>
  <c r="O152" i="38"/>
  <c r="X152" i="38"/>
  <c r="O192" i="38"/>
  <c r="O270" i="38"/>
  <c r="O286" i="38"/>
  <c r="O151" i="38"/>
  <c r="X151" i="38"/>
  <c r="O175" i="38"/>
  <c r="O191" i="38"/>
  <c r="X191" i="38"/>
  <c r="O28" i="38"/>
  <c r="X28" i="38"/>
  <c r="O32" i="38"/>
  <c r="X32" i="38"/>
  <c r="O36" i="38"/>
  <c r="O40" i="38"/>
  <c r="O44" i="38"/>
  <c r="X44" i="38"/>
  <c r="O48" i="38"/>
  <c r="X48" i="38"/>
  <c r="O52" i="38"/>
  <c r="O56" i="38"/>
  <c r="O60" i="38"/>
  <c r="X60" i="38"/>
  <c r="O64" i="38"/>
  <c r="X64" i="38"/>
  <c r="O68" i="38"/>
  <c r="O72" i="38"/>
  <c r="O76" i="38"/>
  <c r="O80" i="38"/>
  <c r="X80" i="38"/>
  <c r="O84" i="38"/>
  <c r="O87" i="38"/>
  <c r="O91" i="38"/>
  <c r="O95" i="38"/>
  <c r="X95" i="38"/>
  <c r="O99" i="38"/>
  <c r="O103" i="38"/>
  <c r="X103" i="38"/>
  <c r="O107" i="38"/>
  <c r="X107" i="38"/>
  <c r="O111" i="38"/>
  <c r="X111" i="38"/>
  <c r="O115" i="38"/>
  <c r="O119" i="38"/>
  <c r="O123" i="38"/>
  <c r="X123" i="38"/>
  <c r="O127" i="38"/>
  <c r="X127" i="38"/>
  <c r="O131" i="38"/>
  <c r="O135" i="38"/>
  <c r="O139" i="38"/>
  <c r="O143" i="38"/>
  <c r="X143" i="38"/>
  <c r="O147" i="38"/>
  <c r="O154" i="38"/>
  <c r="O162" i="38"/>
  <c r="X162" i="38"/>
  <c r="O170" i="38"/>
  <c r="X170" i="38"/>
  <c r="O178" i="38"/>
  <c r="O186" i="38"/>
  <c r="X186" i="38"/>
  <c r="O194" i="38"/>
  <c r="O202" i="38"/>
  <c r="X202" i="38"/>
  <c r="O218" i="38"/>
  <c r="O226" i="38"/>
  <c r="X226" i="38"/>
  <c r="O264" i="38"/>
  <c r="O272" i="38"/>
  <c r="X272" i="38"/>
  <c r="O328" i="38"/>
  <c r="O336" i="38"/>
  <c r="X336" i="38"/>
  <c r="O153" i="38"/>
  <c r="O161" i="38"/>
  <c r="O169" i="38"/>
  <c r="O177" i="38"/>
  <c r="O185" i="38"/>
  <c r="O193" i="38"/>
  <c r="O201" i="38"/>
  <c r="X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3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597" i="38" s="1"/>
  <c r="Y597" i="38" s="1"/>
  <c r="K86" i="38"/>
  <c r="L86" i="38" s="1"/>
  <c r="W599" i="38" s="1"/>
  <c r="Y599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Y40" i="38" s="1"/>
  <c r="V46" i="38"/>
  <c r="X46" i="38" s="1"/>
  <c r="V53" i="38"/>
  <c r="X53" i="38" s="1"/>
  <c r="V97" i="38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V49" i="38"/>
  <c r="X49" i="38" s="1"/>
  <c r="W62" i="38"/>
  <c r="W64" i="38"/>
  <c r="Y64" i="38" s="1"/>
  <c r="W81" i="38"/>
  <c r="Y81" i="38" s="1"/>
  <c r="V82" i="38"/>
  <c r="V86" i="38"/>
  <c r="X86" i="38" s="1"/>
  <c r="V100" i="38"/>
  <c r="V114" i="38"/>
  <c r="X114" i="38" s="1"/>
  <c r="V136" i="38"/>
  <c r="X136" i="38" s="1"/>
  <c r="V171" i="38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Y56" i="38" s="1"/>
  <c r="V65" i="38"/>
  <c r="W69" i="38"/>
  <c r="Y69" i="38" s="1"/>
  <c r="P151" i="38"/>
  <c r="V174" i="38"/>
  <c r="X174" i="38" s="1"/>
  <c r="V206" i="38"/>
  <c r="V222" i="38"/>
  <c r="V324" i="38"/>
  <c r="V329" i="38"/>
  <c r="W52" i="38"/>
  <c r="Y52" i="38" s="1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V312" i="38"/>
  <c r="V308" i="38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X328" i="38" s="1"/>
  <c r="V315" i="38"/>
  <c r="V313" i="38"/>
  <c r="V311" i="38"/>
  <c r="V297" i="38"/>
  <c r="X297" i="38" s="1"/>
  <c r="V295" i="38"/>
  <c r="V292" i="38"/>
  <c r="V284" i="38"/>
  <c r="V277" i="38"/>
  <c r="V269" i="38"/>
  <c r="V261" i="38"/>
  <c r="V322" i="38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V135" i="38"/>
  <c r="X135" i="38" s="1"/>
  <c r="V127" i="38"/>
  <c r="V119" i="38"/>
  <c r="X119" i="38" s="1"/>
  <c r="V111" i="38"/>
  <c r="V347" i="38"/>
  <c r="X347" i="38" s="1"/>
  <c r="V298" i="38"/>
  <c r="V270" i="38"/>
  <c r="X270" i="38" s="1"/>
  <c r="V255" i="38"/>
  <c r="V237" i="38"/>
  <c r="V220" i="38"/>
  <c r="V212" i="38"/>
  <c r="X212" i="38" s="1"/>
  <c r="V204" i="38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V227" i="38"/>
  <c r="V194" i="38"/>
  <c r="X194" i="38" s="1"/>
  <c r="V189" i="38"/>
  <c r="X189" i="38" s="1"/>
  <c r="V181" i="38"/>
  <c r="X181" i="38" s="1"/>
  <c r="V168" i="38"/>
  <c r="X168" i="38" s="1"/>
  <c r="V162" i="38"/>
  <c r="V150" i="38"/>
  <c r="X150" i="38" s="1"/>
  <c r="V145" i="38"/>
  <c r="V139" i="38"/>
  <c r="X139" i="38" s="1"/>
  <c r="V133" i="38"/>
  <c r="X133" i="38" s="1"/>
  <c r="V112" i="38"/>
  <c r="X112" i="38" s="1"/>
  <c r="V110" i="38"/>
  <c r="V108" i="38"/>
  <c r="X108" i="38" s="1"/>
  <c r="V103" i="38"/>
  <c r="V95" i="38"/>
  <c r="V87" i="38"/>
  <c r="X87" i="38" s="1"/>
  <c r="V84" i="38"/>
  <c r="X84" i="38" s="1"/>
  <c r="V76" i="38"/>
  <c r="X76" i="38" s="1"/>
  <c r="V68" i="38"/>
  <c r="X68" i="38" s="1"/>
  <c r="V60" i="38"/>
  <c r="V52" i="38"/>
  <c r="X52" i="38" s="1"/>
  <c r="V44" i="38"/>
  <c r="V36" i="38"/>
  <c r="X36" i="38" s="1"/>
  <c r="V28" i="38"/>
  <c r="V340" i="38"/>
  <c r="V241" i="38"/>
  <c r="V183" i="38"/>
  <c r="X183" i="38" s="1"/>
  <c r="V179" i="38"/>
  <c r="X179" i="38" s="1"/>
  <c r="V164" i="38"/>
  <c r="X164" i="38" s="1"/>
  <c r="V155" i="38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V63" i="38"/>
  <c r="V55" i="38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V218" i="38"/>
  <c r="X218" i="38" s="1"/>
  <c r="V210" i="38"/>
  <c r="V202" i="38"/>
  <c r="V175" i="38"/>
  <c r="X175" i="38" s="1"/>
  <c r="V160" i="38"/>
  <c r="V158" i="38"/>
  <c r="X158" i="38" s="1"/>
  <c r="V148" i="38"/>
  <c r="X148" i="38" s="1"/>
  <c r="V129" i="38"/>
  <c r="V123" i="38"/>
  <c r="V339" i="38"/>
  <c r="V320" i="38"/>
  <c r="V290" i="38"/>
  <c r="X290" i="38" s="1"/>
  <c r="V272" i="38"/>
  <c r="V264" i="38"/>
  <c r="X264" i="38" s="1"/>
  <c r="V249" i="38"/>
  <c r="V236" i="38"/>
  <c r="V235" i="38"/>
  <c r="V178" i="38"/>
  <c r="X178" i="38" s="1"/>
  <c r="V167" i="38"/>
  <c r="V156" i="38"/>
  <c r="X156" i="38" s="1"/>
  <c r="V151" i="38"/>
  <c r="V144" i="38"/>
  <c r="X144" i="38" s="1"/>
  <c r="V142" i="38"/>
  <c r="X142" i="38" s="1"/>
  <c r="V140" i="38"/>
  <c r="V138" i="38"/>
  <c r="X138" i="38" s="1"/>
  <c r="V113" i="38"/>
  <c r="V107" i="38"/>
  <c r="V99" i="38"/>
  <c r="X99" i="38" s="1"/>
  <c r="V91" i="38"/>
  <c r="X91" i="38" s="1"/>
  <c r="V80" i="38"/>
  <c r="V72" i="38"/>
  <c r="X72" i="38" s="1"/>
  <c r="V64" i="38"/>
  <c r="V56" i="38"/>
  <c r="X56" i="38" s="1"/>
  <c r="V48" i="38"/>
  <c r="V40" i="38"/>
  <c r="X40" i="38" s="1"/>
  <c r="V32" i="38"/>
  <c r="V24" i="38"/>
  <c r="V170" i="38"/>
  <c r="V154" i="38"/>
  <c r="X154" i="38" s="1"/>
  <c r="V121" i="38"/>
  <c r="V105" i="38"/>
  <c r="X105" i="38" s="1"/>
  <c r="V102" i="38"/>
  <c r="X102" i="38" s="1"/>
  <c r="V93" i="38"/>
  <c r="V73" i="38"/>
  <c r="X73" i="38" s="1"/>
  <c r="V69" i="38"/>
  <c r="X69" i="38" s="1"/>
  <c r="V54" i="38"/>
  <c r="X54" i="38" s="1"/>
  <c r="V51" i="38"/>
  <c r="X51" i="38" s="1"/>
  <c r="V42" i="38"/>
  <c r="V21" i="38"/>
  <c r="V29" i="38"/>
  <c r="V19" i="38"/>
  <c r="V13" i="38"/>
  <c r="V314" i="38"/>
  <c r="X314" i="38" s="1"/>
  <c r="V240" i="38"/>
  <c r="V128" i="38"/>
  <c r="X128" i="38" s="1"/>
  <c r="V246" i="38"/>
  <c r="V195" i="38"/>
  <c r="V186" i="38"/>
  <c r="V159" i="38"/>
  <c r="X159" i="38" s="1"/>
  <c r="V134" i="38"/>
  <c r="X134" i="38" s="1"/>
  <c r="V116" i="38"/>
  <c r="V78" i="38"/>
  <c r="X78" i="38" s="1"/>
  <c r="V75" i="38"/>
  <c r="X75" i="38" s="1"/>
  <c r="V66" i="38"/>
  <c r="V33" i="38"/>
  <c r="V182" i="38"/>
  <c r="V172" i="38"/>
  <c r="V163" i="38"/>
  <c r="V132" i="38"/>
  <c r="V124" i="38"/>
  <c r="X124" i="38" s="1"/>
  <c r="V92" i="38"/>
  <c r="X92" i="38" s="1"/>
  <c r="V88" i="38"/>
  <c r="X88" i="38" s="1"/>
  <c r="V83" i="38"/>
  <c r="X83" i="38" s="1"/>
  <c r="V74" i="38"/>
  <c r="V41" i="38"/>
  <c r="X41" i="38" s="1"/>
  <c r="V37" i="38"/>
  <c r="X37" i="38" s="1"/>
  <c r="V4" i="38"/>
  <c r="W7" i="38"/>
  <c r="W16" i="38"/>
  <c r="W41" i="38"/>
  <c r="Y41" i="38" s="1"/>
  <c r="V61" i="38"/>
  <c r="V81" i="38"/>
  <c r="V57" i="38"/>
  <c r="X57" i="38" s="1"/>
  <c r="W76" i="38"/>
  <c r="Y76" i="38" s="1"/>
  <c r="V109" i="38"/>
  <c r="X109" i="38" s="1"/>
  <c r="V115" i="38"/>
  <c r="X115" i="38" s="1"/>
  <c r="V146" i="38"/>
  <c r="X146" i="38" s="1"/>
  <c r="V147" i="38"/>
  <c r="X147" i="38" s="1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Y70" i="38" s="1"/>
  <c r="P161" i="38"/>
  <c r="V176" i="38"/>
  <c r="X176" i="38" s="1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Y71" i="38" s="1"/>
  <c r="W63" i="38"/>
  <c r="W55" i="38"/>
  <c r="W47" i="38"/>
  <c r="Y47" i="38" s="1"/>
  <c r="W39" i="38"/>
  <c r="Y39" i="38" s="1"/>
  <c r="W31" i="38"/>
  <c r="W82" i="38"/>
  <c r="Y82" i="38" s="1"/>
  <c r="W74" i="38"/>
  <c r="Y74" i="38" s="1"/>
  <c r="W66" i="38"/>
  <c r="Y66" i="38" s="1"/>
  <c r="W58" i="38"/>
  <c r="Y58" i="38" s="1"/>
  <c r="W50" i="38"/>
  <c r="Y50" i="38" s="1"/>
  <c r="W42" i="38"/>
  <c r="Y42" i="38" s="1"/>
  <c r="W34" i="38"/>
  <c r="Y34" i="38" s="1"/>
  <c r="W26" i="38"/>
  <c r="Y26" i="38" s="1"/>
  <c r="W18" i="38"/>
  <c r="W10" i="38"/>
  <c r="W83" i="38"/>
  <c r="Y83" i="38" s="1"/>
  <c r="W75" i="38"/>
  <c r="Y75" i="38" s="1"/>
  <c r="W67" i="38"/>
  <c r="Y67" i="38" s="1"/>
  <c r="W59" i="38"/>
  <c r="Y59" i="38" s="1"/>
  <c r="W51" i="38"/>
  <c r="Y51" i="38" s="1"/>
  <c r="W43" i="38"/>
  <c r="Y43" i="38" s="1"/>
  <c r="W35" i="38"/>
  <c r="Y35" i="38" s="1"/>
  <c r="W27" i="38"/>
  <c r="Y27" i="38" s="1"/>
  <c r="W78" i="38"/>
  <c r="W60" i="38"/>
  <c r="W48" i="38"/>
  <c r="Y48" i="38" s="1"/>
  <c r="W33" i="38"/>
  <c r="Y33" i="38" s="1"/>
  <c r="W29" i="38"/>
  <c r="Y29" i="38" s="1"/>
  <c r="W19" i="38"/>
  <c r="W13" i="38"/>
  <c r="W53" i="38"/>
  <c r="Y53" i="38" s="1"/>
  <c r="W38" i="38"/>
  <c r="Y38" i="38" s="1"/>
  <c r="W15" i="38"/>
  <c r="W11" i="38"/>
  <c r="W5" i="38"/>
  <c r="W84" i="38"/>
  <c r="Y84" i="38" s="1"/>
  <c r="W72" i="38"/>
  <c r="Y72" i="38" s="1"/>
  <c r="W57" i="38"/>
  <c r="Y57" i="38" s="1"/>
  <c r="W17" i="38"/>
  <c r="W80" i="38"/>
  <c r="Y80" i="38" s="1"/>
  <c r="W65" i="38"/>
  <c r="Y65" i="38" s="1"/>
  <c r="W61" i="38"/>
  <c r="W46" i="38"/>
  <c r="Y46" i="38" s="1"/>
  <c r="W28" i="38"/>
  <c r="Y28" i="38" s="1"/>
  <c r="W22" i="38"/>
  <c r="W20" i="38"/>
  <c r="W6" i="38"/>
  <c r="W9" i="38"/>
  <c r="V14" i="38"/>
  <c r="W24" i="38"/>
  <c r="W32" i="38"/>
  <c r="Y32" i="38" s="1"/>
  <c r="W37" i="38"/>
  <c r="Y37" i="38" s="1"/>
  <c r="V59" i="38"/>
  <c r="X59" i="38" s="1"/>
  <c r="P64" i="38"/>
  <c r="W73" i="38"/>
  <c r="Y73" i="38" s="1"/>
  <c r="V77" i="38"/>
  <c r="V117" i="38"/>
  <c r="X117" i="38" s="1"/>
  <c r="V118" i="38"/>
  <c r="V141" i="38"/>
  <c r="V185" i="38"/>
  <c r="X185" i="38" s="1"/>
  <c r="V192" i="38"/>
  <c r="X192" i="38" s="1"/>
  <c r="U354" i="38"/>
  <c r="N354" i="38"/>
  <c r="V16" i="38"/>
  <c r="W25" i="38"/>
  <c r="V34" i="38"/>
  <c r="X34" i="38" s="1"/>
  <c r="W45" i="38"/>
  <c r="Y45" i="38" s="1"/>
  <c r="V180" i="38"/>
  <c r="V225" i="38"/>
  <c r="X225" i="38" s="1"/>
  <c r="V27" i="38"/>
  <c r="X27" i="38" s="1"/>
  <c r="W54" i="38"/>
  <c r="V62" i="38"/>
  <c r="W68" i="38"/>
  <c r="Y68" i="38" s="1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Y30" i="38" s="1"/>
  <c r="V58" i="38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W44" i="38"/>
  <c r="V45" i="38"/>
  <c r="P47" i="38"/>
  <c r="V67" i="38"/>
  <c r="X67" i="38" s="1"/>
  <c r="W77" i="38"/>
  <c r="Y77" i="38" s="1"/>
  <c r="V89" i="38"/>
  <c r="V96" i="38"/>
  <c r="P98" i="38"/>
  <c r="V120" i="38"/>
  <c r="X120" i="38" s="1"/>
  <c r="V122" i="38"/>
  <c r="V130" i="38"/>
  <c r="X130" i="38" s="1"/>
  <c r="V152" i="38"/>
  <c r="V166" i="38"/>
  <c r="X166" i="38" s="1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0" i="46"/>
  <c r="F51" i="24"/>
  <c r="F120" i="40"/>
  <c r="M68" i="43"/>
  <c r="Q10" i="43" s="1"/>
  <c r="F234" i="51"/>
  <c r="K234" i="51"/>
  <c r="Q2" i="44"/>
  <c r="Q3" i="44" s="1"/>
  <c r="Q6" i="44" s="1"/>
  <c r="Q2" i="32"/>
  <c r="Q8" i="32" s="1"/>
  <c r="F44" i="26"/>
  <c r="K44" i="26"/>
  <c r="Q2" i="71"/>
  <c r="M104" i="49"/>
  <c r="Q2" i="25"/>
  <c r="O316" i="38" l="1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Q59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Q599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Q591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Y242" i="38" s="1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588" i="38" s="1"/>
  <c r="W224" i="38"/>
  <c r="Y224" i="38" s="1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Y222" i="38" s="1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Y307" i="38" s="1"/>
  <c r="W90" i="38"/>
  <c r="Y90" i="38" s="1"/>
  <c r="W164" i="38"/>
  <c r="Y164" i="38" s="1"/>
  <c r="W329" i="38"/>
  <c r="W197" i="38"/>
  <c r="Y197" i="38" s="1"/>
  <c r="W330" i="38"/>
  <c r="Y330" i="38" s="1"/>
  <c r="W212" i="38"/>
  <c r="Y212" i="38" s="1"/>
  <c r="W293" i="38"/>
  <c r="Y293" i="38" s="1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Y203" i="38" s="1"/>
  <c r="W133" i="38"/>
  <c r="Y133" i="38" s="1"/>
  <c r="W182" i="38"/>
  <c r="Y182" i="38" s="1"/>
  <c r="W199" i="38"/>
  <c r="Y199" i="38" s="1"/>
  <c r="W326" i="38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46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Y209" i="38" s="1"/>
  <c r="W130" i="38"/>
  <c r="Y130" i="38" s="1"/>
  <c r="W193" i="38"/>
  <c r="Y193" i="38" s="1"/>
  <c r="W309" i="38"/>
  <c r="W200" i="38"/>
  <c r="Y200" i="38" s="1"/>
  <c r="W341" i="38"/>
  <c r="Y341" i="38" s="1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Y213" i="38" s="1"/>
  <c r="W138" i="38"/>
  <c r="Y138" i="38" s="1"/>
  <c r="W228" i="38"/>
  <c r="Y228" i="38" s="1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6" i="51"/>
  <c r="Q10" i="51" s="1"/>
  <c r="Q8" i="57"/>
  <c r="Q51" i="38"/>
  <c r="W253" i="38"/>
  <c r="W247" i="38"/>
  <c r="W245" i="38"/>
  <c r="W333" i="38"/>
  <c r="W331" i="38"/>
  <c r="Y331" i="38" s="1"/>
  <c r="W363" i="38"/>
  <c r="Y363" i="38" s="1"/>
  <c r="W305" i="38"/>
  <c r="Y305" i="38" s="1"/>
  <c r="W232" i="38"/>
  <c r="Y232" i="38" s="1"/>
  <c r="W264" i="38"/>
  <c r="Y264" i="38" s="1"/>
  <c r="W344" i="38"/>
  <c r="W236" i="38"/>
  <c r="W259" i="38"/>
  <c r="Y259" i="38" s="1"/>
  <c r="W334" i="38"/>
  <c r="W296" i="38"/>
  <c r="Y296" i="38" s="1"/>
  <c r="W233" i="38"/>
  <c r="W246" i="38"/>
  <c r="W235" i="38"/>
  <c r="Y235" i="38" s="1"/>
  <c r="W308" i="38"/>
  <c r="Y308" i="38" s="1"/>
  <c r="W263" i="38"/>
  <c r="Y263" i="38" s="1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Y241" i="38" s="1"/>
  <c r="W324" i="38"/>
  <c r="Y324" i="38" s="1"/>
  <c r="W289" i="38"/>
  <c r="Y289" i="38" s="1"/>
  <c r="W335" i="38"/>
  <c r="Y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W249" i="38"/>
  <c r="Y249" i="38" s="1"/>
  <c r="W258" i="38"/>
  <c r="W321" i="38"/>
  <c r="Y321" i="38" s="1"/>
  <c r="W273" i="38"/>
  <c r="W280" i="38"/>
  <c r="Y280" i="38" s="1"/>
  <c r="W262" i="38"/>
  <c r="Y262" i="38" s="1"/>
  <c r="W284" i="38"/>
  <c r="Y284" i="38" s="1"/>
  <c r="W244" i="38"/>
  <c r="Y244" i="38" s="1"/>
  <c r="W306" i="38"/>
  <c r="W315" i="38"/>
  <c r="Y315" i="38" s="1"/>
  <c r="W356" i="38"/>
  <c r="Y356" i="38" s="1"/>
  <c r="W355" i="38"/>
  <c r="Y355" i="38" s="1"/>
  <c r="W350" i="38"/>
  <c r="Y350" i="38" s="1"/>
  <c r="Q46" i="38"/>
  <c r="Q62" i="38"/>
  <c r="W257" i="38"/>
  <c r="Y257" i="38" s="1"/>
  <c r="Q75" i="38"/>
  <c r="W316" i="38"/>
  <c r="Y316" i="38" s="1"/>
  <c r="W283" i="38"/>
  <c r="Y283" i="38" s="1"/>
  <c r="W229" i="38"/>
  <c r="Y229" i="38" s="1"/>
  <c r="W255" i="38"/>
  <c r="Y255" i="38" s="1"/>
  <c r="W336" i="38"/>
  <c r="Y336" i="38" s="1"/>
  <c r="W282" i="38"/>
  <c r="Y282" i="38" s="1"/>
  <c r="W275" i="38"/>
  <c r="Y275" i="38" s="1"/>
  <c r="W269" i="38"/>
  <c r="Y269" i="38" s="1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Y281" i="38" s="1"/>
  <c r="W312" i="38"/>
  <c r="Y312" i="38" s="1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Y318" i="38" s="1"/>
  <c r="W349" i="38"/>
  <c r="W327" i="38"/>
  <c r="Y327" i="38" s="1"/>
  <c r="W287" i="38"/>
  <c r="W291" i="38"/>
  <c r="Y291" i="38" s="1"/>
  <c r="W250" i="38"/>
  <c r="Y250" i="38" s="1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Y230" i="38" s="1"/>
  <c r="W322" i="38"/>
  <c r="Y322" i="38" s="1"/>
  <c r="W294" i="38"/>
  <c r="Y294" i="38" s="1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06" i="38" l="1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<sst xmlns="http://schemas.openxmlformats.org/spreadsheetml/2006/main" count="7130" uniqueCount="1005">
  <si>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</si>
  <si>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</si>
  <si>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</si>
  <si>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</si>
  <si>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</si>
  <si>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</si>
  <si>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</si>
  <si>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</si>
  <si>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</si>
  <si>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</si>
  <si>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</si>
  <si>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</si>
  <si>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</si>
  <si>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</si>
  <si>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</si>
  <si>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</si>
  <si>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</si>
  <si>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</si>
  <si>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</si>
  <si>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</si>
  <si>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</si>
  <si>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</si>
  <si>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</si>
  <si>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</si>
  <si>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</si>
  <si>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</si>
  <si>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</si>
  <si>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</si>
  <si>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</si>
  <si>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</si>
  <si>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</si>
  <si>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</si>
  <si>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</si>
  <si>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</si>
  <si>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</si>
  <si>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</si>
  <si>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</si>
  <si>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</si>
  <si>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</si>
  <si>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</si>
  <si>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</si>
  <si>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</si>
  <si>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</si>
  <si>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</si>
  <si>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</si>
  <si>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</si>
  <si>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</si>
  <si>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</si>
  <si>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</si>
  <si>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</si>
  <si>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</si>
  <si>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</si>
  <si>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</si>
  <si>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</si>
  <si>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</si>
  <si>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</si>
  <si>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</si>
  <si>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</si>
  <si>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</si>
  <si>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</si>
  <si>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</si>
  <si>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</si>
  <si>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</si>
  <si>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</si>
  <si>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</si>
  <si>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</si>
  <si>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</si>
  <si>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</si>
  <si>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</si>
  <si>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</si>
  <si>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</si>
  <si>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</si>
  <si>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</si>
  <si>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</si>
  <si>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</si>
  <si>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</si>
  <si>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</si>
  <si>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</si>
  <si>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</si>
  <si>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</si>
  <si>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</si>
  <si>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</si>
  <si>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</si>
  <si>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</si>
  <si>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</si>
  <si>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</si>
  <si>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</si>
  <si>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</si>
  <si>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</si>
  <si>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</si>
  <si>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</si>
  <si>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</si>
  <si>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</si>
  <si>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</si>
  <si>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</si>
  <si>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</si>
  <si>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</si>
  <si>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</si>
  <si>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</si>
  <si>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</si>
  <si>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</si>
  <si>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</si>
  <si>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</si>
  <si>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</si>
  <si>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</si>
  <si>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</si>
  <si>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</si>
  <si>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</si>
  <si>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</si>
  <si>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</si>
  <si>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</si>
  <si>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</si>
  <si>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</si>
  <si>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</si>
  <si>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</si>
  <si>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</si>
  <si>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</si>
  <si>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</si>
  <si>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</si>
  <si>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</si>
  <si>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</si>
  <si>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</si>
  <si>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</si>
  <si>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</si>
  <si>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</si>
  <si>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</si>
  <si>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</si>
  <si>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</si>
  <si>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</si>
  <si>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</si>
  <si>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</si>
  <si>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</si>
  <si>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</si>
  <si>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</si>
  <si>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</si>
  <si>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</si>
  <si>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</si>
  <si>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</si>
  <si>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</si>
  <si>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</si>
  <si>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</si>
  <si>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</si>
  <si>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</si>
  <si>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</si>
  <si>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</si>
  <si>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</si>
  <si>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</si>
  <si>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</si>
  <si>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</si>
  <si>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</si>
  <si>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</si>
  <si>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</si>
  <si>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</si>
  <si>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</si>
  <si>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</si>
  <si>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</si>
  <si>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</si>
  <si>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</si>
  <si>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</si>
  <si>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</si>
  <si>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</si>
  <si>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</si>
  <si>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</si>
  <si>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</si>
  <si>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</si>
  <si>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</si>
  <si>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</si>
  <si>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</si>
  <si>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</si>
  <si>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</si>
  <si>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</si>
  <si>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</si>
  <si>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</si>
  <si>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</si>
  <si>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</si>
  <si>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</si>
  <si>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</si>
  <si>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</si>
  <si>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</si>
  <si>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</si>
  <si>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</si>
  <si>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</si>
  <si>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</si>
  <si>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</si>
  <si>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</si>
  <si>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</si>
  <si>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</si>
  <si>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</si>
  <si>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</si>
  <si>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</si>
  <si>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</si>
  <si>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</si>
  <si>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</si>
  <si>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</si>
  <si>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</si>
  <si>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</si>
  <si>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</si>
  <si>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</si>
  <si>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</si>
  <si>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</si>
  <si>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</si>
  <si>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</si>
  <si>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</si>
  <si>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</si>
  <si>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</si>
  <si>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</si>
  <si>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</si>
  <si>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</si>
  <si>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</si>
  <si>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</si>
  <si>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</si>
  <si>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</si>
  <si>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</si>
  <si>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</si>
  <si>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</si>
  <si>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</si>
  <si>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</si>
  <si>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</si>
  <si>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</si>
  <si>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</si>
  <si>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</si>
  <si>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</si>
  <si>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</si>
  <si>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</si>
  <si>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</si>
  <si>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</si>
  <si>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</si>
  <si>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</si>
  <si>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</si>
  <si>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</si>
  <si>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</si>
  <si>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</si>
  <si>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</si>
  <si>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</si>
  <si>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</si>
  <si>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</si>
  <si>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</si>
  <si>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</si>
  <si>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</si>
  <si>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</si>
  <si>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</si>
  <si>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</si>
  <si>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</si>
  <si>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</si>
  <si>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</si>
  <si>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</si>
  <si>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</si>
  <si>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</si>
  <si>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</si>
  <si>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</si>
  <si>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</si>
  <si>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</si>
  <si>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</si>
  <si>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</si>
  <si>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</si>
  <si>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</si>
  <si>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</si>
  <si>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</si>
  <si>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</si>
  <si>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</si>
  <si>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</si>
  <si>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</si>
  <si>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</si>
  <si>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</si>
  <si>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</si>
  <si>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</si>
  <si>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</si>
  <si>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</si>
  <si>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</si>
  <si>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</si>
  <si>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</si>
  <si>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</si>
  <si>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</si>
  <si>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</si>
  <si>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</si>
  <si>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</si>
  <si>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</si>
  <si>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</si>
  <si>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</si>
  <si>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</si>
  <si>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</si>
  <si>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</si>
  <si>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</si>
  <si>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</si>
  <si>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</si>
  <si>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</si>
  <si>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</si>
  <si>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</si>
  <si>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</si>
  <si>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</si>
  <si>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</si>
  <si>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</si>
  <si>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</si>
  <si>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</si>
  <si>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</si>
  <si>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</si>
  <si>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</si>
  <si>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</si>
  <si>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</si>
  <si>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</si>
  <si>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</si>
  <si>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</si>
  <si>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</si>
  <si>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</si>
  <si>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</si>
  <si>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</si>
  <si>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</si>
  <si>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</si>
  <si>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</si>
  <si>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</si>
  <si>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</si>
  <si>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</si>
  <si>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</si>
  <si>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</si>
  <si>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</si>
  <si>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</si>
  <si>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</si>
  <si>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</si>
  <si>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</si>
  <si>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</si>
  <si>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</si>
  <si>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</si>
  <si>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</si>
  <si>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</si>
  <si>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</si>
  <si>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</si>
  <si>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</si>
  <si>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</si>
  <si>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</si>
  <si>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</si>
  <si>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</si>
  <si>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</si>
  <si>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</si>
  <si>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</si>
  <si>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</si>
  <si>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</si>
  <si>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</si>
  <si>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</si>
  <si>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</si>
  <si>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</si>
  <si>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</si>
  <si>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</si>
  <si>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</si>
  <si>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</si>
  <si>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</si>
  <si>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</si>
  <si>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</si>
  <si>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</si>
  <si>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</si>
  <si>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</si>
  <si>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</si>
  <si>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</si>
  <si>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</si>
  <si>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</si>
  <si>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</si>
  <si>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</si>
  <si>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</si>
  <si>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</si>
  <si>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</si>
  <si>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</si>
  <si>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</si>
  <si>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</si>
  <si>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</si>
  <si>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</si>
  <si>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</si>
  <si>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</si>
  <si>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</si>
  <si>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</si>
  <si>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</si>
  <si>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</si>
  <si>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</si>
  <si>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</si>
  <si>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</si>
  <si>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</si>
  <si>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</si>
  <si>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</si>
  <si>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</si>
  <si>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</si>
  <si>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</si>
  <si>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</si>
  <si>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</si>
  <si>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</si>
  <si>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</si>
  <si>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</si>
  <si>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</si>
  <si>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</si>
  <si>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</si>
  <si>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</si>
  <si>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</si>
  <si>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</si>
  <si>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</si>
  <si>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</si>
  <si>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</si>
  <si>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</si>
  <si>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</si>
  <si>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</si>
  <si>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</si>
  <si>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</si>
  <si>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</si>
  <si>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</si>
  <si>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</si>
  <si>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</si>
  <si>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</si>
  <si>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</si>
  <si>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</si>
  <si>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</si>
  <si>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</si>
  <si>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</si>
  <si>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</si>
  <si>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</si>
  <si>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</si>
  <si>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</si>
  <si>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</si>
  <si>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</si>
  <si>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</si>
  <si>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</si>
  <si>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</si>
  <si>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</si>
  <si>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</si>
  <si>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</si>
  <si>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</si>
  <si>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</si>
  <si>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</si>
  <si>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</si>
  <si>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</si>
  <si>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</si>
  <si>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</si>
  <si>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</si>
  <si>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</si>
  <si>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</si>
  <si>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</si>
  <si>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</si>
  <si>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</si>
  <si>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</si>
  <si>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</si>
  <si>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</si>
  <si>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</si>
  <si>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</si>
  <si>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</si>
  <si>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</si>
  <si>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</si>
  <si>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</si>
  <si>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</si>
  <si>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</si>
  <si>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</si>
  <si>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</si>
  <si>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</si>
  <si>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</si>
  <si>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</si>
  <si>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</si>
  <si>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</si>
  <si>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</si>
  <si>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</si>
  <si>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</si>
  <si>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</si>
  <si>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</si>
  <si>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</si>
  <si>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</si>
  <si>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</si>
  <si>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</si>
  <si>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</si>
  <si>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</si>
  <si>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</si>
  <si>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</si>
  <si>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</si>
  <si>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</si>
  <si>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</si>
  <si>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</si>
  <si>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</si>
  <si>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</si>
  <si>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</si>
  <si>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</si>
  <si>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</si>
  <si>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</si>
  <si>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</si>
  <si>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</si>
  <si>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</si>
  <si>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</si>
  <si>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</si>
  <si>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</si>
  <si>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</si>
  <si>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</si>
  <si>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</si>
  <si>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</si>
  <si>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</si>
  <si>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</si>
  <si>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</si>
  <si>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</si>
  <si>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</si>
  <si>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</si>
  <si>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</si>
  <si>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</si>
  <si>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</si>
  <si>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</si>
  <si>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</si>
  <si>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</si>
  <si>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</si>
  <si>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</si>
  <si>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</si>
  <si>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</si>
  <si>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</si>
  <si>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</si>
  <si>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</si>
  <si>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</si>
  <si>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</si>
  <si>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</si>
  <si>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</si>
  <si>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</si>
  <si>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</si>
  <si>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</si>
  <si>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</si>
  <si>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</si>
  <si>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</si>
  <si>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</si>
  <si>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</si>
  <si>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</si>
  <si>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</si>
  <si>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</si>
  <si>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</si>
  <si>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</si>
  <si>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</si>
  <si>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</si>
  <si>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</si>
  <si>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</si>
  <si>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</si>
  <si>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</si>
  <si>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</si>
  <si>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</si>
  <si>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</si>
  <si>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</si>
  <si>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</si>
  <si>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</si>
  <si>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</si>
  <si>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</si>
  <si>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</si>
  <si>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</si>
  <si>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</si>
  <si>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</si>
  <si>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</si>
  <si>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</si>
  <si>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</si>
  <si>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</si>
  <si>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</si>
  <si>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</si>
  <si>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</si>
  <si>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</si>
  <si>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</si>
  <si>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</si>
  <si>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</si>
  <si>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</si>
  <si>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</si>
  <si>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</si>
  <si>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</si>
  <si>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</si>
  <si>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</si>
  <si>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</si>
  <si>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</si>
  <si>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</si>
  <si>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</si>
  <si>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</si>
  <si>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</si>
  <si>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</si>
  <si>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</si>
  <si>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</si>
  <si>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</si>
  <si>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</si>
  <si>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</si>
  <si>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</si>
  <si>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</si>
  <si>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</si>
  <si>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</si>
  <si>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</si>
  <si>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</si>
  <si>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</si>
  <si>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</si>
  <si>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</si>
  <si>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</si>
  <si>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</si>
  <si>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</si>
  <si>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</si>
  <si>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</si>
  <si>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</si>
  <si>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</si>
  <si>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</si>
  <si>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</si>
  <si>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</si>
  <si>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</si>
  <si>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</si>
  <si>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</si>
  <si>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</si>
  <si>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</si>
  <si>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</si>
  <si>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</si>
  <si>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</si>
  <si>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</si>
  <si>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</si>
  <si>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</si>
  <si>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</si>
  <si>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</si>
  <si>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</si>
  <si>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</si>
  <si>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</si>
  <si>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</si>
  <si>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</si>
  <si>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</si>
  <si>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</si>
  <si>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</si>
  <si>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</si>
  <si>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</si>
  <si>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</si>
  <si>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</si>
  <si>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</si>
  <si>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</si>
  <si>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</si>
  <si>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</si>
  <si>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</si>
  <si>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</si>
  <si>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</si>
  <si>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</si>
  <si>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</si>
  <si>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</si>
  <si>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</si>
  <si>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</si>
  <si>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</si>
  <si>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</si>
  <si>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</si>
  <si>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</si>
  <si>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</si>
  <si>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</si>
  <si>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</si>
  <si>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</si>
  <si>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</si>
  <si>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</si>
  <si>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</si>
  <si>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</si>
  <si>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</si>
  <si>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</si>
  <si>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</si>
  <si>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</si>
  <si>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</si>
  <si>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</si>
  <si>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</si>
  <si>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</si>
  <si>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</si>
  <si>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</si>
  <si>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</si>
  <si>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</si>
  <si>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</si>
  <si>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</si>
  <si>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</si>
  <si>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</si>
  <si>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</si>
  <si>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</si>
  <si>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</si>
  <si>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</si>
  <si>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</si>
  <si>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</si>
  <si>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</si>
  <si>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</si>
  <si>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</si>
  <si>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</si>
  <si>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</si>
  <si>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</si>
  <si>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</si>
  <si>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</si>
  <si>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</si>
  <si>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</si>
  <si>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</si>
  <si>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</si>
  <si>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</si>
  <si>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</si>
  <si>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</si>
  <si>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</si>
  <si>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</si>
  <si>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</si>
  <si>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</si>
  <si>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</si>
  <si>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</si>
  <si>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</si>
  <si>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</si>
  <si>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</si>
  <si>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</si>
  <si>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</si>
  <si>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</si>
  <si>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</si>
  <si>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</si>
  <si>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</si>
  <si>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</si>
  <si>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</si>
  <si>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</si>
  <si>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</si>
  <si>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</si>
  <si>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</si>
  <si>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</si>
  <si>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</si>
  <si>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</si>
  <si>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</si>
  <si>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</si>
  <si>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</si>
  <si>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</si>
  <si>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</si>
  <si>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</si>
  <si>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</si>
  <si>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</si>
  <si>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</si>
  <si>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</si>
  <si>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</si>
  <si>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</si>
  <si>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</si>
  <si>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</si>
  <si>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</si>
  <si>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</si>
  <si>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</si>
  <si>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</si>
  <si>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</si>
  <si>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</si>
  <si>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</si>
  <si>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</si>
  <si>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</si>
  <si>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</si>
  <si>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</si>
  <si>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</si>
  <si>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</si>
  <si>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</si>
  <si>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</si>
  <si>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</si>
  <si>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</si>
  <si>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</si>
  <si>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</si>
  <si>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</si>
  <si>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</si>
  <si>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</si>
  <si>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</si>
  <si>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</si>
  <si>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</si>
  <si>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</si>
  <si>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</si>
  <si>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</si>
  <si>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</si>
  <si>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</si>
  <si>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</si>
  <si>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</si>
  <si>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</si>
  <si>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</si>
  <si>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</si>
  <si>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</si>
  <si>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</si>
  <si>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</si>
  <si>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</si>
  <si>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</si>
  <si>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</si>
  <si>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</si>
  <si>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</si>
  <si>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</si>
  <si>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</si>
  <si>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</si>
  <si>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</si>
  <si>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</si>
  <si>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</si>
  <si>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</si>
  <si>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</si>
  <si>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</si>
  <si>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</si>
  <si>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</si>
  <si>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</si>
  <si>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</si>
  <si>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</si>
  <si>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</si>
  <si>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</si>
  <si>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</si>
  <si>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</si>
  <si>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</si>
  <si>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</si>
  <si>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</si>
  <si>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</si>
  <si>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</si>
  <si>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</si>
  <si>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</si>
  <si>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</si>
  <si>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</si>
  <si>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</si>
  <si>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</si>
  <si>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</si>
  <si>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</si>
  <si>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</si>
  <si>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</si>
  <si>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</si>
  <si>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</si>
  <si>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</si>
  <si>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</si>
  <si>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</si>
  <si>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</si>
  <si>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</si>
  <si>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</si>
  <si>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</si>
  <si>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</si>
  <si>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</si>
  <si>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</si>
  <si>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</si>
  <si>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</si>
  <si>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</si>
  <si>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</si>
  <si>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</si>
  <si>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</si>
  <si>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</si>
  <si>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</si>
  <si>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</si>
  <si>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</si>
  <si>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</si>
  <si>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</si>
  <si>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</si>
  <si>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</si>
  <si>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</si>
  <si>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</si>
  <si>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</si>
  <si>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</si>
  <si>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</si>
  <si>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</si>
  <si>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</si>
  <si>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</si>
  <si>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</si>
  <si>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</si>
  <si>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</si>
  <si>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</si>
  <si>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</si>
  <si>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</si>
  <si>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</si>
  <si>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</si>
  <si>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</si>
  <si>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</si>
  <si>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</si>
  <si>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</si>
  <si>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</si>
  <si>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</si>
  <si>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</si>
  <si>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</si>
  <si>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</si>
  <si>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</si>
  <si>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</si>
  <si>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</si>
  <si>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</si>
  <si>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</si>
  <si>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</si>
  <si>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</si>
  <si>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</si>
  <si>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</si>
  <si>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</si>
  <si>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</si>
  <si>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</si>
  <si>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</si>
  <si>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</si>
  <si>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</si>
  <si>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</si>
  <si>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</si>
  <si>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</si>
  <si>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</si>
  <si>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</si>
  <si>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</si>
  <si>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</si>
  <si>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</si>
  <si>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</si>
  <si>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</si>
  <si>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</si>
  <si>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</si>
  <si>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</si>
  <si>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</si>
  <si>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</si>
  <si>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</si>
  <si>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</si>
  <si>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</si>
  <si>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</si>
  <si>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</si>
  <si>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</si>
  <si>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</si>
  <si>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</si>
  <si>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</si>
  <si>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</si>
  <si>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</si>
  <si>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</si>
  <si>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</si>
  <si>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</si>
  <si>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</si>
  <si>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</si>
  <si>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</si>
  <si>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</si>
  <si>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</si>
  <si>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</si>
  <si>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</si>
  <si>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</si>
  <si>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</si>
  <si>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</si>
  <si>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</si>
  <si>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</si>
  <si>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</si>
  <si>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</si>
  <si>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</si>
  <si>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</si>
  <si>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</si>
  <si>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</si>
  <si>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</si>
  <si>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</si>
  <si>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</si>
  <si>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</si>
  <si>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</si>
  <si>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</si>
  <si>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</si>
  <si>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</si>
  <si>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</si>
  <si>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</si>
  <si>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</si>
  <si>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</si>
  <si>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</si>
  <si>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</si>
  <si>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</si>
  <si>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</si>
  <si>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</si>
  <si>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</si>
  <si>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</si>
  <si>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</si>
  <si>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</si>
  <si>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</si>
  <si>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</si>
  <si>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</si>
  <si>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</si>
  <si>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</si>
  <si>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</si>
  <si>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</si>
  <si>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</si>
  <si>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</si>
  <si>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</si>
  <si>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</si>
  <si>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</si>
  <si>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</si>
  <si>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</si>
  <si>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</si>
  <si>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</si>
  <si>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</si>
  <si>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</si>
  <si>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</si>
  <si>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</si>
  <si>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</si>
  <si>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</si>
  <si>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</si>
  <si>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</si>
  <si>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</si>
  <si>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</si>
  <si>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</si>
  <si>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</si>
  <si>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</si>
  <si>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</si>
  <si>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</si>
  <si>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</si>
  <si>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</si>
  <si>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</si>
  <si>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</si>
  <si>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</si>
  <si>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</si>
  <si>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</si>
  <si>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</si>
  <si>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</si>
  <si>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</si>
  <si>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</si>
  <si>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</si>
  <si>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</si>
  <si>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</si>
  <si>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</si>
  <si>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</si>
  <si>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</si>
  <si>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</si>
  <si>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</si>
  <si>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</si>
  <si>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</si>
  <si>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</si>
  <si>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</si>
  <si>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</si>
  <si>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</si>
  <si>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</si>
  <si>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</si>
  <si>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</si>
  <si>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</si>
  <si>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</si>
  <si>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</si>
  <si>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</si>
  <si>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</si>
  <si>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</si>
  <si>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</si>
  <si>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</si>
  <si>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</si>
  <si>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</si>
  <si>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</si>
  <si>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</si>
  <si>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</si>
  <si>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</si>
  <si>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</si>
  <si>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</si>
  <si>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</si>
  <si>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</si>
  <si>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</si>
  <si>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</si>
  <si>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</si>
  <si>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</si>
  <si>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3/14/2018*</t>
  </si>
  <si>
    <t>74.00-&gt;69.00</t>
  </si>
  <si>
    <t>71.50-&gt;68.50</t>
  </si>
  <si>
    <t>ER B4, price dropped 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</si>
</sst>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9"/>
      <tableStyleElement type="headerRow" dxfId="2418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08320"/>
        <c:axId val="211318648"/>
      </c:scatterChart>
      <c:valAx>
        <c:axId val="46270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18648"/>
        <c:crosses val="autoZero"/>
        <c:crossBetween val="midCat"/>
      </c:valAx>
      <c:valAx>
        <c:axId val="2113186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0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415768"/>
        <c:axId val="2370544"/>
      </c:scatterChart>
      <c:valAx>
        <c:axId val="451415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544"/>
        <c:crosses val="autoZero"/>
        <c:crossBetween val="midCat"/>
      </c:valAx>
      <c:valAx>
        <c:axId val="237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157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28592"/>
        <c:axId val="451443736"/>
      </c:scatterChart>
      <c:valAx>
        <c:axId val="46272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43736"/>
        <c:crosses val="autoZero"/>
        <c:crossBetween val="midCat"/>
      </c:valAx>
      <c:valAx>
        <c:axId val="4514437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25088"/>
        <c:axId val="462725480"/>
      </c:scatterChart>
      <c:valAx>
        <c:axId val="46272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5480"/>
        <c:crosses val="autoZero"/>
        <c:crossBetween val="midCat"/>
      </c:valAx>
      <c:valAx>
        <c:axId val="4627254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26656"/>
        <c:axId val="462727048"/>
      </c:scatterChart>
      <c:valAx>
        <c:axId val="46272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7048"/>
        <c:crosses val="autoZero"/>
        <c:crossBetween val="midCat"/>
      </c:valAx>
      <c:valAx>
        <c:axId val="46272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92032"/>
        <c:axId val="462892424"/>
      </c:scatterChart>
      <c:valAx>
        <c:axId val="46289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2424"/>
        <c:crosses val="autoZero"/>
        <c:crossBetween val="midCat"/>
      </c:valAx>
      <c:valAx>
        <c:axId val="46289242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93208"/>
        <c:axId val="462893600"/>
      </c:scatterChart>
      <c:valAx>
        <c:axId val="46289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3600"/>
        <c:crosses val="autoZero"/>
        <c:crossBetween val="midCat"/>
      </c:valAx>
      <c:valAx>
        <c:axId val="46289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32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94384"/>
        <c:axId val="462894776"/>
      </c:scatterChart>
      <c:valAx>
        <c:axId val="46289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4776"/>
        <c:crosses val="autoZero"/>
        <c:crossBetween val="midCat"/>
      </c:valAx>
      <c:valAx>
        <c:axId val="46289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26264"/>
        <c:axId val="462724696"/>
      </c:lineChart>
      <c:dateAx>
        <c:axId val="46272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4696"/>
        <c:crosses val="autoZero"/>
        <c:auto val="1"/>
        <c:lblOffset val="100"/>
        <c:baseTimeUnit val="days"/>
      </c:dateAx>
      <c:valAx>
        <c:axId val="462724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96432"/>
        <c:axId val="463196824"/>
      </c:lineChart>
      <c:dateAx>
        <c:axId val="46319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96824"/>
        <c:crosses val="autoZero"/>
        <c:auto val="1"/>
        <c:lblOffset val="100"/>
        <c:baseTimeUnit val="days"/>
      </c:dateAx>
      <c:valAx>
        <c:axId val="463196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9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98784"/>
        <c:axId val="463199176"/>
      </c:lineChart>
      <c:dateAx>
        <c:axId val="46319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99176"/>
        <c:crosses val="autoZero"/>
        <c:auto val="1"/>
        <c:lblOffset val="100"/>
        <c:baseTimeUnit val="days"/>
      </c:dateAx>
      <c:valAx>
        <c:axId val="463199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9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01136"/>
        <c:axId val="463201528"/>
      </c:lineChart>
      <c:dateAx>
        <c:axId val="46320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01528"/>
        <c:crosses val="autoZero"/>
        <c:auto val="1"/>
        <c:lblOffset val="100"/>
        <c:baseTimeUnit val="days"/>
      </c:dateAx>
      <c:valAx>
        <c:axId val="4632015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0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203488"/>
        <c:axId val="464977848"/>
      </c:lineChart>
      <c:dateAx>
        <c:axId val="463203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77848"/>
        <c:crosses val="autoZero"/>
        <c:auto val="1"/>
        <c:lblOffset val="100"/>
        <c:baseTimeUnit val="days"/>
      </c:dateAx>
      <c:valAx>
        <c:axId val="464977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0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79808"/>
        <c:axId val="464980200"/>
      </c:lineChart>
      <c:dateAx>
        <c:axId val="46497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80200"/>
        <c:crosses val="autoZero"/>
        <c:auto val="1"/>
        <c:lblOffset val="100"/>
        <c:baseTimeUnit val="days"/>
      </c:dateAx>
      <c:valAx>
        <c:axId val="464980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62856"/>
        <c:axId val="465363248"/>
      </c:lineChart>
      <c:catAx>
        <c:axId val="46536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63248"/>
        <c:crosses val="autoZero"/>
        <c:auto val="1"/>
        <c:lblAlgn val="ctr"/>
        <c:lblOffset val="100"/>
        <c:noMultiLvlLbl val="0"/>
      </c:catAx>
      <c:valAx>
        <c:axId val="465363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6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23032"/>
        <c:axId val="478023424"/>
      </c:lineChart>
      <c:dateAx>
        <c:axId val="47802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23424"/>
        <c:crosses val="autoZero"/>
        <c:auto val="1"/>
        <c:lblOffset val="100"/>
        <c:baseTimeUnit val="days"/>
      </c:dateAx>
      <c:valAx>
        <c:axId val="478023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2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25776"/>
        <c:axId val="488344760"/>
      </c:lineChart>
      <c:dateAx>
        <c:axId val="47802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4760"/>
        <c:crosses val="autoZero"/>
        <c:auto val="1"/>
        <c:lblOffset val="100"/>
        <c:baseTimeUnit val="days"/>
      </c:dateAx>
      <c:valAx>
        <c:axId val="4883447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2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46720"/>
        <c:axId val="488347112"/>
      </c:lineChart>
      <c:catAx>
        <c:axId val="488346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7112"/>
        <c:crosses val="autoZero"/>
        <c:auto val="1"/>
        <c:lblAlgn val="ctr"/>
        <c:lblOffset val="100"/>
        <c:noMultiLvlLbl val="0"/>
      </c:catAx>
      <c:valAx>
        <c:axId val="488347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9472"/>
        <c:axId val="520019864"/>
      </c:lineChart>
      <c:catAx>
        <c:axId val="520019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9864"/>
        <c:crosses val="autoZero"/>
        <c:auto val="1"/>
        <c:lblAlgn val="ctr"/>
        <c:lblOffset val="100"/>
        <c:noMultiLvlLbl val="0"/>
      </c:catAx>
      <c:valAx>
        <c:axId val="520019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22304"/>
        <c:axId val="497622696"/>
      </c:lineChart>
      <c:dateAx>
        <c:axId val="49762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22696"/>
        <c:crosses val="autoZero"/>
        <c:auto val="1"/>
        <c:lblOffset val="100"/>
        <c:baseTimeUnit val="days"/>
      </c:dateAx>
      <c:valAx>
        <c:axId val="497622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24656"/>
        <c:axId val="497625048"/>
      </c:lineChart>
      <c:catAx>
        <c:axId val="49762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25048"/>
        <c:crosses val="autoZero"/>
        <c:auto val="1"/>
        <c:lblAlgn val="ctr"/>
        <c:lblOffset val="100"/>
        <c:noMultiLvlLbl val="0"/>
      </c:catAx>
      <c:valAx>
        <c:axId val="497625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9024"/>
        <c:axId val="487989416"/>
      </c:lineChart>
      <c:dateAx>
        <c:axId val="48798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9416"/>
        <c:crosses val="autoZero"/>
        <c:auto val="1"/>
        <c:lblOffset val="100"/>
        <c:baseTimeUnit val="days"/>
      </c:dateAx>
      <c:valAx>
        <c:axId val="4879894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77104"/>
        <c:axId val="519977496"/>
      </c:lineChart>
      <c:dateAx>
        <c:axId val="51997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77496"/>
        <c:crosses val="autoZero"/>
        <c:auto val="1"/>
        <c:lblOffset val="100"/>
        <c:baseTimeUnit val="days"/>
      </c:dateAx>
      <c:valAx>
        <c:axId val="519977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7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40552"/>
        <c:axId val="498140944"/>
      </c:lineChart>
      <c:dateAx>
        <c:axId val="4981405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0944"/>
        <c:crosses val="autoZero"/>
        <c:auto val="0"/>
        <c:lblOffset val="100"/>
        <c:baseTimeUnit val="days"/>
      </c:dateAx>
      <c:valAx>
        <c:axId val="4981409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99944"/>
        <c:axId val="517400336"/>
      </c:lineChart>
      <c:dateAx>
        <c:axId val="517399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00336"/>
        <c:crosses val="autoZero"/>
        <c:auto val="1"/>
        <c:lblOffset val="100"/>
        <c:baseTimeUnit val="days"/>
      </c:dateAx>
      <c:valAx>
        <c:axId val="517400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9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6720"/>
        <c:axId val="550457112"/>
      </c:lineChart>
      <c:catAx>
        <c:axId val="550456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7112"/>
        <c:crosses val="autoZero"/>
        <c:auto val="1"/>
        <c:lblAlgn val="ctr"/>
        <c:lblOffset val="100"/>
        <c:noMultiLvlLbl val="0"/>
      </c:catAx>
      <c:valAx>
        <c:axId val="550457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9072"/>
        <c:axId val="550459464"/>
      </c:lineChart>
      <c:catAx>
        <c:axId val="55045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9464"/>
        <c:crosses val="autoZero"/>
        <c:auto val="1"/>
        <c:lblAlgn val="ctr"/>
        <c:lblOffset val="100"/>
        <c:noMultiLvlLbl val="0"/>
      </c:catAx>
      <c:valAx>
        <c:axId val="550459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85352"/>
        <c:axId val="551785744"/>
      </c:lineChart>
      <c:catAx>
        <c:axId val="551785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85744"/>
        <c:crosses val="autoZero"/>
        <c:auto val="1"/>
        <c:lblAlgn val="ctr"/>
        <c:lblOffset val="100"/>
        <c:noMultiLvlLbl val="0"/>
      </c:catAx>
      <c:valAx>
        <c:axId val="5517857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8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91232"/>
        <c:axId val="551791624"/>
      </c:lineChart>
      <c:dateAx>
        <c:axId val="551791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91624"/>
        <c:crosses val="autoZero"/>
        <c:auto val="1"/>
        <c:lblOffset val="100"/>
        <c:baseTimeUnit val="days"/>
      </c:dateAx>
      <c:valAx>
        <c:axId val="5517916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9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368168"/>
        <c:axId val="552368560"/>
      </c:lineChart>
      <c:dateAx>
        <c:axId val="55236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68560"/>
        <c:crosses val="autoZero"/>
        <c:auto val="1"/>
        <c:lblOffset val="100"/>
        <c:baseTimeUnit val="days"/>
      </c:dateAx>
      <c:valAx>
        <c:axId val="5523685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6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371696"/>
        <c:axId val="552372088"/>
      </c:lineChart>
      <c:catAx>
        <c:axId val="552371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72088"/>
        <c:crosses val="autoZero"/>
        <c:auto val="1"/>
        <c:lblAlgn val="ctr"/>
        <c:lblOffset val="100"/>
        <c:noMultiLvlLbl val="0"/>
      </c:catAx>
      <c:valAx>
        <c:axId val="552372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37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12704"/>
        <c:axId val="554813096"/>
      </c:lineChart>
      <c:dateAx>
        <c:axId val="554812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3096"/>
        <c:crosses val="autoZero"/>
        <c:auto val="1"/>
        <c:lblOffset val="100"/>
        <c:baseTimeUnit val="days"/>
      </c:dateAx>
      <c:valAx>
        <c:axId val="5548130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67" dataDxfId="1666">
  <autoFilter ref="O14:W25"/>
  <tableColumns count="9">
    <tableColumn id="1" name="Date" dataDxfId="1665"/>
    <tableColumn id="2" name="Quarter" dataDxfId="1664"/>
    <tableColumn id="3" name="Time" dataDxfId="1663"/>
    <tableColumn id="4" name="EPS estimate" dataDxfId="1662"/>
    <tableColumn id="5" name="EPS Actual" dataDxfId="1661"/>
    <tableColumn id="6" name="Sales Estiamte (B)" dataDxfId="1660"/>
    <tableColumn id="7" name="Sales Actual (B)" dataDxfId="1659"/>
    <tableColumn id="8" name="Guidance" dataDxfId="1658"/>
    <tableColumn id="9" name="Reaction" dataDxfId="165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96" dataDxfId="1395">
  <autoFilter ref="O16:W27"/>
  <tableColumns count="9">
    <tableColumn id="1" name="Date" dataDxfId="1394"/>
    <tableColumn id="2" name="Quarter" dataDxfId="1393"/>
    <tableColumn id="3" name="Time" dataDxfId="1392"/>
    <tableColumn id="4" name="EPS estimate" dataDxfId="1391"/>
    <tableColumn id="5" name="EPS Actual" dataDxfId="1390"/>
    <tableColumn id="6" name="Sales Estiamte (B)" dataDxfId="1389"/>
    <tableColumn id="7" name="Sales Actual (B)" dataDxfId="1388"/>
    <tableColumn id="8" name="Guidance" dataDxfId="1387"/>
    <tableColumn id="9" name="Reaction" dataDxfId="138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5" dataDxfId="924">
  <autoFilter ref="T80:AB91"/>
  <tableColumns count="9">
    <tableColumn id="1" name="Date" dataDxfId="923"/>
    <tableColumn id="2" name="Quarter" dataDxfId="922"/>
    <tableColumn id="3" name="Time" dataDxfId="921"/>
    <tableColumn id="4" name="EPS estimate" dataDxfId="920"/>
    <tableColumn id="5" name="EPS Actual" dataDxfId="919"/>
    <tableColumn id="6" name="Sales Estiamte (B)" dataDxfId="918"/>
    <tableColumn id="7" name="Sales Actual (B)" dataDxfId="917"/>
    <tableColumn id="8" name="Guidance" dataDxfId="916"/>
    <tableColumn id="9" name="Reaction" dataDxfId="91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0" dataDxfId="449">
  <autoFilter ref="O15:W26"/>
  <tableColumns count="9">
    <tableColumn id="1" name="Date" dataDxfId="448"/>
    <tableColumn id="2" name="Quarter" dataDxfId="447"/>
    <tableColumn id="3" name="Time" dataDxfId="446"/>
    <tableColumn id="4" name="EPS estimate" dataDxfId="445"/>
    <tableColumn id="5" name="EPS Actual" dataDxfId="444"/>
    <tableColumn id="6" name="Sales Estiamte (B)" dataDxfId="443"/>
    <tableColumn id="7" name="Sales Actual (B)" dataDxfId="442"/>
    <tableColumn id="8" name="Guidance" dataDxfId="441"/>
    <tableColumn id="9" name="Reaction" dataDxfId="4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U10" sqref="U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993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14.83</v>
      </c>
      <c r="G2" s="2">
        <v>15.581910937499988</v>
      </c>
      <c r="H2" s="329">
        <v>6400</v>
      </c>
      <c r="I2" s="48">
        <v>99724.229999999923</v>
      </c>
      <c r="J2" s="365">
        <v>-4812.2299999999232</v>
      </c>
      <c r="K2" s="353">
        <v>-4.8255373844450077E-2</v>
      </c>
      <c r="L2" s="365">
        <v>9803.3410000017029</v>
      </c>
      <c r="M2">
        <v>2000</v>
      </c>
      <c r="N2" s="813"/>
      <c r="O2" s="787">
        <v>1.3486176668914364E-2</v>
      </c>
      <c r="P2" s="134">
        <v>-1.46E-2</v>
      </c>
      <c r="Q2" s="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22.98</v>
      </c>
      <c r="G3" s="2">
        <v>27.429923333333324</v>
      </c>
      <c r="H3" s="329">
        <v>3000</v>
      </c>
      <c r="I3" s="48">
        <v>82289.769999999975</v>
      </c>
      <c r="J3" s="365">
        <v>-13349.769999999975</v>
      </c>
      <c r="K3" s="353">
        <v>-0.16222879223018821</v>
      </c>
      <c r="L3" s="365">
        <v>-11601.799999999981</v>
      </c>
      <c r="M3">
        <v>1500</v>
      </c>
      <c r="N3" s="813">
        <v>43167</v>
      </c>
      <c r="O3" s="787">
        <v>2.1758050478677109E-2</v>
      </c>
      <c r="P3" s="134">
        <v>-6.3399999999999998E-2</v>
      </c>
      <c r="Q3" s="48"/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729</v>
      </c>
      <c r="F4" s="2">
        <v>206.54</v>
      </c>
      <c r="G4" s="2">
        <v>198.32339999999996</v>
      </c>
      <c r="H4" s="329">
        <v>100</v>
      </c>
      <c r="I4" s="48">
        <v>19832.339999999997</v>
      </c>
      <c r="J4" s="365">
        <v>821.66000000000349</v>
      </c>
      <c r="K4" s="353">
        <v>4.1430310291171037E-2</v>
      </c>
      <c r="L4" s="365">
        <v>1046.4300000000039</v>
      </c>
      <c r="M4" s="29">
        <v>43168</v>
      </c>
      <c r="N4" s="813">
        <v>43174</v>
      </c>
      <c r="O4" s="787">
        <v>0</v>
      </c>
      <c r="P4" s="134">
        <v>4.1999999999999997E-3</v>
      </c>
      <c r="R4" s="48"/>
    </row>
    <row r="5" spans="1:21" ht="21.95" customHeight="1" x14ac:dyDescent="0.25">
      <c r="A5" s="51"/>
      <c r="B5" s="155"/>
      <c r="C5" s="330"/>
      <c r="E5" s="22" t="s">
        <v>770</v>
      </c>
      <c r="F5" s="2">
        <v>67.13</v>
      </c>
      <c r="G5" s="2">
        <v>71.381699999999995</v>
      </c>
      <c r="H5" s="49">
        <v>200</v>
      </c>
      <c r="I5" s="48">
        <v>14276.339999999998</v>
      </c>
      <c r="J5" s="365">
        <v>-850.34000000000015</v>
      </c>
      <c r="K5" s="353">
        <v>-5.9562885165245431E-2</v>
      </c>
      <c r="L5" s="365">
        <v>-850.34000000000015</v>
      </c>
      <c r="M5">
        <v>100</v>
      </c>
      <c r="N5" s="813"/>
      <c r="O5" s="787">
        <v>0</v>
      </c>
      <c r="P5" s="134">
        <v>1.67E-2</v>
      </c>
      <c r="Q5" s="148"/>
      <c r="R5" s="48"/>
    </row>
    <row r="6" spans="1:21" ht="21.95" customHeight="1" x14ac:dyDescent="0.25">
      <c r="A6" s="50"/>
      <c r="B6" s="50"/>
      <c r="C6" s="51"/>
      <c r="E6" s="22" t="s">
        <v>772</v>
      </c>
      <c r="F6" s="2">
        <v>68.97</v>
      </c>
      <c r="G6" s="2">
        <v>69.308250000000001</v>
      </c>
      <c r="H6" s="329">
        <v>200</v>
      </c>
      <c r="I6" s="48">
        <v>13861.65</v>
      </c>
      <c r="J6" s="365">
        <v>-67.650000000001455</v>
      </c>
      <c r="K6" s="353">
        <v>-4.8803713843590356E-3</v>
      </c>
      <c r="L6" s="365">
        <v>-67.650000000001455</v>
      </c>
      <c r="M6" s="29">
        <v>43171</v>
      </c>
      <c r="N6" s="813"/>
      <c r="O6" s="787">
        <v>2.319849209801363E-2</v>
      </c>
      <c r="P6" s="134">
        <v>-4.1999999999999997E-3</v>
      </c>
      <c r="S6" s="48"/>
      <c r="U6" s="48"/>
    </row>
    <row r="7" spans="1:21" ht="21.95" customHeight="1" x14ac:dyDescent="0.25">
      <c r="A7" s="50"/>
      <c r="B7" s="50"/>
      <c r="C7" s="51"/>
      <c r="E7" s="22" t="s">
        <v>215</v>
      </c>
      <c r="F7" s="2">
        <v>47.86</v>
      </c>
      <c r="G7" s="2">
        <v>53.537599999999991</v>
      </c>
      <c r="H7" s="329">
        <v>250</v>
      </c>
      <c r="I7" s="48">
        <v>13384.399999999998</v>
      </c>
      <c r="J7" s="365">
        <v>-1419.3999999999978</v>
      </c>
      <c r="K7" s="353">
        <v>-0.1060488329697258</v>
      </c>
      <c r="L7" s="365">
        <v>-261.53000000000247</v>
      </c>
      <c r="M7" s="29">
        <v>43171</v>
      </c>
      <c r="N7" s="813" t="s">
        <v>1001</v>
      </c>
      <c r="O7" s="787">
        <v>2.5908900961136648E-2</v>
      </c>
      <c r="P7" s="134">
        <v>1.37E-2</v>
      </c>
      <c r="Q7" s="48"/>
      <c r="R7" s="48"/>
      <c r="S7" s="48"/>
      <c r="T7" s="48"/>
    </row>
    <row r="8" spans="1:21" ht="21.95" customHeight="1" x14ac:dyDescent="0.25">
      <c r="A8" s="51"/>
      <c r="B8" s="51"/>
      <c r="C8" s="51"/>
      <c r="E8" s="22" t="s">
        <v>865</v>
      </c>
      <c r="F8" s="2">
        <v>24.91</v>
      </c>
      <c r="G8" s="2">
        <v>33.212799999999994</v>
      </c>
      <c r="H8" s="49">
        <v>400</v>
      </c>
      <c r="I8" s="48">
        <v>13285.119999999997</v>
      </c>
      <c r="J8" s="365">
        <v>-3321.119999999999</v>
      </c>
      <c r="K8" s="353">
        <v>-0.24998795645052496</v>
      </c>
      <c r="L8" s="365">
        <v>-3321.119999999999</v>
      </c>
      <c r="M8">
        <v>100</v>
      </c>
      <c r="N8" s="813"/>
      <c r="O8" s="787">
        <v>4.1750301083902049E-2</v>
      </c>
      <c r="P8" s="134">
        <v>1.9900000000000001E-2</v>
      </c>
      <c r="Q8" s="148"/>
      <c r="R8" s="48"/>
      <c r="S8" s="48"/>
    </row>
    <row r="9" spans="1:21" ht="21.95" customHeight="1" x14ac:dyDescent="0.25">
      <c r="A9" s="155"/>
      <c r="B9" s="50"/>
      <c r="C9" s="51"/>
      <c r="E9" s="22" t="s">
        <v>175</v>
      </c>
      <c r="F9" s="2">
        <v>274.1001</v>
      </c>
      <c r="G9" s="2">
        <v>265.11799999999999</v>
      </c>
      <c r="H9" s="49">
        <v>50</v>
      </c>
      <c r="I9" s="48">
        <v>13255.9</v>
      </c>
      <c r="J9" s="365">
        <v>449.10499999999956</v>
      </c>
      <c r="K9" s="353">
        <v>3.3879630956781516E-2</v>
      </c>
      <c r="L9" s="365">
        <v>609.93499999999949</v>
      </c>
      <c r="M9">
        <v>25</v>
      </c>
      <c r="N9" s="813"/>
      <c r="O9" s="787">
        <v>1.84E-2</v>
      </c>
      <c r="P9" s="134">
        <v>-4.0000000000000002E-4</v>
      </c>
      <c r="Q9" s="148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963</v>
      </c>
      <c r="F10" s="2">
        <v>249.14</v>
      </c>
      <c r="G10" s="2">
        <v>241.09177777777779</v>
      </c>
      <c r="H10" s="49">
        <v>45</v>
      </c>
      <c r="I10" s="48">
        <v>10849.130000000001</v>
      </c>
      <c r="J10" s="365">
        <v>362.16999999999825</v>
      </c>
      <c r="K10" s="353">
        <v>3.3382400247761679E-2</v>
      </c>
      <c r="L10" s="365">
        <v>362.16999999999825</v>
      </c>
      <c r="M10">
        <v>15</v>
      </c>
      <c r="N10" s="813"/>
      <c r="O10" s="787">
        <v>1.9900000000000001E-2</v>
      </c>
      <c r="P10" s="134">
        <v>-3.0000000000000001E-3</v>
      </c>
      <c r="Q10" s="148"/>
      <c r="U10" s="48"/>
    </row>
    <row r="11" spans="1:21" ht="21.95" customHeight="1" x14ac:dyDescent="0.25">
      <c r="A11" s="50"/>
      <c r="B11" s="50"/>
      <c r="C11" s="51"/>
      <c r="E11" s="22" t="s">
        <v>174</v>
      </c>
      <c r="F11" s="2">
        <v>27.67</v>
      </c>
      <c r="G11" s="2">
        <v>37.765464285714266</v>
      </c>
      <c r="H11" s="49">
        <v>280</v>
      </c>
      <c r="I11" s="48">
        <v>10574.329999999994</v>
      </c>
      <c r="J11" s="365">
        <v>-2826.7299999999941</v>
      </c>
      <c r="K11" s="353">
        <v>-0.2673200098729655</v>
      </c>
      <c r="L11" s="365">
        <v>-2751.7099999999941</v>
      </c>
      <c r="M11">
        <v>280</v>
      </c>
      <c r="N11" s="813"/>
      <c r="O11" s="787">
        <v>3.3249006143838092E-2</v>
      </c>
      <c r="P11" s="134">
        <v>-2.47E-2</v>
      </c>
      <c r="R11" s="48"/>
      <c r="S11" s="48"/>
    </row>
    <row r="12" spans="1:21" ht="21.95" customHeight="1" x14ac:dyDescent="0.25">
      <c r="A12" s="50"/>
      <c r="B12" s="50"/>
      <c r="C12" s="51"/>
      <c r="E12" s="22" t="s">
        <v>967</v>
      </c>
      <c r="F12" s="2">
        <v>31.44</v>
      </c>
      <c r="G12" s="2">
        <v>30.71823333333333</v>
      </c>
      <c r="H12" s="49">
        <v>300</v>
      </c>
      <c r="I12" s="48">
        <v>9215.4699999999993</v>
      </c>
      <c r="J12" s="365">
        <v>216.53000000000065</v>
      </c>
      <c r="K12" s="353">
        <v>2.3496359925212852E-2</v>
      </c>
      <c r="L12" s="48">
        <v>216.53000000000065</v>
      </c>
      <c r="M12" s="29">
        <v>43168</v>
      </c>
      <c r="N12" s="813"/>
      <c r="O12" s="787">
        <v>8.3969465648854963E-2</v>
      </c>
      <c r="P12" s="134">
        <v>1.18E-2</v>
      </c>
      <c r="Q12" s="148"/>
      <c r="R12" s="48"/>
      <c r="S12" s="48"/>
      <c r="T12" s="351"/>
      <c r="U12" s="351"/>
    </row>
    <row r="13" spans="1:21" ht="21.95" customHeight="1" x14ac:dyDescent="0.25">
      <c r="A13" s="155"/>
      <c r="B13" s="50"/>
      <c r="C13" s="51"/>
      <c r="E13" s="22" t="s">
        <v>227</v>
      </c>
      <c r="F13" s="2">
        <v>27.29</v>
      </c>
      <c r="G13" s="2">
        <v>21.809049999999971</v>
      </c>
      <c r="H13" s="329">
        <v>400</v>
      </c>
      <c r="I13" s="48">
        <v>8723.6199999999881</v>
      </c>
      <c r="J13" s="365">
        <v>2192.3800000000119</v>
      </c>
      <c r="K13" s="353">
        <v>0.25131539429732319</v>
      </c>
      <c r="L13" s="365">
        <v>3644.6400000000103</v>
      </c>
      <c r="M13">
        <v>200</v>
      </c>
      <c r="N13" s="813"/>
      <c r="O13" s="787">
        <v>3.6643459142543058E-3</v>
      </c>
      <c r="P13" s="134">
        <v>-1.5900000000000001E-2</v>
      </c>
      <c r="Q13" s="148"/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992</v>
      </c>
      <c r="F14" s="2">
        <v>40.85</v>
      </c>
      <c r="G14" s="2">
        <v>38.78</v>
      </c>
      <c r="H14" s="329">
        <v>200</v>
      </c>
      <c r="I14" s="48">
        <v>7756</v>
      </c>
      <c r="J14" s="365">
        <v>414</v>
      </c>
      <c r="K14" s="353">
        <v>5.3378029912325944E-2</v>
      </c>
      <c r="L14" s="365">
        <v>414</v>
      </c>
      <c r="M14" s="29">
        <v>43192</v>
      </c>
      <c r="N14" s="813"/>
      <c r="O14" s="787">
        <v>0</v>
      </c>
      <c r="P14" s="134">
        <v>-3.2800000000000003E-2</v>
      </c>
      <c r="R14" s="48"/>
      <c r="S14" s="48"/>
      <c r="T14" s="48"/>
    </row>
    <row r="15" spans="1:21" ht="21.95" customHeight="1" x14ac:dyDescent="0.25">
      <c r="A15" s="50"/>
      <c r="B15" s="51"/>
      <c r="C15" s="51"/>
      <c r="E15" s="22" t="s">
        <v>173</v>
      </c>
      <c r="F15" s="2">
        <v>56.72</v>
      </c>
      <c r="G15" s="2">
        <v>52.790416666666673</v>
      </c>
      <c r="H15" s="49">
        <v>120</v>
      </c>
      <c r="I15" s="48">
        <v>6334.85</v>
      </c>
      <c r="J15" s="365">
        <v>471.54999999999927</v>
      </c>
      <c r="K15" s="353">
        <v>7.4437437350529073E-2</v>
      </c>
      <c r="L15" s="365">
        <v>2076.130000000001</v>
      </c>
      <c r="M15">
        <v>120</v>
      </c>
      <c r="N15" s="813"/>
      <c r="O15" s="787">
        <v>2.750352609308886E-2</v>
      </c>
      <c r="P15" s="134">
        <v>-8.6E-3</v>
      </c>
      <c r="Q15" s="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336</v>
      </c>
      <c r="F16" s="2">
        <v>19.12</v>
      </c>
      <c r="G16" s="2">
        <v>19.853333333333332</v>
      </c>
      <c r="H16" s="329">
        <v>300</v>
      </c>
      <c r="I16" s="48">
        <v>5955.9999999999991</v>
      </c>
      <c r="J16" s="365">
        <v>-220</v>
      </c>
      <c r="K16" s="353">
        <v>-3.693754197447939E-2</v>
      </c>
      <c r="L16" s="365">
        <v>64.970000000004802</v>
      </c>
      <c r="M16">
        <v>100</v>
      </c>
      <c r="N16" s="813"/>
      <c r="O16" s="787">
        <v>1.5062761506276149E-2</v>
      </c>
      <c r="P16" s="134">
        <v>-6.0000000000000001E-3</v>
      </c>
      <c r="Q16" s="436"/>
      <c r="R16" s="48"/>
      <c r="S16" s="48"/>
    </row>
    <row r="17" spans="1:21" ht="21.95" customHeight="1" x14ac:dyDescent="0.25">
      <c r="A17" s="50"/>
      <c r="B17" s="50"/>
      <c r="C17" s="51"/>
      <c r="E17" s="22" t="s">
        <v>171</v>
      </c>
      <c r="F17" s="2">
        <v>51.7</v>
      </c>
      <c r="G17" s="2">
        <v>54.189600000000013</v>
      </c>
      <c r="H17" s="329">
        <v>100</v>
      </c>
      <c r="I17" s="48">
        <v>5418.9600000000009</v>
      </c>
      <c r="J17" s="365">
        <v>-248.95999999999913</v>
      </c>
      <c r="K17" s="353">
        <v>-4.5942394850672627E-2</v>
      </c>
      <c r="L17" s="365">
        <v>-199.00999999999931</v>
      </c>
      <c r="M17">
        <v>100</v>
      </c>
      <c r="N17" s="813"/>
      <c r="O17" s="787">
        <v>3.7911025145067695E-2</v>
      </c>
      <c r="P17" s="134">
        <v>0</v>
      </c>
      <c r="R17" s="48"/>
      <c r="S17" s="48"/>
      <c r="T17" s="48"/>
    </row>
    <row r="18" spans="1:21" ht="21.95" customHeight="1" x14ac:dyDescent="0.25">
      <c r="A18" s="51"/>
      <c r="B18" s="51"/>
      <c r="C18" s="51"/>
      <c r="E18" s="22" t="s">
        <v>712</v>
      </c>
      <c r="F18" s="2">
        <v>115.75</v>
      </c>
      <c r="G18" s="2">
        <v>83.501000000000019</v>
      </c>
      <c r="H18" s="49">
        <v>60</v>
      </c>
      <c r="I18" s="48">
        <v>5010.0600000000013</v>
      </c>
      <c r="J18" s="365">
        <v>1934.9399999999987</v>
      </c>
      <c r="K18" s="353">
        <v>0.3862109435815137</v>
      </c>
      <c r="L18" s="365">
        <v>1934.9399999999987</v>
      </c>
      <c r="M18">
        <v>45</v>
      </c>
      <c r="O18" s="787">
        <v>2.8E-3</v>
      </c>
      <c r="P18" s="134">
        <v>-1.5299999999999999E-2</v>
      </c>
      <c r="Q18" s="148"/>
      <c r="S18" s="48"/>
    </row>
    <row r="19" spans="1:21" ht="21.95" customHeight="1" x14ac:dyDescent="0.25">
      <c r="A19" s="50"/>
      <c r="B19" s="50"/>
      <c r="C19" s="51"/>
      <c r="E19" s="22" t="s">
        <v>332</v>
      </c>
      <c r="F19" s="2">
        <v>10.57</v>
      </c>
      <c r="G19" s="2">
        <v>16.699633333333331</v>
      </c>
      <c r="H19" s="49">
        <v>300</v>
      </c>
      <c r="I19" s="48">
        <v>5009.8899999999994</v>
      </c>
      <c r="J19" s="365">
        <v>-1838.8899999999994</v>
      </c>
      <c r="K19" s="353">
        <v>-0.36705197120096439</v>
      </c>
      <c r="L19" s="48">
        <v>-555.4700000000048</v>
      </c>
      <c r="M19">
        <v>300</v>
      </c>
      <c r="N19" s="813"/>
      <c r="O19" s="787">
        <v>0</v>
      </c>
      <c r="P19" s="134">
        <v>-1.6899999999999998E-2</v>
      </c>
      <c r="Q19" s="48"/>
      <c r="R19" s="48"/>
      <c r="S19" s="48"/>
      <c r="U19" s="48"/>
    </row>
    <row r="20" spans="1:21" ht="21.95" customHeight="1" x14ac:dyDescent="0.25">
      <c r="A20" s="50"/>
      <c r="B20" s="51"/>
      <c r="C20" s="51"/>
      <c r="E20" s="22" t="s">
        <v>32</v>
      </c>
      <c r="F20" s="2">
        <v>54.64</v>
      </c>
      <c r="G20" s="2">
        <v>49.58</v>
      </c>
      <c r="H20" s="329">
        <v>100</v>
      </c>
      <c r="I20" s="48">
        <v>4958</v>
      </c>
      <c r="J20" s="365">
        <v>506</v>
      </c>
      <c r="K20" s="353">
        <v>0.10205728116175883</v>
      </c>
      <c r="L20" s="365">
        <v>1704.4699999999971</v>
      </c>
      <c r="M20" s="29">
        <v>43171</v>
      </c>
      <c r="N20" s="813"/>
      <c r="O20" s="787">
        <v>1.7600000000000001E-2</v>
      </c>
      <c r="P20" s="134">
        <v>-5.7999999999999996E-3</v>
      </c>
      <c r="R20" s="48"/>
      <c r="S20" s="48"/>
      <c r="T20" s="48"/>
      <c r="U20" s="48"/>
    </row>
    <row r="21" spans="1:21" ht="21.95" customHeight="1" x14ac:dyDescent="0.25">
      <c r="A21" s="50"/>
      <c r="B21" s="51"/>
      <c r="C21" s="51"/>
      <c r="E21" s="22" t="s">
        <v>991</v>
      </c>
      <c r="F21" s="2">
        <v>207.01</v>
      </c>
      <c r="G21" s="2">
        <v>198</v>
      </c>
      <c r="H21" s="329">
        <v>20</v>
      </c>
      <c r="I21" s="48">
        <v>3960</v>
      </c>
      <c r="J21" s="365">
        <v>180.19999999999982</v>
      </c>
      <c r="K21" s="353">
        <v>4.5505050505050458E-2</v>
      </c>
      <c r="L21" s="365">
        <v>180.19999999999982</v>
      </c>
      <c r="M21" s="29">
        <v>43192</v>
      </c>
      <c r="N21" s="813"/>
      <c r="O21" s="787">
        <v>0</v>
      </c>
      <c r="P21" s="134">
        <v>-1.9E-3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966</v>
      </c>
      <c r="F22" s="2">
        <v>37.11</v>
      </c>
      <c r="G22" s="2">
        <v>36.58</v>
      </c>
      <c r="H22" s="49">
        <v>100</v>
      </c>
      <c r="I22" s="48">
        <v>3658</v>
      </c>
      <c r="J22" s="365">
        <v>53</v>
      </c>
      <c r="K22" s="353">
        <v>1.4488791689447817E-2</v>
      </c>
      <c r="L22" s="48">
        <v>53</v>
      </c>
      <c r="M22">
        <v>100</v>
      </c>
      <c r="N22" s="813"/>
      <c r="O22" s="787">
        <v>0</v>
      </c>
      <c r="P22" s="134">
        <v>8.0000000000000004E-4</v>
      </c>
      <c r="Q22" s="436"/>
      <c r="S22" s="48"/>
      <c r="T22" s="48"/>
    </row>
    <row r="23" spans="1:21" ht="21.95" customHeight="1" x14ac:dyDescent="0.25">
      <c r="A23" s="51"/>
      <c r="B23" s="50"/>
      <c r="C23" s="51"/>
      <c r="E23" s="22" t="s">
        <v>55</v>
      </c>
      <c r="F23" s="2">
        <v>80.069999999999993</v>
      </c>
      <c r="G23" s="2">
        <v>71.650000000000006</v>
      </c>
      <c r="H23" s="49">
        <v>50</v>
      </c>
      <c r="I23" s="48">
        <v>3582.5000000000005</v>
      </c>
      <c r="J23" s="365">
        <v>420.99999999999909</v>
      </c>
      <c r="K23" s="353">
        <v>0.11751570132588955</v>
      </c>
      <c r="L23" s="48">
        <v>1231.1299999999892</v>
      </c>
      <c r="M23">
        <v>50</v>
      </c>
      <c r="N23" s="813"/>
      <c r="O23" s="787">
        <v>2.597726988884726E-2</v>
      </c>
      <c r="P23" s="134">
        <v>8.3999999999999995E-3</v>
      </c>
      <c r="Q23" s="436"/>
      <c r="R23" s="48"/>
      <c r="S23" s="48"/>
    </row>
    <row r="24" spans="1:21" ht="21.95" customHeight="1" x14ac:dyDescent="0.25">
      <c r="A24" s="50"/>
      <c r="B24" s="50"/>
      <c r="C24" s="51"/>
      <c r="E24" s="22" t="s">
        <v>891</v>
      </c>
      <c r="F24" s="2">
        <v>93.38</v>
      </c>
      <c r="G24" s="2">
        <v>89.509999999999991</v>
      </c>
      <c r="H24" s="49">
        <v>40</v>
      </c>
      <c r="I24" s="48">
        <v>3580.3999999999996</v>
      </c>
      <c r="J24" s="365">
        <v>154.80000000000018</v>
      </c>
      <c r="K24" s="353">
        <v>4.3235392693553851E-2</v>
      </c>
      <c r="L24" s="48">
        <v>154.80000000000018</v>
      </c>
      <c r="M24">
        <v>40</v>
      </c>
      <c r="O24" s="787">
        <v>2.4416363246947955E-2</v>
      </c>
      <c r="P24" s="134">
        <v>-1.72E-2</v>
      </c>
      <c r="Q24" s="148"/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349</v>
      </c>
      <c r="F25" s="2">
        <v>69.75</v>
      </c>
      <c r="G25" s="2">
        <v>70.28</v>
      </c>
      <c r="H25" s="329">
        <v>50</v>
      </c>
      <c r="I25" s="48">
        <v>3514</v>
      </c>
      <c r="J25" s="365">
        <v>-26.5</v>
      </c>
      <c r="K25" s="353">
        <v>-7.5412635173591506E-3</v>
      </c>
      <c r="L25" s="365">
        <v>2033.9300000000003</v>
      </c>
      <c r="M25" s="29">
        <v>43196</v>
      </c>
      <c r="N25" s="813"/>
      <c r="O25" s="787">
        <v>4.3499999999999997E-2</v>
      </c>
      <c r="P25" s="134">
        <v>-5.1999999999999998E-3</v>
      </c>
    </row>
    <row r="26" spans="1:21" ht="21.95" customHeight="1" x14ac:dyDescent="0.25">
      <c r="A26" s="51"/>
      <c r="B26" s="51"/>
      <c r="C26" s="51"/>
      <c r="E26" s="22" t="s">
        <v>821</v>
      </c>
      <c r="F26" s="2">
        <v>14.52</v>
      </c>
      <c r="G26" s="2">
        <v>17.45</v>
      </c>
      <c r="H26" s="329">
        <v>200</v>
      </c>
      <c r="I26" s="48">
        <v>3490</v>
      </c>
      <c r="J26" s="365">
        <v>-586</v>
      </c>
      <c r="K26" s="353">
        <v>-0.16790830945558738</v>
      </c>
      <c r="L26" s="365">
        <v>-586</v>
      </c>
      <c r="M26">
        <v>200</v>
      </c>
      <c r="N26" s="813"/>
      <c r="O26" s="787">
        <v>3.3057851239669422E-2</v>
      </c>
      <c r="P26" s="134">
        <v>-9.5999999999999992E-3</v>
      </c>
      <c r="R26" s="48"/>
      <c r="S26" s="48"/>
    </row>
    <row r="27" spans="1:21" ht="21.95" customHeight="1" x14ac:dyDescent="0.25">
      <c r="A27" s="51"/>
      <c r="B27" s="51"/>
      <c r="C27" s="51"/>
      <c r="E27" s="22" t="s">
        <v>988</v>
      </c>
      <c r="F27" s="2">
        <v>67</v>
      </c>
      <c r="G27" s="2">
        <v>68.22</v>
      </c>
      <c r="H27" s="49">
        <v>50</v>
      </c>
      <c r="I27" s="48">
        <v>3411</v>
      </c>
      <c r="J27" s="365">
        <v>-61</v>
      </c>
      <c r="K27" s="353">
        <v>-1.7883318674875387E-2</v>
      </c>
      <c r="L27" s="365">
        <v>-61</v>
      </c>
      <c r="M27" s="29">
        <v>43182</v>
      </c>
      <c r="N27" s="813"/>
      <c r="O27" s="787">
        <v>0</v>
      </c>
      <c r="P27" s="134">
        <v>-4.5999999999999999E-3</v>
      </c>
      <c r="R27" s="48"/>
      <c r="S27" s="48"/>
      <c r="T27" s="48"/>
    </row>
    <row r="28" spans="1:21" ht="21.95" customHeight="1" x14ac:dyDescent="0.25">
      <c r="A28" s="50"/>
      <c r="B28" s="51"/>
      <c r="C28" s="51"/>
      <c r="E28" s="22" t="s">
        <v>714</v>
      </c>
      <c r="F28" s="2">
        <v>185.6901</v>
      </c>
      <c r="G28" s="2">
        <v>148.55549999999999</v>
      </c>
      <c r="H28" s="329">
        <v>20</v>
      </c>
      <c r="I28" s="48">
        <v>2971.1099999999997</v>
      </c>
      <c r="J28" s="365">
        <v>742.69200000000046</v>
      </c>
      <c r="K28" s="353">
        <v>0.2499712228762988</v>
      </c>
      <c r="L28" s="365">
        <v>885.72200000000066</v>
      </c>
      <c r="M28">
        <v>20</v>
      </c>
      <c r="N28" s="813"/>
      <c r="O28" s="787">
        <v>2.6926583592770965E-3</v>
      </c>
      <c r="P28" s="134">
        <v>-2.1399999999999999E-2</v>
      </c>
      <c r="R28" s="48"/>
      <c r="S28" s="48"/>
    </row>
    <row r="29" spans="1:21" ht="21.95" customHeight="1" x14ac:dyDescent="0.25">
      <c r="A29" s="50"/>
      <c r="B29" s="50"/>
      <c r="C29" s="51"/>
      <c r="E29" s="22" t="s">
        <v>964</v>
      </c>
      <c r="F29" s="2">
        <v>151.76</v>
      </c>
      <c r="G29" s="2">
        <v>144.72350000000003</v>
      </c>
      <c r="H29" s="329">
        <v>20</v>
      </c>
      <c r="I29" s="48">
        <v>2894.4700000000007</v>
      </c>
      <c r="J29" s="365">
        <v>140.72999999999911</v>
      </c>
      <c r="K29" s="353">
        <v>4.8620300089480699E-2</v>
      </c>
      <c r="L29" s="365">
        <v>140.72999999999911</v>
      </c>
      <c r="M29" s="29">
        <v>43199</v>
      </c>
      <c r="N29" s="814">
        <v>43193</v>
      </c>
      <c r="O29" s="787">
        <v>0</v>
      </c>
      <c r="P29" s="134">
        <v>-4.82E-2</v>
      </c>
      <c r="S29" s="48"/>
    </row>
    <row r="30" spans="1:21" ht="21.95" customHeight="1" x14ac:dyDescent="0.25">
      <c r="A30" s="50"/>
      <c r="B30" s="51"/>
      <c r="C30" s="51"/>
      <c r="E30" s="22" t="s">
        <v>968</v>
      </c>
      <c r="F30" s="2">
        <v>74.3</v>
      </c>
      <c r="G30" s="2">
        <v>67.58</v>
      </c>
      <c r="H30" s="329">
        <v>40</v>
      </c>
      <c r="I30" s="48">
        <v>2703.2</v>
      </c>
      <c r="J30" s="365">
        <v>268.80000000000018</v>
      </c>
      <c r="K30" s="353">
        <v>9.9437703462562879E-2</v>
      </c>
      <c r="L30" s="365">
        <v>268.80000000000018</v>
      </c>
      <c r="M30" s="29">
        <v>43171</v>
      </c>
      <c r="N30" s="813"/>
      <c r="O30" s="787">
        <v>0</v>
      </c>
      <c r="P30" s="134">
        <v>-1.1999999999999999E-3</v>
      </c>
      <c r="Q30" s="148"/>
    </row>
    <row r="31" spans="1:21" ht="21.95" customHeight="1" x14ac:dyDescent="0.25">
      <c r="A31" s="51"/>
      <c r="B31" s="51"/>
      <c r="C31" s="51"/>
      <c r="E31" s="22" t="s">
        <v>864</v>
      </c>
      <c r="F31" s="2">
        <v>321.86009999999999</v>
      </c>
      <c r="G31" s="2">
        <v>251.2</v>
      </c>
      <c r="H31" s="329">
        <v>10</v>
      </c>
      <c r="I31" s="48">
        <v>2512</v>
      </c>
      <c r="J31" s="365">
        <v>706.60099999999966</v>
      </c>
      <c r="K31" s="353">
        <v>0.28129020700636942</v>
      </c>
      <c r="L31" s="365">
        <v>1163.5409999999997</v>
      </c>
      <c r="M31" s="29">
        <v>43171</v>
      </c>
      <c r="N31" s="813"/>
      <c r="O31" s="787">
        <v>0</v>
      </c>
      <c r="P31" s="134">
        <v>6.0000000000000001E-3</v>
      </c>
      <c r="S31" s="48"/>
      <c r="T31" s="48"/>
    </row>
    <row r="32" spans="1:21" ht="21.95" customHeight="1" x14ac:dyDescent="0.25">
      <c r="A32" s="50"/>
      <c r="B32" s="50"/>
      <c r="C32" s="51"/>
      <c r="E32" s="22" t="s">
        <v>869</v>
      </c>
      <c r="F32" s="2">
        <v>98.03</v>
      </c>
      <c r="G32" s="2">
        <v>81.441999999999993</v>
      </c>
      <c r="H32" s="329">
        <v>30</v>
      </c>
      <c r="I32" s="48">
        <v>2443.2599999999998</v>
      </c>
      <c r="J32" s="365">
        <v>497.64000000000033</v>
      </c>
      <c r="K32" s="353">
        <v>0.20367869158419499</v>
      </c>
      <c r="L32" s="365">
        <v>497.64000000000033</v>
      </c>
      <c r="M32">
        <v>30</v>
      </c>
      <c r="O32" s="787">
        <v>6.9366520452922575E-3</v>
      </c>
      <c r="P32" s="134">
        <v>0.01</v>
      </c>
      <c r="R32" s="48"/>
      <c r="S32" s="48"/>
      <c r="U32" s="48"/>
    </row>
    <row r="33" spans="1:22" ht="21.95" customHeight="1" x14ac:dyDescent="0.25">
      <c r="A33" s="51"/>
      <c r="B33" s="50"/>
      <c r="C33" s="51"/>
      <c r="E33" s="22" t="s">
        <v>62</v>
      </c>
      <c r="F33" s="2">
        <v>284.54000000000002</v>
      </c>
      <c r="G33" s="2">
        <v>284.54000000000002</v>
      </c>
      <c r="H33" s="329">
        <v>0</v>
      </c>
      <c r="I33" s="48">
        <v>0</v>
      </c>
      <c r="J33" s="365">
        <v>0</v>
      </c>
      <c r="K33" s="353">
        <v>0</v>
      </c>
      <c r="L33" s="365">
        <v>1659.3600000000079</v>
      </c>
      <c r="M33">
        <v>0</v>
      </c>
      <c r="N33" s="813"/>
      <c r="O33" s="787">
        <v>0</v>
      </c>
      <c r="P33" s="134">
        <v>-5.0000000000000001E-3</v>
      </c>
      <c r="R33" s="48"/>
      <c r="S33" s="48"/>
      <c r="T33" s="48"/>
    </row>
    <row r="34" spans="1:22" ht="21.95" customHeight="1" x14ac:dyDescent="0.25">
      <c r="A34" s="51"/>
      <c r="B34" s="51"/>
      <c r="C34" s="51"/>
      <c r="E34" s="22" t="s">
        <v>204</v>
      </c>
      <c r="F34" s="2">
        <v>42.49</v>
      </c>
      <c r="G34" s="2">
        <v>42.49</v>
      </c>
      <c r="H34" s="49">
        <v>0</v>
      </c>
      <c r="I34" s="48">
        <v>0</v>
      </c>
      <c r="J34" s="365">
        <v>0</v>
      </c>
      <c r="K34" s="353">
        <v>0</v>
      </c>
      <c r="L34" s="365">
        <v>555.54</v>
      </c>
      <c r="M34">
        <v>0</v>
      </c>
      <c r="N34" s="813"/>
      <c r="O34" s="787">
        <v>0</v>
      </c>
      <c r="P34" s="134">
        <v>-1.7100000000000001E-2</v>
      </c>
      <c r="R34" s="48"/>
      <c r="S34" s="48"/>
    </row>
    <row r="35" spans="1:22" ht="21.95" customHeight="1" x14ac:dyDescent="0.25">
      <c r="A35" s="50"/>
      <c r="B35" s="50"/>
      <c r="C35" s="51"/>
      <c r="E35" s="22" t="s">
        <v>203</v>
      </c>
      <c r="F35" s="2">
        <v>175.03</v>
      </c>
      <c r="G35" s="2">
        <v>175.03</v>
      </c>
      <c r="H35" s="49">
        <v>0</v>
      </c>
      <c r="I35" s="48">
        <v>0</v>
      </c>
      <c r="J35" s="365">
        <v>0</v>
      </c>
      <c r="K35" s="353">
        <v>0</v>
      </c>
      <c r="L35" s="365">
        <v>363.09999999999945</v>
      </c>
      <c r="M35">
        <v>0</v>
      </c>
      <c r="N35" s="813"/>
      <c r="O35" s="787">
        <v>1.5900000000000001E-2</v>
      </c>
      <c r="P35" s="134">
        <v>-9.2999999999999992E-3</v>
      </c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226</v>
      </c>
      <c r="F36" s="2">
        <v>95.64</v>
      </c>
      <c r="G36" s="2">
        <v>95.64</v>
      </c>
      <c r="H36" s="329">
        <v>0</v>
      </c>
      <c r="I36" s="48">
        <v>0</v>
      </c>
      <c r="J36" s="365">
        <v>0</v>
      </c>
      <c r="K36" s="353">
        <v>0</v>
      </c>
      <c r="L36" s="365">
        <v>231.53999999999996</v>
      </c>
      <c r="M36">
        <v>0</v>
      </c>
      <c r="N36" s="813"/>
      <c r="O36" s="787">
        <v>1.6199999999999999E-2</v>
      </c>
      <c r="P36" s="134">
        <v>-4.4999999999999997E-3</v>
      </c>
      <c r="R36" s="48"/>
      <c r="S36" s="48"/>
      <c r="T36" s="48"/>
      <c r="U36" s="48"/>
    </row>
    <row r="37" spans="1:22" ht="21.95" customHeight="1" x14ac:dyDescent="0.25">
      <c r="A37" s="50"/>
      <c r="B37" s="50"/>
      <c r="C37" s="50"/>
      <c r="E37" s="22" t="s">
        <v>268</v>
      </c>
      <c r="F37" s="2">
        <v>89.39</v>
      </c>
      <c r="G37" s="2">
        <v>89.39</v>
      </c>
      <c r="H37" s="329">
        <v>0</v>
      </c>
      <c r="I37" s="48">
        <v>0</v>
      </c>
      <c r="J37" s="365">
        <v>0</v>
      </c>
      <c r="K37" s="353">
        <v>0</v>
      </c>
      <c r="L37" s="365">
        <v>1857.7799999999988</v>
      </c>
      <c r="M37">
        <v>0</v>
      </c>
      <c r="N37" s="813"/>
      <c r="O37" s="787">
        <v>1.49E-2</v>
      </c>
      <c r="P37" s="134">
        <v>-4.3499999999999997E-2</v>
      </c>
    </row>
    <row r="38" spans="1:22" ht="21.95" customHeight="1" x14ac:dyDescent="0.25">
      <c r="A38" s="50"/>
      <c r="B38" s="51"/>
      <c r="C38" s="51"/>
      <c r="E38" s="22" t="s">
        <v>23</v>
      </c>
      <c r="F38" s="2">
        <v>34.15</v>
      </c>
      <c r="G38" s="2">
        <v>34.15</v>
      </c>
      <c r="H38" s="49">
        <v>0</v>
      </c>
      <c r="I38" s="48">
        <v>0</v>
      </c>
      <c r="J38" s="365">
        <v>0</v>
      </c>
      <c r="K38" s="353">
        <v>0</v>
      </c>
      <c r="L38" s="365">
        <v>171.89999999999964</v>
      </c>
      <c r="M38">
        <v>0</v>
      </c>
      <c r="N38" s="813"/>
      <c r="O38" s="787">
        <v>0</v>
      </c>
      <c r="P38" s="134">
        <v>-8.3999999999999995E-3</v>
      </c>
      <c r="Q38" s="148"/>
      <c r="R38" s="48"/>
      <c r="S38" s="48"/>
    </row>
    <row r="39" spans="1:22" ht="21.95" customHeight="1" x14ac:dyDescent="0.25">
      <c r="A39" s="50"/>
      <c r="B39" s="51"/>
      <c r="C39" s="51"/>
      <c r="E39" s="22" t="s">
        <v>269</v>
      </c>
      <c r="F39" s="2">
        <v>37.020000000000003</v>
      </c>
      <c r="G39" s="2">
        <v>37.020000000000003</v>
      </c>
      <c r="H39" s="329">
        <v>0</v>
      </c>
      <c r="I39" s="48">
        <v>0</v>
      </c>
      <c r="J39" s="365">
        <v>0</v>
      </c>
      <c r="K39" s="353">
        <v>0</v>
      </c>
      <c r="L39" s="365">
        <v>98.449999999999818</v>
      </c>
      <c r="M39">
        <v>0</v>
      </c>
      <c r="O39" s="787">
        <v>1.11E-2</v>
      </c>
      <c r="P39" s="134">
        <v>-1.3899999999999999E-2</v>
      </c>
      <c r="R39" s="48"/>
      <c r="S39" s="48"/>
    </row>
    <row r="40" spans="1:22" ht="21.95" customHeight="1" x14ac:dyDescent="0.25">
      <c r="A40" s="51"/>
      <c r="B40" s="51"/>
      <c r="C40" s="51"/>
      <c r="E40" s="22" t="s">
        <v>36</v>
      </c>
      <c r="F40" s="2">
        <v>57.57</v>
      </c>
      <c r="G40" s="2">
        <v>57.57</v>
      </c>
      <c r="H40" s="49">
        <v>0</v>
      </c>
      <c r="I40" s="48">
        <v>0</v>
      </c>
      <c r="J40" s="365">
        <v>0</v>
      </c>
      <c r="K40" s="353">
        <v>0</v>
      </c>
      <c r="L40" s="48">
        <v>117.73999999999978</v>
      </c>
      <c r="M40">
        <v>0</v>
      </c>
      <c r="N40" s="813"/>
      <c r="O40" s="787">
        <v>7.4000000000000003E-3</v>
      </c>
      <c r="P40" s="134">
        <v>-1.15E-2</v>
      </c>
      <c r="Q40" s="436"/>
      <c r="R40" s="48"/>
      <c r="S40" s="48"/>
      <c r="T40" s="48"/>
      <c r="V40" s="48"/>
    </row>
    <row r="41" spans="1:22" ht="21.95" customHeight="1" x14ac:dyDescent="0.25">
      <c r="A41" s="50"/>
      <c r="B41" s="50"/>
      <c r="C41" s="51"/>
      <c r="E41" s="22" t="s">
        <v>319</v>
      </c>
      <c r="F41" s="2">
        <v>40.340000000000003</v>
      </c>
      <c r="G41" s="2">
        <v>40.340000000000003</v>
      </c>
      <c r="H41" s="329">
        <v>0</v>
      </c>
      <c r="I41" s="48">
        <v>0</v>
      </c>
      <c r="J41" s="365">
        <v>0</v>
      </c>
      <c r="K41" s="353">
        <v>0</v>
      </c>
      <c r="L41" s="365">
        <v>264.92000000000007</v>
      </c>
      <c r="M41">
        <v>0</v>
      </c>
      <c r="N41" s="813"/>
      <c r="O41" s="787">
        <v>3.4200000000000001E-2</v>
      </c>
      <c r="P41" s="134">
        <v>7.0000000000000001E-3</v>
      </c>
      <c r="Q41" s="148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302</v>
      </c>
      <c r="F42" s="2">
        <v>66.099999999999994</v>
      </c>
      <c r="G42" s="2">
        <v>66.099999999999994</v>
      </c>
      <c r="H42" s="49">
        <v>0</v>
      </c>
      <c r="I42" s="48">
        <v>0</v>
      </c>
      <c r="J42" s="365">
        <v>0</v>
      </c>
      <c r="K42" s="353">
        <v>0</v>
      </c>
      <c r="L42" s="48">
        <v>910.79999999999927</v>
      </c>
      <c r="M42">
        <v>0</v>
      </c>
      <c r="N42" s="813"/>
      <c r="O42" s="787">
        <v>2.87E-2</v>
      </c>
      <c r="P42" s="134">
        <v>9.7999999999999997E-3</v>
      </c>
      <c r="R42" s="48"/>
      <c r="S42" s="48"/>
    </row>
    <row r="43" spans="1:22" ht="21.95" customHeight="1" x14ac:dyDescent="0.25">
      <c r="A43" s="50"/>
      <c r="B43" s="50"/>
      <c r="C43" s="50"/>
      <c r="E43" s="22" t="s">
        <v>728</v>
      </c>
      <c r="F43" s="2">
        <v>33.28</v>
      </c>
      <c r="G43" s="2">
        <v>33.28</v>
      </c>
      <c r="H43" s="49">
        <v>0</v>
      </c>
      <c r="I43" s="48">
        <v>0</v>
      </c>
      <c r="J43" s="365">
        <v>0</v>
      </c>
      <c r="K43" s="353">
        <v>0</v>
      </c>
      <c r="L43" s="365">
        <v>557.94000000000005</v>
      </c>
      <c r="M43">
        <v>0</v>
      </c>
      <c r="N43" s="813"/>
      <c r="O43" s="787">
        <v>4.0599999999999997E-2</v>
      </c>
      <c r="P43" s="134">
        <v>-3.73E-2</v>
      </c>
      <c r="Q43" s="48"/>
      <c r="S43" s="48"/>
    </row>
    <row r="44" spans="1:22" ht="21.95" customHeight="1" x14ac:dyDescent="0.25">
      <c r="A44" s="51"/>
      <c r="B44" s="51"/>
      <c r="C44" s="51"/>
      <c r="E44" s="22" t="s">
        <v>250</v>
      </c>
      <c r="F44" s="2">
        <v>69.989999999999995</v>
      </c>
      <c r="G44" s="2">
        <v>69.989999999999995</v>
      </c>
      <c r="H44" s="329">
        <v>0</v>
      </c>
      <c r="I44" s="48">
        <v>0</v>
      </c>
      <c r="J44" s="365">
        <v>0</v>
      </c>
      <c r="K44" s="353">
        <v>0</v>
      </c>
      <c r="L44" s="365">
        <v>329.74000000000069</v>
      </c>
      <c r="M44">
        <v>0</v>
      </c>
      <c r="N44" s="813"/>
      <c r="O44" s="787">
        <v>0</v>
      </c>
      <c r="P44" s="134">
        <v>6.9999999999999999E-4</v>
      </c>
      <c r="Q44" s="48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705</v>
      </c>
      <c r="F45" s="2">
        <v>24.62</v>
      </c>
      <c r="G45" s="2">
        <v>24.62</v>
      </c>
      <c r="H45" s="329">
        <v>0</v>
      </c>
      <c r="I45" s="48">
        <v>0</v>
      </c>
      <c r="J45" s="365">
        <v>0</v>
      </c>
      <c r="K45" s="353">
        <v>0</v>
      </c>
      <c r="L45" s="365">
        <v>309.26000000000022</v>
      </c>
      <c r="M45">
        <v>0</v>
      </c>
      <c r="N45" s="813"/>
      <c r="O45" s="787">
        <v>8.8000000000000005E-3</v>
      </c>
      <c r="P45" s="134">
        <v>4.1000000000000003E-3</v>
      </c>
      <c r="R45" s="48"/>
      <c r="T45" s="48"/>
    </row>
    <row r="46" spans="1:22" ht="21.95" customHeight="1" x14ac:dyDescent="0.25">
      <c r="A46" s="50"/>
      <c r="B46" s="50"/>
      <c r="C46" s="51"/>
      <c r="E46" s="22" t="s">
        <v>278</v>
      </c>
      <c r="F46" s="2">
        <v>67.510000000000005</v>
      </c>
      <c r="G46" s="2">
        <v>67.510000000000005</v>
      </c>
      <c r="H46" s="329">
        <v>0</v>
      </c>
      <c r="I46" s="48">
        <v>0</v>
      </c>
      <c r="J46" s="365">
        <v>0</v>
      </c>
      <c r="K46" s="353">
        <v>0</v>
      </c>
      <c r="L46" s="365">
        <v>197.20999999999549</v>
      </c>
      <c r="M46">
        <v>0</v>
      </c>
      <c r="N46" s="813"/>
      <c r="O46" s="787">
        <v>2.5499999999999998E-2</v>
      </c>
      <c r="P46" s="134">
        <v>-2.2000000000000001E-3</v>
      </c>
      <c r="Q46" s="148"/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773</v>
      </c>
      <c r="F47" s="2">
        <v>216.86</v>
      </c>
      <c r="G47" s="2">
        <v>216.86</v>
      </c>
      <c r="H47" s="49">
        <v>0</v>
      </c>
      <c r="I47" s="48">
        <v>0</v>
      </c>
      <c r="J47" s="365">
        <v>0</v>
      </c>
      <c r="K47" s="353">
        <v>0</v>
      </c>
      <c r="L47" s="48">
        <v>843.18000000000029</v>
      </c>
      <c r="M47">
        <v>0</v>
      </c>
      <c r="N47" s="813"/>
      <c r="O47" s="787">
        <v>2.8E-3</v>
      </c>
      <c r="P47" s="134">
        <v>2.29E-2</v>
      </c>
      <c r="Q47" s="148"/>
      <c r="R47" s="48"/>
      <c r="S47" s="48"/>
      <c r="T47" s="48"/>
    </row>
    <row r="48" spans="1:22" ht="21.95" customHeight="1" x14ac:dyDescent="0.25">
      <c r="A48" s="50"/>
      <c r="B48" s="50"/>
      <c r="C48" s="51"/>
      <c r="E48" s="22" t="s">
        <v>197</v>
      </c>
      <c r="F48" s="2">
        <v>10.63</v>
      </c>
      <c r="G48" s="2">
        <v>10.63</v>
      </c>
      <c r="H48" s="49">
        <v>0</v>
      </c>
      <c r="I48" s="48">
        <v>0</v>
      </c>
      <c r="J48" s="365">
        <v>0</v>
      </c>
      <c r="K48" s="353">
        <v>0</v>
      </c>
      <c r="L48" s="365">
        <v>495.20999999999913</v>
      </c>
      <c r="M48">
        <v>0</v>
      </c>
      <c r="N48" s="813"/>
      <c r="O48" s="787">
        <v>5.1499999999999997E-2</v>
      </c>
      <c r="P48" s="134">
        <v>-5.0000000000000001E-4</v>
      </c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272</v>
      </c>
      <c r="F49" s="2">
        <v>129.04</v>
      </c>
      <c r="G49" s="2">
        <v>129.04</v>
      </c>
      <c r="H49" s="329">
        <v>0</v>
      </c>
      <c r="I49" s="48">
        <v>0</v>
      </c>
      <c r="J49" s="365">
        <v>0</v>
      </c>
      <c r="K49" s="353">
        <v>0</v>
      </c>
      <c r="L49" s="365">
        <v>154.77999999999975</v>
      </c>
      <c r="M49">
        <v>0</v>
      </c>
      <c r="N49" s="813"/>
      <c r="O49" s="787">
        <v>2.5700000000000001E-2</v>
      </c>
      <c r="P49" s="134">
        <v>6.3E-3</v>
      </c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17</v>
      </c>
      <c r="F50" s="2">
        <v>15.24</v>
      </c>
      <c r="G50" s="2">
        <v>15.24</v>
      </c>
      <c r="H50" s="32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0</v>
      </c>
      <c r="Q50" s="436"/>
      <c r="R50" s="48"/>
      <c r="S50" s="48"/>
    </row>
    <row r="51" spans="1:21" ht="21.95" customHeight="1" x14ac:dyDescent="0.25">
      <c r="A51" s="60"/>
      <c r="B51" s="61"/>
      <c r="C51" s="60"/>
      <c r="E51" s="22" t="s">
        <v>311</v>
      </c>
      <c r="F51" s="2">
        <v>137.77000000000001</v>
      </c>
      <c r="G51" s="2">
        <v>137.77000000000001</v>
      </c>
      <c r="H51" s="32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-1.1000000000000001E-3</v>
      </c>
      <c r="R51" s="48"/>
      <c r="S51" s="48"/>
    </row>
    <row r="52" spans="1:21" ht="21.95" customHeight="1" x14ac:dyDescent="0.25">
      <c r="A52" s="50"/>
      <c r="B52" s="50"/>
      <c r="C52" s="51"/>
      <c r="E52" s="22" t="s">
        <v>726</v>
      </c>
      <c r="F52" s="2">
        <v>82.63</v>
      </c>
      <c r="G52" s="2">
        <v>82.63</v>
      </c>
      <c r="H52" s="329">
        <v>0</v>
      </c>
      <c r="I52" s="428">
        <v>0</v>
      </c>
      <c r="J52" s="365">
        <v>0</v>
      </c>
      <c r="K52" s="353">
        <v>0</v>
      </c>
      <c r="L52" s="365">
        <v>329.55999999999949</v>
      </c>
      <c r="M52">
        <v>0</v>
      </c>
      <c r="N52" s="813"/>
      <c r="O52" s="787">
        <v>1.78E-2</v>
      </c>
      <c r="P52" s="134">
        <v>-2.0899999999999998E-2</v>
      </c>
      <c r="R52" s="48"/>
    </row>
    <row r="53" spans="1:21" ht="21.95" customHeight="1" x14ac:dyDescent="0.25">
      <c r="A53" s="50"/>
      <c r="B53" s="50"/>
      <c r="C53" s="50"/>
      <c r="E53" s="22" t="s">
        <v>771</v>
      </c>
      <c r="F53" s="2">
        <v>656.77</v>
      </c>
      <c r="G53" s="2">
        <v>656.77</v>
      </c>
      <c r="H53" s="49">
        <v>0</v>
      </c>
      <c r="I53" s="48">
        <v>0</v>
      </c>
      <c r="J53" s="365">
        <v>0</v>
      </c>
      <c r="K53" s="353">
        <v>0</v>
      </c>
      <c r="L53" s="365">
        <v>559.89000000000033</v>
      </c>
      <c r="M53">
        <v>0</v>
      </c>
      <c r="N53" s="813"/>
      <c r="O53" s="787">
        <v>0</v>
      </c>
      <c r="P53" s="134">
        <v>-1.14E-2</v>
      </c>
    </row>
    <row r="54" spans="1:21" ht="21.95" customHeight="1" x14ac:dyDescent="0.25">
      <c r="A54" s="51"/>
      <c r="B54" s="51"/>
      <c r="C54" s="51"/>
      <c r="E54" s="22" t="s">
        <v>195</v>
      </c>
      <c r="F54" s="2">
        <v>64.17</v>
      </c>
      <c r="G54" s="2">
        <v>64.17</v>
      </c>
      <c r="H54" s="49">
        <v>0</v>
      </c>
      <c r="I54" s="48">
        <v>0</v>
      </c>
      <c r="J54" s="365">
        <v>0</v>
      </c>
      <c r="K54" s="353">
        <v>0</v>
      </c>
      <c r="L54" s="48">
        <v>785.90999999999985</v>
      </c>
      <c r="M54">
        <v>0</v>
      </c>
      <c r="N54" s="813"/>
      <c r="O54" s="787">
        <v>1.29E-2</v>
      </c>
      <c r="P54" s="134">
        <v>-1.6400000000000001E-2</v>
      </c>
      <c r="R54" s="48"/>
      <c r="S54" s="48"/>
      <c r="T54" s="48"/>
    </row>
    <row r="55" spans="1:21" ht="21.95" customHeight="1" x14ac:dyDescent="0.25">
      <c r="A55" s="50"/>
      <c r="B55" s="51"/>
      <c r="C55" s="51"/>
      <c r="E55" s="22" t="s">
        <v>225</v>
      </c>
      <c r="F55" s="2">
        <v>59.06</v>
      </c>
      <c r="G55" s="2">
        <v>59.06</v>
      </c>
      <c r="H55" s="329">
        <v>0</v>
      </c>
      <c r="I55" s="48">
        <v>0</v>
      </c>
      <c r="J55" s="365">
        <v>0</v>
      </c>
      <c r="K55" s="353">
        <v>0</v>
      </c>
      <c r="L55" s="365">
        <v>257.64999999999964</v>
      </c>
      <c r="M55">
        <v>0</v>
      </c>
      <c r="N55" s="813"/>
      <c r="O55" s="787">
        <v>0</v>
      </c>
      <c r="P55" s="134">
        <v>2.5000000000000001E-3</v>
      </c>
      <c r="S55" s="48"/>
    </row>
    <row r="56" spans="1:21" ht="21.95" customHeight="1" x14ac:dyDescent="0.25">
      <c r="A56" s="50"/>
      <c r="B56" s="50"/>
      <c r="C56" s="51"/>
      <c r="E56" s="22" t="s">
        <v>34</v>
      </c>
      <c r="F56" s="2">
        <v>53.97</v>
      </c>
      <c r="G56" s="2">
        <v>53.97</v>
      </c>
      <c r="H56" s="32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4.3E-3</v>
      </c>
      <c r="Q56" s="148"/>
      <c r="R56" s="48"/>
      <c r="S56" s="48"/>
      <c r="T56" s="48"/>
      <c r="U56" s="48"/>
    </row>
    <row r="57" spans="1:21" ht="21.95" customHeight="1" x14ac:dyDescent="0.25">
      <c r="A57" s="50"/>
      <c r="B57" s="50"/>
      <c r="C57" s="51"/>
      <c r="E57" s="22" t="s">
        <v>172</v>
      </c>
      <c r="F57" s="2">
        <v>55</v>
      </c>
      <c r="G57" s="2">
        <v>55</v>
      </c>
      <c r="H57" s="329">
        <v>0</v>
      </c>
      <c r="I57" s="48">
        <v>0</v>
      </c>
      <c r="J57" s="365">
        <v>0</v>
      </c>
      <c r="K57" s="353">
        <v>0</v>
      </c>
      <c r="L57" s="365">
        <v>119.92000000000053</v>
      </c>
      <c r="M57">
        <v>0</v>
      </c>
      <c r="N57" s="813"/>
      <c r="O57" s="787">
        <v>3.6400000000000002E-2</v>
      </c>
      <c r="P57" s="134">
        <v>-4.6699999999999998E-2</v>
      </c>
      <c r="R57" s="48"/>
    </row>
    <row r="58" spans="1:21" ht="21.95" customHeight="1" x14ac:dyDescent="0.25">
      <c r="A58" s="50"/>
      <c r="B58" s="50"/>
      <c r="C58" s="51"/>
      <c r="E58" s="22" t="s">
        <v>27</v>
      </c>
      <c r="F58" s="2">
        <v>51.32</v>
      </c>
      <c r="G58" s="2">
        <v>51.32</v>
      </c>
      <c r="H58" s="49">
        <v>0</v>
      </c>
      <c r="I58" s="48">
        <v>0</v>
      </c>
      <c r="J58" s="365">
        <v>0</v>
      </c>
      <c r="K58" s="353">
        <v>0</v>
      </c>
      <c r="L58" s="365">
        <v>1407.5400000000009</v>
      </c>
      <c r="M58">
        <v>0</v>
      </c>
      <c r="N58" s="813"/>
      <c r="O58" s="787">
        <v>3.0200000000000001E-2</v>
      </c>
      <c r="P58" s="134">
        <v>1.2E-2</v>
      </c>
      <c r="Q58" s="148"/>
      <c r="R58" s="48"/>
      <c r="S58" s="48"/>
    </row>
    <row r="59" spans="1:21" ht="21.95" customHeight="1" x14ac:dyDescent="0.25">
      <c r="A59" s="50"/>
      <c r="B59" s="50"/>
      <c r="C59" s="51"/>
      <c r="E59" s="22" t="s">
        <v>22</v>
      </c>
      <c r="F59" s="2">
        <v>46.48</v>
      </c>
      <c r="G59" s="2">
        <v>46.48</v>
      </c>
      <c r="H59" s="49">
        <v>0</v>
      </c>
      <c r="I59" s="48">
        <v>0</v>
      </c>
      <c r="J59" s="365">
        <v>0</v>
      </c>
      <c r="K59" s="353">
        <v>0</v>
      </c>
      <c r="L59" s="48">
        <v>3178.8000000000466</v>
      </c>
      <c r="M59">
        <v>0</v>
      </c>
      <c r="N59" s="813"/>
      <c r="O59" s="787">
        <v>2.07E-2</v>
      </c>
      <c r="P59" s="134">
        <v>-4.1300000000000003E-2</v>
      </c>
      <c r="T59" s="48"/>
    </row>
    <row r="60" spans="1:21" ht="21.95" customHeight="1" x14ac:dyDescent="0.25">
      <c r="A60" s="50"/>
      <c r="B60" s="50"/>
      <c r="C60" s="51"/>
      <c r="E60" s="22" t="s">
        <v>42</v>
      </c>
      <c r="F60" s="2">
        <v>131.11000000000001</v>
      </c>
      <c r="G60" s="2">
        <v>131.11000000000001</v>
      </c>
      <c r="H60" s="329">
        <v>0</v>
      </c>
      <c r="I60" s="48">
        <v>0</v>
      </c>
      <c r="J60" s="365">
        <v>0</v>
      </c>
      <c r="K60" s="353">
        <v>0</v>
      </c>
      <c r="L60" s="365">
        <v>128.08999999999833</v>
      </c>
      <c r="M60">
        <v>0</v>
      </c>
      <c r="N60" s="813"/>
      <c r="O60" s="787">
        <v>2.18E-2</v>
      </c>
      <c r="P60" s="134">
        <v>-1.4E-3</v>
      </c>
    </row>
    <row r="61" spans="1:21" ht="21.95" customHeight="1" x14ac:dyDescent="0.25">
      <c r="A61" s="50"/>
      <c r="B61" s="50"/>
      <c r="C61" s="51"/>
      <c r="E61" s="22" t="s">
        <v>270</v>
      </c>
      <c r="F61" s="2">
        <v>55.5</v>
      </c>
      <c r="G61" s="2">
        <v>55.5</v>
      </c>
      <c r="H61" s="49">
        <v>0</v>
      </c>
      <c r="I61" s="48">
        <v>0</v>
      </c>
      <c r="J61" s="365">
        <v>0</v>
      </c>
      <c r="K61" s="353">
        <v>0</v>
      </c>
      <c r="L61" s="365">
        <v>427.92000000000007</v>
      </c>
      <c r="M61">
        <v>0</v>
      </c>
      <c r="N61" s="813"/>
      <c r="O61" s="787">
        <v>0</v>
      </c>
      <c r="P61" s="134">
        <v>-8.8999999999999999E-3</v>
      </c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170</v>
      </c>
      <c r="F62" s="2">
        <v>111.54</v>
      </c>
      <c r="G62" s="2">
        <v>111.54</v>
      </c>
      <c r="H62" s="329">
        <v>0</v>
      </c>
      <c r="I62" s="48">
        <v>0</v>
      </c>
      <c r="J62" s="365">
        <v>0</v>
      </c>
      <c r="K62" s="353">
        <v>0</v>
      </c>
      <c r="L62" s="365">
        <v>1368.9000000000015</v>
      </c>
      <c r="M62">
        <v>0</v>
      </c>
      <c r="N62" s="813"/>
      <c r="O62" s="787">
        <v>1.14E-2</v>
      </c>
      <c r="P62" s="134">
        <v>-2.8E-3</v>
      </c>
      <c r="Q62" s="436"/>
      <c r="S62" s="48"/>
    </row>
    <row r="63" spans="1:21" ht="21.95" customHeight="1" x14ac:dyDescent="0.25">
      <c r="A63" s="50"/>
      <c r="B63" s="50"/>
      <c r="C63" s="51"/>
      <c r="E63" s="22" t="s">
        <v>8</v>
      </c>
      <c r="F63" s="2">
        <v>72.989999999999995</v>
      </c>
      <c r="G63" s="2">
        <v>72.989999999999995</v>
      </c>
      <c r="H63" s="49">
        <v>0</v>
      </c>
      <c r="I63" s="48">
        <v>0</v>
      </c>
      <c r="J63" s="365">
        <v>0</v>
      </c>
      <c r="K63" s="353">
        <v>0</v>
      </c>
      <c r="L63" s="48">
        <v>121.94999999999982</v>
      </c>
      <c r="M63">
        <v>0</v>
      </c>
      <c r="N63" s="813"/>
      <c r="O63" s="787">
        <v>1.67E-2</v>
      </c>
      <c r="P63" s="134">
        <v>-1.26E-2</v>
      </c>
      <c r="R63" s="48"/>
    </row>
    <row r="64" spans="1:21" ht="21.95" customHeight="1" x14ac:dyDescent="0.25">
      <c r="A64" s="51"/>
      <c r="B64" s="155"/>
      <c r="C64" s="330"/>
      <c r="E64" s="22" t="s">
        <v>10</v>
      </c>
      <c r="F64" s="2">
        <v>47.88</v>
      </c>
      <c r="G64" s="2">
        <v>47.88</v>
      </c>
      <c r="H64" s="329">
        <v>0</v>
      </c>
      <c r="I64" s="48">
        <v>0</v>
      </c>
      <c r="J64" s="365">
        <v>0</v>
      </c>
      <c r="K64" s="353">
        <v>0</v>
      </c>
      <c r="L64" s="365">
        <v>1128.3800000000047</v>
      </c>
      <c r="M64">
        <v>0</v>
      </c>
      <c r="N64" s="813"/>
      <c r="O64" s="787">
        <v>1.2500000000000001E-2</v>
      </c>
      <c r="P64" s="134">
        <v>1.8700000000000001E-2</v>
      </c>
      <c r="R64" s="48"/>
      <c r="S64" s="48"/>
      <c r="T64" s="48"/>
    </row>
    <row r="65" spans="1:22" ht="21.95" customHeight="1" x14ac:dyDescent="0.25">
      <c r="A65" s="50"/>
      <c r="B65" s="50"/>
      <c r="C65" s="51"/>
      <c r="E65" s="22" t="s">
        <v>224</v>
      </c>
      <c r="F65" s="2">
        <v>41.91</v>
      </c>
      <c r="G65" s="2">
        <v>41.91</v>
      </c>
      <c r="H65" s="49">
        <v>0</v>
      </c>
      <c r="I65" s="48">
        <v>0</v>
      </c>
      <c r="J65" s="365">
        <v>0</v>
      </c>
      <c r="K65" s="353">
        <v>0</v>
      </c>
      <c r="L65" s="365">
        <v>4376.9599999999991</v>
      </c>
      <c r="M65">
        <v>0</v>
      </c>
      <c r="N65" s="813"/>
      <c r="O65" s="787">
        <v>4.0899999999999999E-2</v>
      </c>
      <c r="P65" s="134">
        <v>-2.9600000000000001E-2</v>
      </c>
      <c r="Q65" s="148"/>
      <c r="R65" s="48"/>
      <c r="S65" s="48"/>
    </row>
    <row r="66" spans="1:22" ht="21.95" customHeight="1" x14ac:dyDescent="0.25">
      <c r="A66" s="50"/>
      <c r="B66" s="50"/>
      <c r="C66" s="51"/>
      <c r="E66" s="22" t="s">
        <v>24</v>
      </c>
      <c r="F66" s="2">
        <v>61.67</v>
      </c>
      <c r="G66" s="2">
        <v>61.67</v>
      </c>
      <c r="H66" s="32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-6.3E-3</v>
      </c>
      <c r="R66" s="48"/>
      <c r="S66" s="48"/>
      <c r="T66" s="48"/>
    </row>
    <row r="67" spans="1:22" ht="21.95" customHeight="1" x14ac:dyDescent="0.25">
      <c r="A67" s="50"/>
      <c r="B67" s="50"/>
      <c r="C67" s="51"/>
      <c r="E67" s="22" t="s">
        <v>45</v>
      </c>
      <c r="F67" s="2">
        <v>93.39</v>
      </c>
      <c r="G67" s="2">
        <v>93.39</v>
      </c>
      <c r="H67" s="49">
        <v>0</v>
      </c>
      <c r="I67" s="48">
        <v>0</v>
      </c>
      <c r="J67" s="365">
        <v>0</v>
      </c>
      <c r="K67" s="353">
        <v>0</v>
      </c>
      <c r="L67" s="48">
        <v>523.61999999999898</v>
      </c>
      <c r="M67">
        <v>0</v>
      </c>
      <c r="N67" s="813"/>
      <c r="O67" s="787">
        <v>1.67E-2</v>
      </c>
      <c r="P67" s="134">
        <v>-1E-4</v>
      </c>
      <c r="Q67" s="148"/>
      <c r="R67" s="48"/>
      <c r="S67" s="48"/>
      <c r="T67" s="48"/>
    </row>
    <row r="68" spans="1:22" ht="21.95" customHeight="1" x14ac:dyDescent="0.25">
      <c r="A68" s="50"/>
      <c r="B68" s="51"/>
      <c r="C68" s="51"/>
      <c r="E68" s="22" t="s">
        <v>47</v>
      </c>
      <c r="F68" s="2">
        <v>140.72</v>
      </c>
      <c r="G68" s="2">
        <v>140.72</v>
      </c>
      <c r="H68" s="4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-2.8E-3</v>
      </c>
      <c r="T68" s="48"/>
    </row>
    <row r="69" spans="1:22" ht="21.95" customHeight="1" x14ac:dyDescent="0.25">
      <c r="A69" s="50"/>
      <c r="B69" s="51"/>
      <c r="C69" s="51"/>
      <c r="E69" s="22" t="s">
        <v>33</v>
      </c>
      <c r="F69" s="2">
        <v>247.05</v>
      </c>
      <c r="G69" s="2">
        <v>247.05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-1.5599999999999999E-2</v>
      </c>
      <c r="R69" s="48"/>
      <c r="S69" s="48"/>
      <c r="T69" s="48"/>
    </row>
    <row r="70" spans="1:22" ht="21.95" customHeight="1" x14ac:dyDescent="0.25">
      <c r="A70" s="50"/>
      <c r="B70" s="50"/>
      <c r="C70" s="50"/>
      <c r="E70" s="22" t="s">
        <v>13</v>
      </c>
      <c r="F70" s="2">
        <v>67.81</v>
      </c>
      <c r="G70" s="2">
        <v>67.81</v>
      </c>
      <c r="H70" s="32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4.3E-3</v>
      </c>
      <c r="S70" s="48"/>
    </row>
    <row r="71" spans="1:22" ht="21.95" customHeight="1" x14ac:dyDescent="0.25">
      <c r="A71" s="51"/>
      <c r="B71" s="51"/>
      <c r="C71" s="51"/>
      <c r="E71" s="22" t="s">
        <v>52</v>
      </c>
      <c r="F71" s="2">
        <v>70.040000000000006</v>
      </c>
      <c r="G71" s="2">
        <v>70.040000000000006</v>
      </c>
      <c r="H71" s="32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O71" s="787">
        <v>2.1999999999999999E-2</v>
      </c>
      <c r="P71" s="134">
        <v>2E-3</v>
      </c>
      <c r="S71" s="48"/>
      <c r="T71" s="48"/>
    </row>
    <row r="72" spans="1:22" ht="21.95" customHeight="1" x14ac:dyDescent="0.25">
      <c r="A72" s="51"/>
      <c r="B72" s="51"/>
      <c r="C72" s="51"/>
      <c r="E72" s="22" t="s">
        <v>63</v>
      </c>
      <c r="F72" s="2">
        <v>103.59</v>
      </c>
      <c r="G72" s="2">
        <v>103.59</v>
      </c>
      <c r="H72" s="329">
        <v>0</v>
      </c>
      <c r="I72" s="48">
        <v>0</v>
      </c>
      <c r="J72" s="365">
        <v>0</v>
      </c>
      <c r="K72" s="353">
        <v>0</v>
      </c>
      <c r="L72" s="365">
        <v>257.30999999999949</v>
      </c>
      <c r="M72">
        <v>0</v>
      </c>
      <c r="N72" s="813"/>
      <c r="O72" s="787">
        <v>1.38E-2</v>
      </c>
      <c r="P72" s="134">
        <v>-1.2500000000000001E-2</v>
      </c>
      <c r="Q72" s="148"/>
      <c r="R72" s="48"/>
      <c r="S72" s="48"/>
      <c r="T72" s="48"/>
      <c r="V72" s="48"/>
    </row>
    <row r="73" spans="1:22" ht="21.95" customHeight="1" x14ac:dyDescent="0.25">
      <c r="A73" s="50"/>
      <c r="B73" s="50"/>
      <c r="C73" s="51"/>
      <c r="E73" s="22" t="s">
        <v>9</v>
      </c>
      <c r="F73" s="2">
        <v>8.0500000000000007</v>
      </c>
      <c r="G73" s="2">
        <v>8.0500000000000007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2.1600000000000001E-2</v>
      </c>
      <c r="Q73" s="148"/>
      <c r="R73" s="48"/>
      <c r="S73" s="48"/>
    </row>
    <row r="74" spans="1:22" ht="21.95" customHeight="1" x14ac:dyDescent="0.25">
      <c r="A74" s="50"/>
      <c r="B74" s="50"/>
      <c r="C74" s="51"/>
      <c r="E74" s="22" t="s">
        <v>53</v>
      </c>
      <c r="F74" s="2">
        <v>72.989999999999995</v>
      </c>
      <c r="G74" s="2">
        <v>72.989999999999995</v>
      </c>
      <c r="H74" s="32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4.4999999999999997E-3</v>
      </c>
      <c r="S74" s="48"/>
      <c r="T74" s="48"/>
    </row>
    <row r="75" spans="1:22" ht="21.95" customHeight="1" x14ac:dyDescent="0.25">
      <c r="A75" s="50"/>
      <c r="B75" s="51"/>
      <c r="C75" s="51"/>
      <c r="E75" s="22" t="s">
        <v>56</v>
      </c>
      <c r="F75" s="2">
        <v>37.74</v>
      </c>
      <c r="G75" s="2">
        <v>37.74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-5.3E-3</v>
      </c>
    </row>
    <row r="76" spans="1:22" ht="21.95" customHeight="1" x14ac:dyDescent="0.25">
      <c r="A76" s="50"/>
      <c r="B76" s="50"/>
      <c r="C76" s="51"/>
      <c r="E76" s="22" t="s">
        <v>0</v>
      </c>
      <c r="F76" s="2">
        <v>212.16</v>
      </c>
      <c r="G76" s="2">
        <v>212.16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9.9000000000000008E-3</v>
      </c>
    </row>
    <row r="77" spans="1:22" ht="21.95" customHeight="1" x14ac:dyDescent="0.25">
      <c r="A77" s="50"/>
      <c r="B77" s="50"/>
      <c r="C77" s="51"/>
      <c r="E77" s="22" t="s">
        <v>39</v>
      </c>
      <c r="F77" s="2">
        <v>44.35</v>
      </c>
      <c r="G77" s="2">
        <v>44.35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-0.01</v>
      </c>
    </row>
    <row r="78" spans="1:22" ht="21.95" customHeight="1" x14ac:dyDescent="0.25">
      <c r="A78" s="50"/>
      <c r="B78" s="51"/>
      <c r="C78" s="51"/>
      <c r="E78" s="22" t="s">
        <v>54</v>
      </c>
      <c r="F78" s="2">
        <v>130.93</v>
      </c>
      <c r="G78" s="2">
        <v>130.93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-4.8999999999999998E-3</v>
      </c>
    </row>
    <row r="79" spans="1:22" ht="21.95" customHeight="1" x14ac:dyDescent="0.25">
      <c r="A79" s="50"/>
      <c r="B79" s="50"/>
      <c r="C79" s="51"/>
      <c r="E79" s="22" t="s">
        <v>51</v>
      </c>
      <c r="F79" s="2">
        <v>227.27</v>
      </c>
      <c r="G79" s="2">
        <v>227.27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4.7000000000000002E-3</v>
      </c>
    </row>
    <row r="80" spans="1:22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417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416" priority="353">
      <formula>$H2=0</formula>
    </cfRule>
  </conditionalFormatting>
  <conditionalFormatting sqref="J2:K4 J70:K71 J6:K6 J21:K58 J12:K19 J80:K200">
    <cfRule type="expression" dxfId="2415" priority="354">
      <formula>$J2=0</formula>
    </cfRule>
  </conditionalFormatting>
  <conditionalFormatting sqref="L70:L71 L1:L6 L80:L1048576 L8:L58">
    <cfRule type="expression" dxfId="2414" priority="352">
      <formula>$L2=0</formula>
    </cfRule>
  </conditionalFormatting>
  <conditionalFormatting sqref="M1">
    <cfRule type="expression" dxfId="2413" priority="348">
      <formula>$L2=0</formula>
    </cfRule>
  </conditionalFormatting>
  <conditionalFormatting sqref="J2:K4 J6:K6 J21:K58 J12:K19">
    <cfRule type="expression" dxfId="2412" priority="396">
      <formula>$J2&gt;0</formula>
    </cfRule>
  </conditionalFormatting>
  <conditionalFormatting sqref="L2:L6 L8:L58">
    <cfRule type="expression" dxfId="2411" priority="350">
      <formula>$L2&lt;0</formula>
    </cfRule>
    <cfRule type="expression" dxfId="2410" priority="351">
      <formula>$L2&gt;0</formula>
    </cfRule>
  </conditionalFormatting>
  <conditionalFormatting sqref="J2:K4 J70:K71 J6:K6 J21:K58 J12:K19 J80:K458">
    <cfRule type="expression" dxfId="2409" priority="395">
      <formula>$J2&lt;0</formula>
    </cfRule>
  </conditionalFormatting>
  <conditionalFormatting sqref="E59 H59:I59">
    <cfRule type="expression" dxfId="2408" priority="324">
      <formula>$H59=0</formula>
    </cfRule>
  </conditionalFormatting>
  <conditionalFormatting sqref="J59:K59">
    <cfRule type="expression" dxfId="2407" priority="325">
      <formula>$J59=0</formula>
    </cfRule>
  </conditionalFormatting>
  <conditionalFormatting sqref="L59">
    <cfRule type="expression" dxfId="2406" priority="323">
      <formula>$L60=0</formula>
    </cfRule>
  </conditionalFormatting>
  <conditionalFormatting sqref="J59:K59">
    <cfRule type="expression" dxfId="2405" priority="327">
      <formula>$J59&gt;0</formula>
    </cfRule>
  </conditionalFormatting>
  <conditionalFormatting sqref="L59">
    <cfRule type="expression" dxfId="2404" priority="321">
      <formula>$L59&lt;0</formula>
    </cfRule>
    <cfRule type="expression" dxfId="2403" priority="322">
      <formula>$L59&gt;0</formula>
    </cfRule>
  </conditionalFormatting>
  <conditionalFormatting sqref="J59:K59">
    <cfRule type="expression" dxfId="2402" priority="326">
      <formula>$J59&lt;0</formula>
    </cfRule>
  </conditionalFormatting>
  <conditionalFormatting sqref="E5 H5:I5">
    <cfRule type="expression" dxfId="2401" priority="302">
      <formula>$H5=0</formula>
    </cfRule>
  </conditionalFormatting>
  <conditionalFormatting sqref="J5:K5">
    <cfRule type="expression" dxfId="2400" priority="303">
      <formula>$J5=0</formula>
    </cfRule>
  </conditionalFormatting>
  <conditionalFormatting sqref="J5:K5">
    <cfRule type="expression" dxfId="2399" priority="305">
      <formula>$J5&gt;0</formula>
    </cfRule>
  </conditionalFormatting>
  <conditionalFormatting sqref="J5:K5">
    <cfRule type="expression" dxfId="2398" priority="304">
      <formula>$J5&lt;0</formula>
    </cfRule>
  </conditionalFormatting>
  <conditionalFormatting sqref="E60 H60:I60">
    <cfRule type="expression" dxfId="2397" priority="280">
      <formula>$H60=0</formula>
    </cfRule>
  </conditionalFormatting>
  <conditionalFormatting sqref="J60:K60">
    <cfRule type="expression" dxfId="2396" priority="281">
      <formula>$J60=0</formula>
    </cfRule>
  </conditionalFormatting>
  <conditionalFormatting sqref="L60">
    <cfRule type="expression" dxfId="2395" priority="279">
      <formula>$L61=0</formula>
    </cfRule>
  </conditionalFormatting>
  <conditionalFormatting sqref="J60:K60">
    <cfRule type="expression" dxfId="2394" priority="283">
      <formula>$J60&gt;0</formula>
    </cfRule>
  </conditionalFormatting>
  <conditionalFormatting sqref="L60">
    <cfRule type="expression" dxfId="2393" priority="277">
      <formula>$L60&lt;0</formula>
    </cfRule>
    <cfRule type="expression" dxfId="2392" priority="278">
      <formula>$L60&gt;0</formula>
    </cfRule>
  </conditionalFormatting>
  <conditionalFormatting sqref="J60:K60">
    <cfRule type="expression" dxfId="2391" priority="282">
      <formula>$J60&lt;0</formula>
    </cfRule>
  </conditionalFormatting>
  <conditionalFormatting sqref="E62 H62:I62">
    <cfRule type="expression" dxfId="2390" priority="269">
      <formula>$H62=0</formula>
    </cfRule>
  </conditionalFormatting>
  <conditionalFormatting sqref="J62:K62">
    <cfRule type="expression" dxfId="2389" priority="270">
      <formula>$J62=0</formula>
    </cfRule>
  </conditionalFormatting>
  <conditionalFormatting sqref="L62">
    <cfRule type="expression" dxfId="2388" priority="268">
      <formula>$L63=0</formula>
    </cfRule>
  </conditionalFormatting>
  <conditionalFormatting sqref="J62:K62">
    <cfRule type="expression" dxfId="2387" priority="272">
      <formula>$J62&gt;0</formula>
    </cfRule>
  </conditionalFormatting>
  <conditionalFormatting sqref="L62">
    <cfRule type="expression" dxfId="2386" priority="266">
      <formula>$L62&lt;0</formula>
    </cfRule>
    <cfRule type="expression" dxfId="2385" priority="267">
      <formula>$L62&gt;0</formula>
    </cfRule>
  </conditionalFormatting>
  <conditionalFormatting sqref="J62:K62">
    <cfRule type="expression" dxfId="2384" priority="271">
      <formula>$J62&lt;0</formula>
    </cfRule>
  </conditionalFormatting>
  <conditionalFormatting sqref="E61 H61:I61">
    <cfRule type="expression" dxfId="2383" priority="258">
      <formula>$H61=0</formula>
    </cfRule>
  </conditionalFormatting>
  <conditionalFormatting sqref="J61:K61">
    <cfRule type="expression" dxfId="2382" priority="259">
      <formula>$J61=0</formula>
    </cfRule>
  </conditionalFormatting>
  <conditionalFormatting sqref="L61">
    <cfRule type="expression" dxfId="2381" priority="257">
      <formula>$L62=0</formula>
    </cfRule>
  </conditionalFormatting>
  <conditionalFormatting sqref="J61:K61">
    <cfRule type="expression" dxfId="2380" priority="261">
      <formula>$J61&gt;0</formula>
    </cfRule>
  </conditionalFormatting>
  <conditionalFormatting sqref="L61">
    <cfRule type="expression" dxfId="2379" priority="255">
      <formula>$L61&lt;0</formula>
    </cfRule>
    <cfRule type="expression" dxfId="2378" priority="256">
      <formula>$L61&gt;0</formula>
    </cfRule>
  </conditionalFormatting>
  <conditionalFormatting sqref="J61:K61">
    <cfRule type="expression" dxfId="2377" priority="260">
      <formula>$J61&lt;0</formula>
    </cfRule>
  </conditionalFormatting>
  <conditionalFormatting sqref="E8 H8:I8">
    <cfRule type="expression" dxfId="2376" priority="243">
      <formula>$H8=0</formula>
    </cfRule>
  </conditionalFormatting>
  <conditionalFormatting sqref="J8:K8">
    <cfRule type="expression" dxfId="2375" priority="244">
      <formula>$J8=0</formula>
    </cfRule>
  </conditionalFormatting>
  <conditionalFormatting sqref="J8:K8">
    <cfRule type="expression" dxfId="2374" priority="246">
      <formula>$J8&gt;0</formula>
    </cfRule>
  </conditionalFormatting>
  <conditionalFormatting sqref="J8:K8">
    <cfRule type="expression" dxfId="2373" priority="245">
      <formula>$J8&lt;0</formula>
    </cfRule>
  </conditionalFormatting>
  <conditionalFormatting sqref="E63 H63:I63">
    <cfRule type="expression" dxfId="2372" priority="233">
      <formula>$H63=0</formula>
    </cfRule>
  </conditionalFormatting>
  <conditionalFormatting sqref="J63:K63">
    <cfRule type="expression" dxfId="2371" priority="234">
      <formula>$J63=0</formula>
    </cfRule>
  </conditionalFormatting>
  <conditionalFormatting sqref="L63">
    <cfRule type="expression" dxfId="2370" priority="232">
      <formula>$L64=0</formula>
    </cfRule>
  </conditionalFormatting>
  <conditionalFormatting sqref="J63:K63">
    <cfRule type="expression" dxfId="2369" priority="236">
      <formula>$J63&gt;0</formula>
    </cfRule>
  </conditionalFormatting>
  <conditionalFormatting sqref="L63">
    <cfRule type="expression" dxfId="2368" priority="230">
      <formula>$L63&lt;0</formula>
    </cfRule>
    <cfRule type="expression" dxfId="2367" priority="231">
      <formula>$L63&gt;0</formula>
    </cfRule>
  </conditionalFormatting>
  <conditionalFormatting sqref="J63:K63">
    <cfRule type="expression" dxfId="2366" priority="235">
      <formula>$J63&lt;0</formula>
    </cfRule>
  </conditionalFormatting>
  <conditionalFormatting sqref="E20 H20:I20">
    <cfRule type="expression" dxfId="2365" priority="223">
      <formula>$H20=0</formula>
    </cfRule>
  </conditionalFormatting>
  <conditionalFormatting sqref="J20:K20">
    <cfRule type="expression" dxfId="2364" priority="224">
      <formula>$J20=0</formula>
    </cfRule>
  </conditionalFormatting>
  <conditionalFormatting sqref="J20:K20">
    <cfRule type="expression" dxfId="2363" priority="226">
      <formula>$J20&gt;0</formula>
    </cfRule>
  </conditionalFormatting>
  <conditionalFormatting sqref="J20:K20">
    <cfRule type="expression" dxfId="2362" priority="225">
      <formula>$J20&lt;0</formula>
    </cfRule>
  </conditionalFormatting>
  <conditionalFormatting sqref="E64 H64:I64">
    <cfRule type="expression" dxfId="2361" priority="214">
      <formula>$H64=0</formula>
    </cfRule>
  </conditionalFormatting>
  <conditionalFormatting sqref="J64:K64">
    <cfRule type="expression" dxfId="2360" priority="215">
      <formula>$J64=0</formula>
    </cfRule>
  </conditionalFormatting>
  <conditionalFormatting sqref="L64">
    <cfRule type="expression" dxfId="2359" priority="213">
      <formula>$L65=0</formula>
    </cfRule>
  </conditionalFormatting>
  <conditionalFormatting sqref="J64:K64">
    <cfRule type="expression" dxfId="2358" priority="217">
      <formula>$J64&gt;0</formula>
    </cfRule>
  </conditionalFormatting>
  <conditionalFormatting sqref="L64">
    <cfRule type="expression" dxfId="2357" priority="211">
      <formula>$L64&lt;0</formula>
    </cfRule>
    <cfRule type="expression" dxfId="2356" priority="212">
      <formula>$L64&gt;0</formula>
    </cfRule>
  </conditionalFormatting>
  <conditionalFormatting sqref="J64:K64">
    <cfRule type="expression" dxfId="2355" priority="216">
      <formula>$J64&lt;0</formula>
    </cfRule>
  </conditionalFormatting>
  <conditionalFormatting sqref="E65 H65:I65">
    <cfRule type="expression" dxfId="2354" priority="207">
      <formula>$H65=0</formula>
    </cfRule>
  </conditionalFormatting>
  <conditionalFormatting sqref="J65:K65">
    <cfRule type="expression" dxfId="2353" priority="208">
      <formula>$J65=0</formula>
    </cfRule>
  </conditionalFormatting>
  <conditionalFormatting sqref="L65">
    <cfRule type="expression" dxfId="2352" priority="206">
      <formula>$L66=0</formula>
    </cfRule>
  </conditionalFormatting>
  <conditionalFormatting sqref="J65:K65">
    <cfRule type="expression" dxfId="2351" priority="210">
      <formula>$J65&gt;0</formula>
    </cfRule>
  </conditionalFormatting>
  <conditionalFormatting sqref="L65">
    <cfRule type="expression" dxfId="2350" priority="204">
      <formula>$L65&lt;0</formula>
    </cfRule>
    <cfRule type="expression" dxfId="2349" priority="205">
      <formula>$L65&gt;0</formula>
    </cfRule>
  </conditionalFormatting>
  <conditionalFormatting sqref="J65:K65">
    <cfRule type="expression" dxfId="2348" priority="209">
      <formula>$J65&lt;0</formula>
    </cfRule>
  </conditionalFormatting>
  <conditionalFormatting sqref="E11 H11:I11">
    <cfRule type="expression" dxfId="2347" priority="198">
      <formula>$H11=0</formula>
    </cfRule>
  </conditionalFormatting>
  <conditionalFormatting sqref="J11:K11">
    <cfRule type="expression" dxfId="2346" priority="199">
      <formula>$J11=0</formula>
    </cfRule>
  </conditionalFormatting>
  <conditionalFormatting sqref="J11:K11">
    <cfRule type="expression" dxfId="2345" priority="201">
      <formula>$J11&gt;0</formula>
    </cfRule>
  </conditionalFormatting>
  <conditionalFormatting sqref="J11:K11">
    <cfRule type="expression" dxfId="2344" priority="200">
      <formula>$J11&lt;0</formula>
    </cfRule>
  </conditionalFormatting>
  <conditionalFormatting sqref="E9 H9:I9">
    <cfRule type="expression" dxfId="2343" priority="191">
      <formula>$H9=0</formula>
    </cfRule>
  </conditionalFormatting>
  <conditionalFormatting sqref="J9:K9">
    <cfRule type="expression" dxfId="2342" priority="192">
      <formula>$J9=0</formula>
    </cfRule>
  </conditionalFormatting>
  <conditionalFormatting sqref="J9:K9">
    <cfRule type="expression" dxfId="2341" priority="194">
      <formula>$J9&gt;0</formula>
    </cfRule>
  </conditionalFormatting>
  <conditionalFormatting sqref="J9:K9">
    <cfRule type="expression" dxfId="2340" priority="193">
      <formula>$J9&lt;0</formula>
    </cfRule>
  </conditionalFormatting>
  <conditionalFormatting sqref="E66 H66:I66">
    <cfRule type="expression" dxfId="2339" priority="182">
      <formula>$H66=0</formula>
    </cfRule>
  </conditionalFormatting>
  <conditionalFormatting sqref="J66:K66">
    <cfRule type="expression" dxfId="2338" priority="183">
      <formula>$J66=0</formula>
    </cfRule>
  </conditionalFormatting>
  <conditionalFormatting sqref="L66">
    <cfRule type="expression" dxfId="2337" priority="181">
      <formula>$L67=0</formula>
    </cfRule>
  </conditionalFormatting>
  <conditionalFormatting sqref="J66:K66">
    <cfRule type="expression" dxfId="2336" priority="185">
      <formula>$J66&gt;0</formula>
    </cfRule>
  </conditionalFormatting>
  <conditionalFormatting sqref="L66">
    <cfRule type="expression" dxfId="2335" priority="179">
      <formula>$L66&lt;0</formula>
    </cfRule>
    <cfRule type="expression" dxfId="2334" priority="180">
      <formula>$L66&gt;0</formula>
    </cfRule>
  </conditionalFormatting>
  <conditionalFormatting sqref="J66:K66">
    <cfRule type="expression" dxfId="2333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332" priority="173">
      <formula>$H10=0</formula>
    </cfRule>
  </conditionalFormatting>
  <conditionalFormatting sqref="J10:K10">
    <cfRule type="expression" dxfId="2331" priority="174">
      <formula>$J10=0</formula>
    </cfRule>
  </conditionalFormatting>
  <conditionalFormatting sqref="J10:K10">
    <cfRule type="expression" dxfId="2330" priority="176">
      <formula>$J10&gt;0</formula>
    </cfRule>
  </conditionalFormatting>
  <conditionalFormatting sqref="J10:K10">
    <cfRule type="expression" dxfId="2329" priority="175">
      <formula>$J10&lt;0</formula>
    </cfRule>
  </conditionalFormatting>
  <conditionalFormatting sqref="E26:E28 E30 E45:E49 E36:E43">
    <cfRule type="expression" dxfId="2328" priority="169">
      <formula>$H26=0</formula>
    </cfRule>
  </conditionalFormatting>
  <conditionalFormatting sqref="E29">
    <cfRule type="expression" dxfId="2327" priority="168">
      <formula>$H29=0</formula>
    </cfRule>
  </conditionalFormatting>
  <conditionalFormatting sqref="E31">
    <cfRule type="expression" dxfId="2326" priority="167">
      <formula>$H31=0</formula>
    </cfRule>
  </conditionalFormatting>
  <conditionalFormatting sqref="E32">
    <cfRule type="expression" dxfId="2325" priority="166">
      <formula>$H32=0</formula>
    </cfRule>
  </conditionalFormatting>
  <conditionalFormatting sqref="E44">
    <cfRule type="expression" dxfId="2324" priority="165">
      <formula>$H44=0</formula>
    </cfRule>
  </conditionalFormatting>
  <conditionalFormatting sqref="E35">
    <cfRule type="expression" dxfId="2323" priority="164">
      <formula>$H35=0</formula>
    </cfRule>
  </conditionalFormatting>
  <conditionalFormatting sqref="E33">
    <cfRule type="expression" dxfId="2322" priority="163">
      <formula>$H33=0</formula>
    </cfRule>
  </conditionalFormatting>
  <conditionalFormatting sqref="E34">
    <cfRule type="expression" dxfId="2321" priority="162">
      <formula>$H34=0</formula>
    </cfRule>
  </conditionalFormatting>
  <conditionalFormatting sqref="E67 H67:I67">
    <cfRule type="expression" dxfId="2320" priority="158">
      <formula>$H67=0</formula>
    </cfRule>
  </conditionalFormatting>
  <conditionalFormatting sqref="J67:K67">
    <cfRule type="expression" dxfId="2319" priority="159">
      <formula>$J67=0</formula>
    </cfRule>
  </conditionalFormatting>
  <conditionalFormatting sqref="L67">
    <cfRule type="expression" dxfId="2318" priority="157">
      <formula>$L68=0</formula>
    </cfRule>
  </conditionalFormatting>
  <conditionalFormatting sqref="J67:K67">
    <cfRule type="expression" dxfId="2317" priority="161">
      <formula>$J67&gt;0</formula>
    </cfRule>
  </conditionalFormatting>
  <conditionalFormatting sqref="L67">
    <cfRule type="expression" dxfId="2316" priority="155">
      <formula>$L67&lt;0</formula>
    </cfRule>
    <cfRule type="expression" dxfId="2315" priority="156">
      <formula>$L67&gt;0</formula>
    </cfRule>
  </conditionalFormatting>
  <conditionalFormatting sqref="J67:K67">
    <cfRule type="expression" dxfId="2314" priority="160">
      <formula>$J67&lt;0</formula>
    </cfRule>
  </conditionalFormatting>
  <conditionalFormatting sqref="E69 H69:I69">
    <cfRule type="expression" dxfId="2313" priority="151">
      <formula>$H69=0</formula>
    </cfRule>
  </conditionalFormatting>
  <conditionalFormatting sqref="J69:K69">
    <cfRule type="expression" dxfId="2312" priority="152">
      <formula>$J69=0</formula>
    </cfRule>
  </conditionalFormatting>
  <conditionalFormatting sqref="L69">
    <cfRule type="expression" dxfId="2311" priority="150">
      <formula>$L70=0</formula>
    </cfRule>
  </conditionalFormatting>
  <conditionalFormatting sqref="J69:K69">
    <cfRule type="expression" dxfId="2310" priority="154">
      <formula>$J69&gt;0</formula>
    </cfRule>
  </conditionalFormatting>
  <conditionalFormatting sqref="L69">
    <cfRule type="expression" dxfId="2309" priority="148">
      <formula>$L69&lt;0</formula>
    </cfRule>
    <cfRule type="expression" dxfId="2308" priority="149">
      <formula>$L69&gt;0</formula>
    </cfRule>
  </conditionalFormatting>
  <conditionalFormatting sqref="J69:K69">
    <cfRule type="expression" dxfId="2307" priority="153">
      <formula>$J69&lt;0</formula>
    </cfRule>
  </conditionalFormatting>
  <conditionalFormatting sqref="E68 H68:I68">
    <cfRule type="expression" dxfId="2306" priority="144">
      <formula>$H68=0</formula>
    </cfRule>
  </conditionalFormatting>
  <conditionalFormatting sqref="J68:K68">
    <cfRule type="expression" dxfId="2305" priority="145">
      <formula>$J68=0</formula>
    </cfRule>
  </conditionalFormatting>
  <conditionalFormatting sqref="L68">
    <cfRule type="expression" dxfId="2304" priority="143">
      <formula>$L69=0</formula>
    </cfRule>
  </conditionalFormatting>
  <conditionalFormatting sqref="J68:K68">
    <cfRule type="expression" dxfId="2303" priority="147">
      <formula>$J68&gt;0</formula>
    </cfRule>
  </conditionalFormatting>
  <conditionalFormatting sqref="L68">
    <cfRule type="expression" dxfId="2302" priority="141">
      <formula>$L68&lt;0</formula>
    </cfRule>
    <cfRule type="expression" dxfId="2301" priority="142">
      <formula>$L68&gt;0</formula>
    </cfRule>
  </conditionalFormatting>
  <conditionalFormatting sqref="J68:K68">
    <cfRule type="expression" dxfId="2300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99" priority="136">
      <formula>$H69=0</formula>
    </cfRule>
  </conditionalFormatting>
  <conditionalFormatting sqref="J69:K69">
    <cfRule type="expression" dxfId="2298" priority="137">
      <formula>$J69=0</formula>
    </cfRule>
  </conditionalFormatting>
  <conditionalFormatting sqref="L69">
    <cfRule type="expression" dxfId="2297" priority="135">
      <formula>$L70=0</formula>
    </cfRule>
  </conditionalFormatting>
  <conditionalFormatting sqref="J69:K69">
    <cfRule type="expression" dxfId="2296" priority="139">
      <formula>$J69&gt;0</formula>
    </cfRule>
  </conditionalFormatting>
  <conditionalFormatting sqref="L69">
    <cfRule type="expression" dxfId="2295" priority="133">
      <formula>$L69&lt;0</formula>
    </cfRule>
    <cfRule type="expression" dxfId="2294" priority="134">
      <formula>$L69&gt;0</formula>
    </cfRule>
  </conditionalFormatting>
  <conditionalFormatting sqref="J69:K69">
    <cfRule type="expression" dxfId="2293" priority="138">
      <formula>$J69&lt;0</formula>
    </cfRule>
  </conditionalFormatting>
  <conditionalFormatting sqref="E71 H71:I71">
    <cfRule type="expression" dxfId="2292" priority="129">
      <formula>$H71=0</formula>
    </cfRule>
  </conditionalFormatting>
  <conditionalFormatting sqref="J71:K71">
    <cfRule type="expression" dxfId="2291" priority="130">
      <formula>$J71=0</formula>
    </cfRule>
  </conditionalFormatting>
  <conditionalFormatting sqref="L71">
    <cfRule type="expression" dxfId="2290" priority="128">
      <formula>$L72=0</formula>
    </cfRule>
  </conditionalFormatting>
  <conditionalFormatting sqref="J71:K71">
    <cfRule type="expression" dxfId="2289" priority="132">
      <formula>$J71&gt;0</formula>
    </cfRule>
  </conditionalFormatting>
  <conditionalFormatting sqref="L71">
    <cfRule type="expression" dxfId="2288" priority="126">
      <formula>$L71&lt;0</formula>
    </cfRule>
    <cfRule type="expression" dxfId="2287" priority="127">
      <formula>$L71&gt;0</formula>
    </cfRule>
  </conditionalFormatting>
  <conditionalFormatting sqref="J71:K71">
    <cfRule type="expression" dxfId="2286" priority="131">
      <formula>$J71&lt;0</formula>
    </cfRule>
  </conditionalFormatting>
  <conditionalFormatting sqref="E70 H70:I70">
    <cfRule type="expression" dxfId="2285" priority="122">
      <formula>$H70=0</formula>
    </cfRule>
  </conditionalFormatting>
  <conditionalFormatting sqref="J70:K70">
    <cfRule type="expression" dxfId="2284" priority="123">
      <formula>$J70=0</formula>
    </cfRule>
  </conditionalFormatting>
  <conditionalFormatting sqref="L70">
    <cfRule type="expression" dxfId="2283" priority="121">
      <formula>$L71=0</formula>
    </cfRule>
  </conditionalFormatting>
  <conditionalFormatting sqref="J70:K70">
    <cfRule type="expression" dxfId="2282" priority="125">
      <formula>$J70&gt;0</formula>
    </cfRule>
  </conditionalFormatting>
  <conditionalFormatting sqref="L70">
    <cfRule type="expression" dxfId="2281" priority="119">
      <formula>$L70&lt;0</formula>
    </cfRule>
    <cfRule type="expression" dxfId="2280" priority="120">
      <formula>$L70&gt;0</formula>
    </cfRule>
  </conditionalFormatting>
  <conditionalFormatting sqref="J70:K70">
    <cfRule type="expression" dxfId="2279" priority="124">
      <formula>$J70&lt;0</formula>
    </cfRule>
  </conditionalFormatting>
  <conditionalFormatting sqref="O73:O74">
    <cfRule type="expression" dxfId="2278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77" priority="111">
      <formula>$J73=0</formula>
    </cfRule>
  </conditionalFormatting>
  <conditionalFormatting sqref="L73:L74">
    <cfRule type="expression" dxfId="2276" priority="110">
      <formula>$L74=0</formula>
    </cfRule>
  </conditionalFormatting>
  <conditionalFormatting sqref="J73:K74">
    <cfRule type="expression" dxfId="2275" priority="112">
      <formula>$J73&lt;0</formula>
    </cfRule>
  </conditionalFormatting>
  <conditionalFormatting sqref="E72 H72:I72">
    <cfRule type="expression" dxfId="2274" priority="106">
      <formula>$H72=0</formula>
    </cfRule>
  </conditionalFormatting>
  <conditionalFormatting sqref="J72:K72">
    <cfRule type="expression" dxfId="2273" priority="107">
      <formula>$J72=0</formula>
    </cfRule>
  </conditionalFormatting>
  <conditionalFormatting sqref="L72">
    <cfRule type="expression" dxfId="2272" priority="105">
      <formula>$L73=0</formula>
    </cfRule>
  </conditionalFormatting>
  <conditionalFormatting sqref="J72:K72">
    <cfRule type="expression" dxfId="2271" priority="109">
      <formula>$J72&gt;0</formula>
    </cfRule>
  </conditionalFormatting>
  <conditionalFormatting sqref="L72">
    <cfRule type="expression" dxfId="2270" priority="103">
      <formula>$L72&lt;0</formula>
    </cfRule>
    <cfRule type="expression" dxfId="2269" priority="104">
      <formula>$L72&gt;0</formula>
    </cfRule>
  </conditionalFormatting>
  <conditionalFormatting sqref="J72:K72">
    <cfRule type="expression" dxfId="2268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67" priority="98">
      <formula>$H72=0</formula>
    </cfRule>
  </conditionalFormatting>
  <conditionalFormatting sqref="J72:K72">
    <cfRule type="expression" dxfId="2266" priority="99">
      <formula>$J72=0</formula>
    </cfRule>
  </conditionalFormatting>
  <conditionalFormatting sqref="L72">
    <cfRule type="expression" dxfId="2265" priority="97">
      <formula>$L73=0</formula>
    </cfRule>
  </conditionalFormatting>
  <conditionalFormatting sqref="J72:K72">
    <cfRule type="expression" dxfId="2264" priority="101">
      <formula>$J72&gt;0</formula>
    </cfRule>
  </conditionalFormatting>
  <conditionalFormatting sqref="L72">
    <cfRule type="expression" dxfId="2263" priority="95">
      <formula>$L72&lt;0</formula>
    </cfRule>
    <cfRule type="expression" dxfId="2262" priority="96">
      <formula>$L72&gt;0</formula>
    </cfRule>
  </conditionalFormatting>
  <conditionalFormatting sqref="J72:K72">
    <cfRule type="expression" dxfId="2261" priority="100">
      <formula>$J72&lt;0</formula>
    </cfRule>
  </conditionalFormatting>
  <conditionalFormatting sqref="E74 H74:I74">
    <cfRule type="expression" dxfId="2260" priority="91">
      <formula>$H74=0</formula>
    </cfRule>
  </conditionalFormatting>
  <conditionalFormatting sqref="J74:K74">
    <cfRule type="expression" dxfId="2259" priority="92">
      <formula>$J74=0</formula>
    </cfRule>
  </conditionalFormatting>
  <conditionalFormatting sqref="L74">
    <cfRule type="expression" dxfId="2258" priority="90">
      <formula>$L75=0</formula>
    </cfRule>
  </conditionalFormatting>
  <conditionalFormatting sqref="J74:K74">
    <cfRule type="expression" dxfId="2257" priority="94">
      <formula>$J74&gt;0</formula>
    </cfRule>
  </conditionalFormatting>
  <conditionalFormatting sqref="L74">
    <cfRule type="expression" dxfId="2256" priority="88">
      <formula>$L74&lt;0</formula>
    </cfRule>
    <cfRule type="expression" dxfId="2255" priority="89">
      <formula>$L74&gt;0</formula>
    </cfRule>
  </conditionalFormatting>
  <conditionalFormatting sqref="J74:K74">
    <cfRule type="expression" dxfId="2254" priority="93">
      <formula>$J74&lt;0</formula>
    </cfRule>
  </conditionalFormatting>
  <conditionalFormatting sqref="E73 H73:I73">
    <cfRule type="expression" dxfId="2253" priority="84">
      <formula>$H73=0</formula>
    </cfRule>
  </conditionalFormatting>
  <conditionalFormatting sqref="J73:K73">
    <cfRule type="expression" dxfId="2252" priority="85">
      <formula>$J73=0</formula>
    </cfRule>
  </conditionalFormatting>
  <conditionalFormatting sqref="L73">
    <cfRule type="expression" dxfId="2251" priority="83">
      <formula>$L74=0</formula>
    </cfRule>
  </conditionalFormatting>
  <conditionalFormatting sqref="J73:K73">
    <cfRule type="expression" dxfId="2250" priority="87">
      <formula>$J73&gt;0</formula>
    </cfRule>
  </conditionalFormatting>
  <conditionalFormatting sqref="L73">
    <cfRule type="expression" dxfId="2249" priority="81">
      <formula>$L73&lt;0</formula>
    </cfRule>
    <cfRule type="expression" dxfId="2248" priority="82">
      <formula>$L73&gt;0</formula>
    </cfRule>
  </conditionalFormatting>
  <conditionalFormatting sqref="J73:K73">
    <cfRule type="expression" dxfId="2247" priority="86">
      <formula>$J73&lt;0</formula>
    </cfRule>
  </conditionalFormatting>
  <conditionalFormatting sqref="O75">
    <cfRule type="expression" dxfId="2246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45" priority="73">
      <formula>$J75=0</formula>
    </cfRule>
  </conditionalFormatting>
  <conditionalFormatting sqref="L75">
    <cfRule type="expression" dxfId="2244" priority="72">
      <formula>$L76=0</formula>
    </cfRule>
  </conditionalFormatting>
  <conditionalFormatting sqref="J75:K75">
    <cfRule type="expression" dxfId="2243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42" priority="67">
      <formula>$H75=0</formula>
    </cfRule>
  </conditionalFormatting>
  <conditionalFormatting sqref="J75:K75">
    <cfRule type="expression" dxfId="2241" priority="68">
      <formula>$J75=0</formula>
    </cfRule>
  </conditionalFormatting>
  <conditionalFormatting sqref="L75">
    <cfRule type="expression" dxfId="2240" priority="66">
      <formula>$L76=0</formula>
    </cfRule>
  </conditionalFormatting>
  <conditionalFormatting sqref="J75:K75">
    <cfRule type="expression" dxfId="2239" priority="70">
      <formula>$J75&gt;0</formula>
    </cfRule>
  </conditionalFormatting>
  <conditionalFormatting sqref="L75">
    <cfRule type="expression" dxfId="2238" priority="64">
      <formula>$L75&lt;0</formula>
    </cfRule>
    <cfRule type="expression" dxfId="2237" priority="65">
      <formula>$L75&gt;0</formula>
    </cfRule>
  </conditionalFormatting>
  <conditionalFormatting sqref="J75:K75">
    <cfRule type="expression" dxfId="2236" priority="69">
      <formula>$J75&lt;0</formula>
    </cfRule>
  </conditionalFormatting>
  <conditionalFormatting sqref="E7 H7:I7">
    <cfRule type="expression" dxfId="2235" priority="59">
      <formula>$H7=0</formula>
    </cfRule>
  </conditionalFormatting>
  <conditionalFormatting sqref="J7:K7">
    <cfRule type="expression" dxfId="2234" priority="60">
      <formula>$J7=0</formula>
    </cfRule>
  </conditionalFormatting>
  <conditionalFormatting sqref="L7">
    <cfRule type="expression" dxfId="2233" priority="58">
      <formula>$L8=0</formula>
    </cfRule>
  </conditionalFormatting>
  <conditionalFormatting sqref="J7:K7">
    <cfRule type="expression" dxfId="2232" priority="62">
      <formula>$J7&gt;0</formula>
    </cfRule>
  </conditionalFormatting>
  <conditionalFormatting sqref="L7">
    <cfRule type="expression" dxfId="2231" priority="56">
      <formula>$L7&lt;0</formula>
    </cfRule>
    <cfRule type="expression" dxfId="2230" priority="57">
      <formula>$L7&gt;0</formula>
    </cfRule>
  </conditionalFormatting>
  <conditionalFormatting sqref="J7:K7">
    <cfRule type="expression" dxfId="2229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228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227" priority="49">
      <formula>$J76=0</formula>
    </cfRule>
  </conditionalFormatting>
  <conditionalFormatting sqref="L76">
    <cfRule type="expression" dxfId="2226" priority="48">
      <formula>$L77=0</formula>
    </cfRule>
  </conditionalFormatting>
  <conditionalFormatting sqref="J76:K76">
    <cfRule type="expression" dxfId="2225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224" priority="43">
      <formula>$H76=0</formula>
    </cfRule>
  </conditionalFormatting>
  <conditionalFormatting sqref="J76:K76">
    <cfRule type="expression" dxfId="2223" priority="44">
      <formula>$J76=0</formula>
    </cfRule>
  </conditionalFormatting>
  <conditionalFormatting sqref="L76">
    <cfRule type="expression" dxfId="2222" priority="42">
      <formula>$L77=0</formula>
    </cfRule>
  </conditionalFormatting>
  <conditionalFormatting sqref="J76:K76">
    <cfRule type="expression" dxfId="2221" priority="46">
      <formula>$J76&gt;0</formula>
    </cfRule>
  </conditionalFormatting>
  <conditionalFormatting sqref="L76">
    <cfRule type="expression" dxfId="2220" priority="40">
      <formula>$L76&lt;0</formula>
    </cfRule>
    <cfRule type="expression" dxfId="2219" priority="41">
      <formula>$L76&gt;0</formula>
    </cfRule>
  </conditionalFormatting>
  <conditionalFormatting sqref="J76:K76">
    <cfRule type="expression" dxfId="2218" priority="45">
      <formula>$J76&lt;0</formula>
    </cfRule>
  </conditionalFormatting>
  <conditionalFormatting sqref="O77">
    <cfRule type="expression" dxfId="2217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216" priority="36">
      <formula>$J77=0</formula>
    </cfRule>
  </conditionalFormatting>
  <conditionalFormatting sqref="L77">
    <cfRule type="expression" dxfId="2215" priority="35">
      <formula>$L78=0</formula>
    </cfRule>
  </conditionalFormatting>
  <conditionalFormatting sqref="J77:K77">
    <cfRule type="expression" dxfId="2214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213" priority="30">
      <formula>$H77=0</formula>
    </cfRule>
  </conditionalFormatting>
  <conditionalFormatting sqref="J77:K77">
    <cfRule type="expression" dxfId="2212" priority="31">
      <formula>$J77=0</formula>
    </cfRule>
  </conditionalFormatting>
  <conditionalFormatting sqref="L77">
    <cfRule type="expression" dxfId="2211" priority="29">
      <formula>$L78=0</formula>
    </cfRule>
  </conditionalFormatting>
  <conditionalFormatting sqref="J77:K77">
    <cfRule type="expression" dxfId="2210" priority="33">
      <formula>$J77&gt;0</formula>
    </cfRule>
  </conditionalFormatting>
  <conditionalFormatting sqref="L77">
    <cfRule type="expression" dxfId="2209" priority="27">
      <formula>$L77&lt;0</formula>
    </cfRule>
    <cfRule type="expression" dxfId="2208" priority="28">
      <formula>$L77&gt;0</formula>
    </cfRule>
  </conditionalFormatting>
  <conditionalFormatting sqref="J77:K77">
    <cfRule type="expression" dxfId="2207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206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205" priority="22">
      <formula>$J78=0</formula>
    </cfRule>
  </conditionalFormatting>
  <conditionalFormatting sqref="L78">
    <cfRule type="expression" dxfId="2204" priority="21">
      <formula>$L79=0</formula>
    </cfRule>
  </conditionalFormatting>
  <conditionalFormatting sqref="J78:K78">
    <cfRule type="expression" dxfId="2203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202" priority="16">
      <formula>$H78=0</formula>
    </cfRule>
  </conditionalFormatting>
  <conditionalFormatting sqref="J78:K78">
    <cfRule type="expression" dxfId="2201" priority="17">
      <formula>$J78=0</formula>
    </cfRule>
  </conditionalFormatting>
  <conditionalFormatting sqref="L78">
    <cfRule type="expression" dxfId="2200" priority="15">
      <formula>$L79=0</formula>
    </cfRule>
  </conditionalFormatting>
  <conditionalFormatting sqref="J78:K78">
    <cfRule type="expression" dxfId="2199" priority="19">
      <formula>$J78&gt;0</formula>
    </cfRule>
  </conditionalFormatting>
  <conditionalFormatting sqref="L78">
    <cfRule type="expression" dxfId="2198" priority="13">
      <formula>$L78&lt;0</formula>
    </cfRule>
    <cfRule type="expression" dxfId="2197" priority="14">
      <formula>$L78&gt;0</formula>
    </cfRule>
  </conditionalFormatting>
  <conditionalFormatting sqref="J78:K78">
    <cfRule type="expression" dxfId="2196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95" priority="9">
      <formula>$J79=0</formula>
    </cfRule>
  </conditionalFormatting>
  <conditionalFormatting sqref="L79">
    <cfRule type="expression" dxfId="2194" priority="8">
      <formula>$L80=0</formula>
    </cfRule>
  </conditionalFormatting>
  <conditionalFormatting sqref="J79:K79">
    <cfRule type="expression" dxfId="2193" priority="10">
      <formula>$J79&lt;0</formula>
    </cfRule>
  </conditionalFormatting>
  <conditionalFormatting sqref="E79 H79:I79">
    <cfRule type="expression" dxfId="2192" priority="4">
      <formula>$H79=0</formula>
    </cfRule>
  </conditionalFormatting>
  <conditionalFormatting sqref="J79:K79">
    <cfRule type="expression" dxfId="2191" priority="5">
      <formula>$J79=0</formula>
    </cfRule>
  </conditionalFormatting>
  <conditionalFormatting sqref="L79">
    <cfRule type="expression" dxfId="2190" priority="3">
      <formula>$L80=0</formula>
    </cfRule>
  </conditionalFormatting>
  <conditionalFormatting sqref="J79:K79">
    <cfRule type="expression" dxfId="2189" priority="7">
      <formula>$J79&gt;0</formula>
    </cfRule>
  </conditionalFormatting>
  <conditionalFormatting sqref="L79">
    <cfRule type="expression" dxfId="2188" priority="1">
      <formula>$L79&lt;0</formula>
    </cfRule>
    <cfRule type="expression" dxfId="2187" priority="2">
      <formula>$L79&gt;0</formula>
    </cfRule>
  </conditionalFormatting>
  <conditionalFormatting sqref="J79:K79">
    <cfRule type="expression" dxfId="2186" priority="6">
      <formula>$J79&lt;0</formula>
    </cfRule>
  </conditionalFormatting>
  <hyperlinks>
    <hyperlink ref="E33" location="BIIB!A1" display="BIIB"/>
    <hyperlink ref="E34" location="MYL!A1" display="MYL"/>
    <hyperlink ref="E7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1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" location="MRO!A1" display="MRO"/>
    <hyperlink ref="E26" location="GE!A1" display="GE"/>
    <hyperlink ref="E3" location="KR!A1" display="KR"/>
    <hyperlink ref="E48" location="F!A1" display="F"/>
    <hyperlink ref="E49" location="JNJ!A1" display="JNJ"/>
    <hyperlink ref="E4" location="ULTA!A1" display="ULTA"/>
    <hyperlink ref="E32" location="FRC!A1" display="FRC"/>
    <hyperlink ref="E18" location="AAP!A1" display="AAP"/>
    <hyperlink ref="E22" location="T!A1" display="T"/>
    <hyperlink ref="E28" location="COST!A1" display="COST"/>
    <hyperlink ref="E50" location="CPN!A1" display="CPN"/>
    <hyperlink ref="E51" location="EW!A1" display="EW"/>
    <hyperlink ref="E52" location="TJX!A1" display="TJX"/>
    <hyperlink ref="E6" location="WBA!A1" display="WBA"/>
    <hyperlink ref="E53" location="AZO!A1" display="AZO"/>
    <hyperlink ref="E14" location="FL!A1" display="FL"/>
    <hyperlink ref="E21" location="MLM!A1" display="MLM"/>
    <hyperlink ref="E27" location="KHC!A1" display="KHC"/>
    <hyperlink ref="E12" location="KBWY!A1" display="KBWY"/>
    <hyperlink ref="E29" location="AYI!A1" display="AYI"/>
    <hyperlink ref="E10" location="DIA!A1" display="DIA"/>
    <hyperlink ref="E30" location="ICE!A1" display="ICE"/>
    <hyperlink ref="E54" location="NKE!A1" display="NKE"/>
    <hyperlink ref="E13" location="MOS!A1" display="MOS"/>
    <hyperlink ref="E55" location="VGK!A1" display="VGK"/>
    <hyperlink ref="E31" location="CMG!A1" display="CMG"/>
    <hyperlink ref="E24" location="HAS!A1" display="HAS"/>
    <hyperlink ref="E5" location="HSIC!A1" display="HSIC"/>
    <hyperlink ref="E8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9" location="SPY!A1" display="SPY"/>
    <hyperlink ref="E62" location="SWKS!A1" display="SWKS"/>
    <hyperlink ref="E63" location="CNI!A1" display="CNI"/>
    <hyperlink ref="E15" location="WFC!A1" display="WFC"/>
    <hyperlink ref="E64" location="AA!A1" display="AA"/>
    <hyperlink ref="E65" location="CF!A1" display="CF"/>
    <hyperlink ref="E25" location="TGT!A1" display="TGT"/>
    <hyperlink ref="E11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6" location="TEVA!A1" display="TEVA"/>
    <hyperlink ref="E72" location="DIS!A1" display="DIS"/>
    <hyperlink ref="E73" location="FTR!A1" display="FTR"/>
    <hyperlink ref="E23" location="GILD!A1" display="GILD"/>
    <hyperlink ref="E74" location="WWD!A1" display="WWD"/>
    <hyperlink ref="E17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7" activePane="bottomLeft" state="frozen"/>
      <selection activeCell="E5" sqref="E5"/>
      <selection pane="bottomLeft" activeCell="P248" sqref="P24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>
        <v>43166</v>
      </c>
      <c r="R253" s="439">
        <v>0.03</v>
      </c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30890.582666668288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29672.112666668356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29670.559999999998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1.55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2.6666683588700835E-3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0.05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85" priority="7">
      <formula>#REF!&gt;0</formula>
    </cfRule>
    <cfRule type="expression" dxfId="218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0"/>
  <sheetViews>
    <sheetView tabSelected="1" topLeftCell="F1" zoomScaleNormal="100" workbookViewId="0">
      <pane ySplit="1" topLeftCell="A581" activePane="bottomLeft" state="frozen"/>
      <selection pane="bottomLeft" activeCell="AA603" sqref="AA603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999</v>
      </c>
      <c r="Y1" s="341" t="s">
        <v>998</v>
      </c>
      <c r="Z1" s="341" t="s">
        <v>974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29670.559999999998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</sheetData>
  <conditionalFormatting sqref="D3:D60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284.54000000000002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284.54000000000002</v>
      </c>
      <c r="R4" s="503">
        <v>-5.0000000000000001E-3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5" t="s">
        <v>78</v>
      </c>
      <c r="P42" s="825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312.99400000000003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310.14860000000004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307.30320000000006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304.45780000000002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301.61240000000004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298.76700000000005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295.92160000000001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293.07620000000003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290.23080000000004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287.3854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284.54000000000002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281.69460000000004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278.8492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276.00380000000001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273.15840000000003</v>
      </c>
      <c r="U57" s="481"/>
    </row>
    <row r="58" spans="1:21" x14ac:dyDescent="0.25">
      <c r="O58" s="81">
        <v>0.95</v>
      </c>
      <c r="P58" s="81">
        <f t="shared" si="3"/>
        <v>270.31299999999999</v>
      </c>
      <c r="U58" s="481"/>
    </row>
    <row r="59" spans="1:21" x14ac:dyDescent="0.25">
      <c r="O59" s="81">
        <v>0.94</v>
      </c>
      <c r="P59" s="81">
        <f t="shared" si="3"/>
        <v>267.4676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264.62220000000002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261.77680000000004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258.93140000000005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256.08600000000001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83" priority="58">
      <formula>F19&gt;0</formula>
    </cfRule>
    <cfRule type="expression" dxfId="218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81" priority="47">
      <formula>H25&gt;0</formula>
    </cfRule>
    <cfRule type="expression" dxfId="2180" priority="48">
      <formula>H25&lt;0</formula>
    </cfRule>
  </conditionalFormatting>
  <conditionalFormatting sqref="M39">
    <cfRule type="expression" dxfId="2179" priority="45">
      <formula>M39&gt;0</formula>
    </cfRule>
    <cfRule type="expression" dxfId="2178" priority="46">
      <formula>M39&lt;0</formula>
    </cfRule>
  </conditionalFormatting>
  <conditionalFormatting sqref="F61:F67">
    <cfRule type="expression" dxfId="2177" priority="43">
      <formula>F61&gt;0</formula>
    </cfRule>
    <cfRule type="expression" dxfId="2176" priority="44">
      <formula>F61&lt;0</formula>
    </cfRule>
  </conditionalFormatting>
  <conditionalFormatting sqref="H61:H67">
    <cfRule type="expression" dxfId="2175" priority="41">
      <formula>H61&gt;0</formula>
    </cfRule>
    <cfRule type="expression" dxfId="2174" priority="42">
      <formula>H61&lt;0</formula>
    </cfRule>
  </conditionalFormatting>
  <conditionalFormatting sqref="F21:F24">
    <cfRule type="expression" dxfId="2173" priority="39">
      <formula>F21&gt;0</formula>
    </cfRule>
    <cfRule type="expression" dxfId="2172" priority="40">
      <formula>F21&lt;0</formula>
    </cfRule>
  </conditionalFormatting>
  <conditionalFormatting sqref="H21:H24">
    <cfRule type="expression" dxfId="2171" priority="37">
      <formula>H21&gt;0</formula>
    </cfRule>
    <cfRule type="expression" dxfId="2170" priority="38">
      <formula>H21&lt;0</formula>
    </cfRule>
  </conditionalFormatting>
  <conditionalFormatting sqref="I25:I28">
    <cfRule type="expression" dxfId="2169" priority="31">
      <formula>I25&gt;0</formula>
    </cfRule>
    <cfRule type="expression" dxfId="2168" priority="32">
      <formula>I25&lt;0</formula>
    </cfRule>
  </conditionalFormatting>
  <conditionalFormatting sqref="I21:I24">
    <cfRule type="expression" dxfId="2167" priority="29">
      <formula>I21&gt;0</formula>
    </cfRule>
    <cfRule type="expression" dxfId="2166" priority="30">
      <formula>I21&lt;0</formula>
    </cfRule>
  </conditionalFormatting>
  <conditionalFormatting sqref="H29">
    <cfRule type="expression" dxfId="2165" priority="27">
      <formula>H29&gt;0</formula>
    </cfRule>
    <cfRule type="expression" dxfId="2164" priority="28">
      <formula>H29&lt;0</formula>
    </cfRule>
  </conditionalFormatting>
  <conditionalFormatting sqref="H30">
    <cfRule type="expression" dxfId="2163" priority="25">
      <formula>H30&gt;0</formula>
    </cfRule>
    <cfRule type="expression" dxfId="2162" priority="26">
      <formula>H30&lt;0</formula>
    </cfRule>
  </conditionalFormatting>
  <conditionalFormatting sqref="H31">
    <cfRule type="expression" dxfId="2161" priority="23">
      <formula>H31&gt;0</formula>
    </cfRule>
    <cfRule type="expression" dxfId="2160" priority="24">
      <formula>H31&lt;0</formula>
    </cfRule>
  </conditionalFormatting>
  <conditionalFormatting sqref="Q7">
    <cfRule type="expression" dxfId="2159" priority="21">
      <formula>Q7&gt;0</formula>
    </cfRule>
    <cfRule type="expression" dxfId="2158" priority="22">
      <formula>Q7&lt;0</formula>
    </cfRule>
  </conditionalFormatting>
  <conditionalFormatting sqref="Q8">
    <cfRule type="expression" dxfId="2157" priority="19">
      <formula>Q8&gt;0</formula>
    </cfRule>
    <cfRule type="expression" dxfId="2156" priority="20">
      <formula>Q8&lt;0</formula>
    </cfRule>
  </conditionalFormatting>
  <conditionalFormatting sqref="F73:F82">
    <cfRule type="expression" dxfId="2155" priority="17">
      <formula>F73&gt;0</formula>
    </cfRule>
    <cfRule type="expression" dxfId="2154" priority="18">
      <formula>F73&lt;0</formula>
    </cfRule>
  </conditionalFormatting>
  <conditionalFormatting sqref="H73:H76">
    <cfRule type="expression" dxfId="2153" priority="15">
      <formula>H73&gt;0</formula>
    </cfRule>
    <cfRule type="expression" dxfId="2152" priority="16">
      <formula>H73&lt;0</formula>
    </cfRule>
  </conditionalFormatting>
  <conditionalFormatting sqref="F69:F72">
    <cfRule type="expression" dxfId="2151" priority="13">
      <formula>F69&gt;0</formula>
    </cfRule>
    <cfRule type="expression" dxfId="2150" priority="14">
      <formula>F69&lt;0</formula>
    </cfRule>
  </conditionalFormatting>
  <conditionalFormatting sqref="H69:H72">
    <cfRule type="expression" dxfId="2149" priority="11">
      <formula>H69&gt;0</formula>
    </cfRule>
    <cfRule type="expression" dxfId="2148" priority="12">
      <formula>H69&lt;0</formula>
    </cfRule>
  </conditionalFormatting>
  <conditionalFormatting sqref="I73:I76">
    <cfRule type="expression" dxfId="2147" priority="9">
      <formula>I73&gt;0</formula>
    </cfRule>
    <cfRule type="expression" dxfId="2146" priority="10">
      <formula>I73&lt;0</formula>
    </cfRule>
  </conditionalFormatting>
  <conditionalFormatting sqref="I69:I72">
    <cfRule type="expression" dxfId="2145" priority="7">
      <formula>I69&gt;0</formula>
    </cfRule>
    <cfRule type="expression" dxfId="2144" priority="8">
      <formula>I69&lt;0</formula>
    </cfRule>
  </conditionalFormatting>
  <conditionalFormatting sqref="H77">
    <cfRule type="expression" dxfId="2143" priority="5">
      <formula>H77&gt;0</formula>
    </cfRule>
    <cfRule type="expression" dxfId="2142" priority="6">
      <formula>H77&lt;0</formula>
    </cfRule>
  </conditionalFormatting>
  <conditionalFormatting sqref="H78">
    <cfRule type="expression" dxfId="2141" priority="3">
      <formula>H78&gt;0</formula>
    </cfRule>
    <cfRule type="expression" dxfId="2140" priority="4">
      <formula>H78&lt;0</formula>
    </cfRule>
  </conditionalFormatting>
  <conditionalFormatting sqref="H79">
    <cfRule type="expression" dxfId="2139" priority="1">
      <formula>H79&gt;0</formula>
    </cfRule>
    <cfRule type="expression" dxfId="213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42.49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42.49</v>
      </c>
      <c r="R4" s="503">
        <v>-1.7100000000000001E-2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5" t="s">
        <v>78</v>
      </c>
      <c r="P42" s="82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46.739000000000004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46.314100000000003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45.889200000000002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45.464300000000001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45.039400000000008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44.614500000000007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44.189600000000006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43.764700000000005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43.339800000000004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42.914900000000003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42.49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42.065100000000001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41.6402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41.215299999999999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40.790399999999998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40.365499999999997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39.940599999999996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39.515700000000002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39.090800000000002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38.665900000000001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38.241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37" priority="29">
      <formula>N19&gt;0</formula>
    </cfRule>
    <cfRule type="expression" dxfId="213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35" priority="23">
      <formula>F22&gt;0</formula>
    </cfRule>
    <cfRule type="expression" dxfId="2134" priority="24">
      <formula>F22&lt;0</formula>
    </cfRule>
  </conditionalFormatting>
  <conditionalFormatting sqref="H22:H31">
    <cfRule type="expression" dxfId="2133" priority="21">
      <formula>H22&gt;0</formula>
    </cfRule>
    <cfRule type="expression" dxfId="2132" priority="22">
      <formula>H22&lt;0</formula>
    </cfRule>
  </conditionalFormatting>
  <conditionalFormatting sqref="I21:J31">
    <cfRule type="expression" dxfId="2131" priority="19">
      <formula>I21&gt;0</formula>
    </cfRule>
    <cfRule type="expression" dxfId="2130" priority="20">
      <formula>I21&lt;0</formula>
    </cfRule>
  </conditionalFormatting>
  <conditionalFormatting sqref="Q8">
    <cfRule type="expression" dxfId="2129" priority="11">
      <formula>Q8&gt;0</formula>
    </cfRule>
    <cfRule type="expression" dxfId="2128" priority="12">
      <formula>Q8&lt;0</formula>
    </cfRule>
  </conditionalFormatting>
  <conditionalFormatting sqref="Q7">
    <cfRule type="expression" dxfId="2127" priority="13">
      <formula>Q7&gt;0</formula>
    </cfRule>
    <cfRule type="expression" dxfId="2126" priority="14">
      <formula>Q7&lt;0</formula>
    </cfRule>
  </conditionalFormatting>
  <conditionalFormatting sqref="F56:F66">
    <cfRule type="expression" dxfId="2125" priority="9">
      <formula>F56&gt;0</formula>
    </cfRule>
    <cfRule type="expression" dxfId="2124" priority="10">
      <formula>F56&lt;0</formula>
    </cfRule>
  </conditionalFormatting>
  <conditionalFormatting sqref="H56:H66">
    <cfRule type="expression" dxfId="2123" priority="7">
      <formula>H56&gt;0</formula>
    </cfRule>
    <cfRule type="expression" dxfId="2122" priority="8">
      <formula>H56&lt;0</formula>
    </cfRule>
  </conditionalFormatting>
  <conditionalFormatting sqref="I56:I66">
    <cfRule type="expression" dxfId="2121" priority="5">
      <formula>I56&gt;0</formula>
    </cfRule>
    <cfRule type="expression" dxfId="2120" priority="6">
      <formula>I56&lt;0</formula>
    </cfRule>
  </conditionalFormatting>
  <conditionalFormatting sqref="F21">
    <cfRule type="expression" dxfId="2119" priority="3">
      <formula>F21&gt;0</formula>
    </cfRule>
    <cfRule type="expression" dxfId="2118" priority="4">
      <formula>F21&lt;0</formula>
    </cfRule>
  </conditionalFormatting>
  <conditionalFormatting sqref="H21">
    <cfRule type="expression" dxfId="2117" priority="1">
      <formula>H21&gt;0</formula>
    </cfRule>
    <cfRule type="expression" dxfId="211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2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53.537599999999991</v>
      </c>
      <c r="T3" s="1">
        <v>43112</v>
      </c>
      <c r="U3" t="s">
        <v>926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47.86</v>
      </c>
      <c r="R4" s="226">
        <v>1.37E-2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11965</v>
      </c>
      <c r="T5" s="1">
        <v>43117</v>
      </c>
      <c r="U5" t="s">
        <v>937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13384.399999999998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-261.53000000000247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-1419.3999999999978</v>
      </c>
      <c r="T8" s="159">
        <v>43167</v>
      </c>
      <c r="U8" t="s">
        <v>925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-0.10604883296972581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2.5908900961136648E-2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 t="s">
        <v>1001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550</v>
      </c>
      <c r="D22" s="14"/>
      <c r="E22" s="14"/>
      <c r="F22" s="18">
        <f>SUM(F2:F17)</f>
        <v>30304.5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52.646000000000001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52.167400000000001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51.688800000000001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51.2102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50.7316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50.253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49.7744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49.2958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48.8172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48.3386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47.86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47.381399999999999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:F53" si="21">C52*(E52-D52)</f>
        <v>-1420</v>
      </c>
      <c r="G52" s="39">
        <f t="shared" ref="G52:G53" si="22">D52*C52</f>
        <v>13385</v>
      </c>
      <c r="H52" s="226">
        <f t="shared" ref="H52:H53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46.902799999999999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46.424199999999999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45.945599999999999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45.466999999999999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44.988399999999999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44.509799999999998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44.031199999999998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43.552599999999998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43.073999999999998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4">C75*(E75-D75)</f>
        <v>15.999999999999943</v>
      </c>
      <c r="G75" s="371">
        <f t="shared" ref="G75:G83" si="25">D75*C75</f>
        <v>1924</v>
      </c>
      <c r="H75" s="372">
        <f t="shared" ref="H75:H83" si="26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4"/>
        <v>50.600000000000023</v>
      </c>
      <c r="G76" s="371">
        <f t="shared" si="25"/>
        <v>1924</v>
      </c>
      <c r="H76" s="372">
        <f t="shared" si="26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4"/>
        <v>-176.20199999999988</v>
      </c>
      <c r="G77" s="371">
        <f t="shared" si="25"/>
        <v>4063.752</v>
      </c>
      <c r="H77" s="372">
        <f t="shared" si="26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4"/>
        <v>-51.239999999999952</v>
      </c>
      <c r="G78" s="371">
        <f t="shared" si="25"/>
        <v>2283.9899999999998</v>
      </c>
      <c r="H78" s="372">
        <f t="shared" si="26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4"/>
        <v>-146.2399999999999</v>
      </c>
      <c r="G79" s="371">
        <f t="shared" si="25"/>
        <v>2283.9899999999998</v>
      </c>
      <c r="H79" s="372">
        <f t="shared" si="26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4"/>
        <v>-159.23999999999978</v>
      </c>
      <c r="G80" s="371">
        <f t="shared" si="25"/>
        <v>4352.74</v>
      </c>
      <c r="H80" s="372">
        <f t="shared" si="26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4"/>
        <v>-37.790000000000035</v>
      </c>
      <c r="G81" s="371">
        <f t="shared" si="25"/>
        <v>2188.04</v>
      </c>
      <c r="H81" s="372">
        <f t="shared" si="26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4"/>
        <v>-137.54000000000025</v>
      </c>
      <c r="G82" s="371">
        <f t="shared" si="25"/>
        <v>2188.04</v>
      </c>
      <c r="H82" s="372">
        <f t="shared" si="26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4"/>
        <v>-167.54249999999934</v>
      </c>
      <c r="G83" s="371">
        <f t="shared" si="25"/>
        <v>6112.0424999999996</v>
      </c>
      <c r="H83" s="372">
        <f t="shared" si="26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7">C84*(E84-D84)</f>
        <v>-58.042499999999819</v>
      </c>
      <c r="G84" s="371">
        <f t="shared" ref="G84:G96" si="28">D84*C84</f>
        <v>6112.0424999999996</v>
      </c>
      <c r="H84" s="372">
        <f t="shared" ref="H84:H96" si="29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7"/>
        <v>195.77249999999998</v>
      </c>
      <c r="G85" s="371">
        <f t="shared" si="28"/>
        <v>4432.4775</v>
      </c>
      <c r="H85" s="372">
        <f t="shared" si="29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7"/>
        <v>38.472500000000025</v>
      </c>
      <c r="G86" s="371">
        <f t="shared" si="28"/>
        <v>4432.4775</v>
      </c>
      <c r="H86" s="372">
        <f t="shared" si="29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7"/>
        <v>466.37249999999932</v>
      </c>
      <c r="G87" s="371">
        <f t="shared" si="28"/>
        <v>4432.4775</v>
      </c>
      <c r="H87" s="372">
        <f t="shared" si="29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7"/>
        <v>536.22249999999985</v>
      </c>
      <c r="G88" s="371">
        <f t="shared" si="28"/>
        <v>4432.4775</v>
      </c>
      <c r="H88" s="372">
        <f t="shared" si="29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7"/>
        <v>640.51000000000045</v>
      </c>
      <c r="G89" s="371">
        <f t="shared" si="28"/>
        <v>3972.49</v>
      </c>
      <c r="H89" s="372">
        <f t="shared" si="29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7"/>
        <v>547.01000000000022</v>
      </c>
      <c r="G90" s="371">
        <f t="shared" si="28"/>
        <v>3972.49</v>
      </c>
      <c r="H90" s="372">
        <f t="shared" si="29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7"/>
        <v>505.01000000000005</v>
      </c>
      <c r="G91" s="371">
        <f t="shared" si="28"/>
        <v>3972.49</v>
      </c>
      <c r="H91" s="372">
        <f t="shared" si="29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7"/>
        <v>400.50999999999988</v>
      </c>
      <c r="G92" s="371">
        <f t="shared" si="28"/>
        <v>3972.49</v>
      </c>
      <c r="H92" s="372">
        <f t="shared" si="29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7"/>
        <v>504.01000000000022</v>
      </c>
      <c r="G93" s="371">
        <f t="shared" si="28"/>
        <v>3972.49</v>
      </c>
      <c r="H93" s="372">
        <f t="shared" si="29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7"/>
        <v>470.51000000000016</v>
      </c>
      <c r="G94" s="371">
        <f t="shared" si="28"/>
        <v>3972.49</v>
      </c>
      <c r="H94" s="372">
        <f t="shared" si="29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7"/>
        <v>500.50999999999988</v>
      </c>
      <c r="G95" s="371">
        <f t="shared" si="28"/>
        <v>3972.49</v>
      </c>
      <c r="H95" s="372">
        <f t="shared" si="29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7"/>
        <v>413.46899999999977</v>
      </c>
      <c r="G96" s="371">
        <f t="shared" si="28"/>
        <v>2218.1310000000003</v>
      </c>
      <c r="H96" s="372">
        <f t="shared" si="29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0">C100*(E100-D100)</f>
        <v>42.500000000000071</v>
      </c>
      <c r="G100" s="371">
        <f t="shared" ref="G100:G116" si="31">D100*C100</f>
        <v>1973.75</v>
      </c>
      <c r="H100" s="372">
        <f t="shared" ref="H100:H116" si="32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0"/>
        <v>30.750000000000099</v>
      </c>
      <c r="G101" s="371">
        <f t="shared" si="31"/>
        <v>1973.75</v>
      </c>
      <c r="H101" s="372">
        <f t="shared" si="32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0"/>
        <v>75.750000000000028</v>
      </c>
      <c r="G102" s="371">
        <f t="shared" si="31"/>
        <v>1973.75</v>
      </c>
      <c r="H102" s="372">
        <f t="shared" si="32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0"/>
        <v>53.749999999999787</v>
      </c>
      <c r="G103" s="371">
        <f t="shared" si="31"/>
        <v>1973.75</v>
      </c>
      <c r="H103" s="372">
        <f t="shared" si="32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0"/>
        <v>88.250000000000028</v>
      </c>
      <c r="G104" s="371">
        <f t="shared" si="31"/>
        <v>1973.75</v>
      </c>
      <c r="H104" s="372">
        <f t="shared" si="32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0"/>
        <v>70.499999999999829</v>
      </c>
      <c r="G105" s="371">
        <f t="shared" si="31"/>
        <v>1973.75</v>
      </c>
      <c r="H105" s="372">
        <f t="shared" si="32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0"/>
        <v>-51.249999999999929</v>
      </c>
      <c r="G106" s="371">
        <f t="shared" si="31"/>
        <v>1973.75</v>
      </c>
      <c r="H106" s="372">
        <f t="shared" si="32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0"/>
        <v>-29.500000000000171</v>
      </c>
      <c r="G107" s="371">
        <f t="shared" si="31"/>
        <v>1973.75</v>
      </c>
      <c r="H107" s="372">
        <f t="shared" si="32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0"/>
        <v>-85.750000000000171</v>
      </c>
      <c r="G108" s="371">
        <f t="shared" si="31"/>
        <v>1973.75</v>
      </c>
      <c r="H108" s="372">
        <f t="shared" si="32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0"/>
        <v>-42.000000000000171</v>
      </c>
      <c r="G109" s="371">
        <f t="shared" si="31"/>
        <v>1973.75</v>
      </c>
      <c r="H109" s="372">
        <f t="shared" si="32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0"/>
        <v>0.49999999999990052</v>
      </c>
      <c r="G110" s="371">
        <f t="shared" si="31"/>
        <v>1973.75</v>
      </c>
      <c r="H110" s="372">
        <f t="shared" si="32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0"/>
        <v>-4.9500000000001876</v>
      </c>
      <c r="G111" s="371">
        <f t="shared" si="31"/>
        <v>4202</v>
      </c>
      <c r="H111" s="372">
        <f t="shared" si="32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0"/>
        <v>-102.99849999999971</v>
      </c>
      <c r="G112" s="371">
        <f t="shared" si="31"/>
        <v>4202.1484999999993</v>
      </c>
      <c r="H112" s="372">
        <f t="shared" si="32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0"/>
        <v>-37.548499999999834</v>
      </c>
      <c r="G113" s="371">
        <f t="shared" si="31"/>
        <v>4202.1484999999993</v>
      </c>
      <c r="H113" s="372">
        <f t="shared" si="32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0"/>
        <v>77.951499999999854</v>
      </c>
      <c r="G114" s="371">
        <f t="shared" si="31"/>
        <v>4202.1484999999993</v>
      </c>
      <c r="H114" s="372">
        <f t="shared" si="32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0"/>
        <v>214.71000000000032</v>
      </c>
      <c r="G115" s="371">
        <f t="shared" si="31"/>
        <v>2228.19</v>
      </c>
      <c r="H115" s="372">
        <f t="shared" si="32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0"/>
        <v>173.90999999999991</v>
      </c>
      <c r="G116" s="371">
        <f t="shared" si="31"/>
        <v>2228.19</v>
      </c>
      <c r="H116" s="372">
        <f t="shared" si="32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3">C120*(E120-D120)</f>
        <v>86.700000000000017</v>
      </c>
      <c r="G120" s="39">
        <f t="shared" ref="G120:G150" si="34">D120*C120</f>
        <v>2454.3000000000002</v>
      </c>
      <c r="H120" s="226">
        <f t="shared" ref="H120:H150" si="35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3"/>
        <v>-15.500000000000114</v>
      </c>
      <c r="G121" s="39">
        <f t="shared" si="34"/>
        <v>4054.5</v>
      </c>
      <c r="H121" s="226">
        <f t="shared" si="35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3"/>
        <v>25.449999999999875</v>
      </c>
      <c r="G122" s="39">
        <f t="shared" si="34"/>
        <v>1606.55</v>
      </c>
      <c r="H122" s="226">
        <f t="shared" si="35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3"/>
        <v>5.5499999999994998</v>
      </c>
      <c r="G123" s="39">
        <f t="shared" si="34"/>
        <v>4032.9500000000003</v>
      </c>
      <c r="H123" s="226">
        <f t="shared" si="35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3"/>
        <v>116.0499999999999</v>
      </c>
      <c r="G124" s="39">
        <f t="shared" si="34"/>
        <v>4032.9500000000003</v>
      </c>
      <c r="H124" s="226">
        <f t="shared" si="35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3"/>
        <v>-132.6975000000001</v>
      </c>
      <c r="G125" s="39">
        <f t="shared" si="34"/>
        <v>5957.9475000000002</v>
      </c>
      <c r="H125" s="226">
        <f t="shared" si="35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3"/>
        <v>-433.19999999999936</v>
      </c>
      <c r="G126" s="39">
        <f t="shared" si="34"/>
        <v>7839.2</v>
      </c>
      <c r="H126" s="226">
        <f t="shared" si="35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3"/>
        <v>-672.44999999999959</v>
      </c>
      <c r="G127" s="39">
        <f t="shared" si="34"/>
        <v>9666.2000000000007</v>
      </c>
      <c r="H127" s="226">
        <f t="shared" si="35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3"/>
        <v>-464.95</v>
      </c>
      <c r="G128" s="39">
        <f t="shared" si="34"/>
        <v>9666.2000000000007</v>
      </c>
      <c r="H128" s="226">
        <f t="shared" si="35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3"/>
        <v>-2331.2099999999973</v>
      </c>
      <c r="G129" s="39">
        <f t="shared" si="34"/>
        <v>21408.21</v>
      </c>
      <c r="H129" s="226">
        <f t="shared" si="35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3"/>
        <v>-1931.1900000000023</v>
      </c>
      <c r="G130" s="39">
        <f t="shared" si="34"/>
        <v>21395.190000000002</v>
      </c>
      <c r="H130" s="226">
        <f t="shared" si="35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3"/>
        <v>-1715.1900000000026</v>
      </c>
      <c r="G131" s="39">
        <f t="shared" si="34"/>
        <v>21395.190000000002</v>
      </c>
      <c r="H131" s="226">
        <f t="shared" si="35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3"/>
        <v>-433.36000000000183</v>
      </c>
      <c r="G132" s="39">
        <f t="shared" si="34"/>
        <v>14437.36</v>
      </c>
      <c r="H132" s="226">
        <f t="shared" si="35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3"/>
        <v>-406.13999999999851</v>
      </c>
      <c r="G133" s="39">
        <f t="shared" si="34"/>
        <v>12622.89</v>
      </c>
      <c r="H133" s="226">
        <f t="shared" si="35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3"/>
        <v>-753.90000000000157</v>
      </c>
      <c r="G134" s="39">
        <f t="shared" si="34"/>
        <v>14319.900000000001</v>
      </c>
      <c r="H134" s="226">
        <f t="shared" si="35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3"/>
        <v>-647.90000000000134</v>
      </c>
      <c r="G135" s="39">
        <f t="shared" si="34"/>
        <v>14319.900000000001</v>
      </c>
      <c r="H135" s="226">
        <f t="shared" si="35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3"/>
        <v>-387.90000000000191</v>
      </c>
      <c r="G136" s="39">
        <f t="shared" si="34"/>
        <v>14319.900000000001</v>
      </c>
      <c r="H136" s="226">
        <f t="shared" si="35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3"/>
        <v>-1317.9999999999977</v>
      </c>
      <c r="G137" s="39">
        <f t="shared" si="34"/>
        <v>14319.999999999998</v>
      </c>
      <c r="H137" s="226">
        <f t="shared" si="35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3"/>
        <v>-1793.9999999999991</v>
      </c>
      <c r="G138" s="39">
        <f t="shared" si="34"/>
        <v>20706</v>
      </c>
      <c r="H138" s="226">
        <f t="shared" si="35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3"/>
        <v>-2171.6799999999994</v>
      </c>
      <c r="G139" s="39">
        <f t="shared" si="34"/>
        <v>23759.68</v>
      </c>
      <c r="H139" s="226">
        <f t="shared" si="35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3"/>
        <v>-5398.6800000000021</v>
      </c>
      <c r="G140" s="39">
        <f t="shared" si="34"/>
        <v>26362.68</v>
      </c>
      <c r="H140" s="226">
        <f t="shared" si="35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3"/>
        <v>-3573.2549999999997</v>
      </c>
      <c r="G141" s="39">
        <f t="shared" si="34"/>
        <v>23512.755000000001</v>
      </c>
      <c r="H141" s="226">
        <f t="shared" si="35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3"/>
        <v>-1277.4999999999982</v>
      </c>
      <c r="G142" s="39">
        <f t="shared" si="34"/>
        <v>17087.5</v>
      </c>
      <c r="H142" s="226">
        <f t="shared" si="35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3"/>
        <v>-2386.8899999999976</v>
      </c>
      <c r="G143" s="39">
        <f t="shared" si="34"/>
        <v>20050.89</v>
      </c>
      <c r="H143" s="226">
        <f t="shared" si="35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3"/>
        <v>-3362.4150000000009</v>
      </c>
      <c r="G144" s="39">
        <f t="shared" si="34"/>
        <v>22839.915000000001</v>
      </c>
      <c r="H144" s="226">
        <f t="shared" si="35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3"/>
        <v>-790.99999999999932</v>
      </c>
      <c r="G145" s="39">
        <f t="shared" si="34"/>
        <v>22729</v>
      </c>
      <c r="H145" s="226">
        <f t="shared" si="35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3"/>
        <v>-712.59999999999798</v>
      </c>
      <c r="G146" s="39">
        <f t="shared" si="34"/>
        <v>22650.6</v>
      </c>
      <c r="H146" s="226">
        <f t="shared" si="35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3"/>
        <v>-124.59999999999809</v>
      </c>
      <c r="G147" s="39">
        <f t="shared" si="34"/>
        <v>22650.6</v>
      </c>
      <c r="H147" s="226">
        <f t="shared" si="35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3"/>
        <v>196.21999999999957</v>
      </c>
      <c r="G148" s="39">
        <f t="shared" si="34"/>
        <v>12843.78</v>
      </c>
      <c r="H148" s="226">
        <f t="shared" si="35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3"/>
        <v>457.99999999999983</v>
      </c>
      <c r="G149" s="39">
        <f t="shared" si="34"/>
        <v>6166</v>
      </c>
      <c r="H149" s="226">
        <f t="shared" si="3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3"/>
        <v>283.05999999999898</v>
      </c>
      <c r="G150" s="39">
        <f t="shared" si="34"/>
        <v>12698.94</v>
      </c>
      <c r="H150" s="226">
        <f t="shared" si="3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6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7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6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7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6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7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6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7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6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7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6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7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8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9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8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9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8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9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8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9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8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9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8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9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8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9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8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9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8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9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8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8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8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8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8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8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8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115" priority="56">
      <formula>N23&gt;0</formula>
    </cfRule>
    <cfRule type="expression" dxfId="2114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13" priority="50">
      <formula>F79&gt;0</formula>
    </cfRule>
    <cfRule type="expression" dxfId="2112" priority="51">
      <formula>F79&lt;0</formula>
    </cfRule>
  </conditionalFormatting>
  <conditionalFormatting sqref="H79:H97 H101:H118">
    <cfRule type="expression" dxfId="2111" priority="48">
      <formula>H79&gt;0</formula>
    </cfRule>
    <cfRule type="expression" dxfId="2110" priority="49">
      <formula>H79&lt;0</formula>
    </cfRule>
  </conditionalFormatting>
  <conditionalFormatting sqref="I75:I97 I100:I118">
    <cfRule type="expression" dxfId="2109" priority="46">
      <formula>I75&gt;0</formula>
    </cfRule>
    <cfRule type="expression" dxfId="2108" priority="47">
      <formula>I75&lt;0</formula>
    </cfRule>
  </conditionalFormatting>
  <conditionalFormatting sqref="Q7">
    <cfRule type="expression" dxfId="2107" priority="44">
      <formula>Q7&gt;0</formula>
    </cfRule>
    <cfRule type="expression" dxfId="2106" priority="45">
      <formula>Q7&lt;0</formula>
    </cfRule>
  </conditionalFormatting>
  <conditionalFormatting sqref="Q8">
    <cfRule type="expression" dxfId="2105" priority="42">
      <formula>Q8&gt;0</formula>
    </cfRule>
    <cfRule type="expression" dxfId="2104" priority="43">
      <formula>Q8&lt;0</formula>
    </cfRule>
  </conditionalFormatting>
  <conditionalFormatting sqref="F75:F78">
    <cfRule type="expression" dxfId="2103" priority="40">
      <formula>F75&gt;0</formula>
    </cfRule>
    <cfRule type="expression" dxfId="2102" priority="41">
      <formula>F75&lt;0</formula>
    </cfRule>
  </conditionalFormatting>
  <conditionalFormatting sqref="H75:H78">
    <cfRule type="expression" dxfId="2101" priority="38">
      <formula>H75&gt;0</formula>
    </cfRule>
    <cfRule type="expression" dxfId="2100" priority="39">
      <formula>H75&lt;0</formula>
    </cfRule>
  </conditionalFormatting>
  <conditionalFormatting sqref="F100:F114">
    <cfRule type="expression" dxfId="2099" priority="32">
      <formula>F100&gt;0</formula>
    </cfRule>
    <cfRule type="expression" dxfId="2098" priority="33">
      <formula>F100&lt;0</formula>
    </cfRule>
  </conditionalFormatting>
  <conditionalFormatting sqref="H100:H114">
    <cfRule type="expression" dxfId="2097" priority="30">
      <formula>H100&gt;0</formula>
    </cfRule>
    <cfRule type="expression" dxfId="2096" priority="31">
      <formula>H100&lt;0</formula>
    </cfRule>
  </conditionalFormatting>
  <conditionalFormatting sqref="F29:F61">
    <cfRule type="expression" dxfId="2095" priority="28">
      <formula>F29&gt;0</formula>
    </cfRule>
    <cfRule type="expression" dxfId="2094" priority="29">
      <formula>F29&lt;0</formula>
    </cfRule>
  </conditionalFormatting>
  <conditionalFormatting sqref="H29:H61">
    <cfRule type="expression" dxfId="2093" priority="26">
      <formula>H29&gt;0</formula>
    </cfRule>
    <cfRule type="expression" dxfId="2092" priority="27">
      <formula>H29&lt;0</formula>
    </cfRule>
  </conditionalFormatting>
  <conditionalFormatting sqref="J38:J68">
    <cfRule type="expression" dxfId="2091" priority="24">
      <formula>J38&gt;0</formula>
    </cfRule>
    <cfRule type="expression" dxfId="2090" priority="25">
      <formula>J38&lt;0</formula>
    </cfRule>
  </conditionalFormatting>
  <conditionalFormatting sqref="J43">
    <cfRule type="expression" dxfId="2089" priority="22">
      <formula>J43&gt;0</formula>
    </cfRule>
    <cfRule type="expression" dxfId="2088" priority="23">
      <formula>J43&lt;0</formula>
    </cfRule>
  </conditionalFormatting>
  <conditionalFormatting sqref="Q9">
    <cfRule type="expression" dxfId="2087" priority="16">
      <formula>Q9&gt;0</formula>
    </cfRule>
    <cfRule type="expression" dxfId="2086" priority="17">
      <formula>Q9&lt;0</formula>
    </cfRule>
  </conditionalFormatting>
  <conditionalFormatting sqref="R4">
    <cfRule type="expression" dxfId="2085" priority="18">
      <formula>R4&gt;0</formula>
    </cfRule>
    <cfRule type="expression" dxfId="2084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83" priority="13">
      <formula>F120&gt;0</formula>
    </cfRule>
    <cfRule type="expression" dxfId="2082" priority="14">
      <formula>F120&lt;0</formula>
    </cfRule>
  </conditionalFormatting>
  <conditionalFormatting sqref="H120:H160">
    <cfRule type="expression" dxfId="2081" priority="11">
      <formula>H120&gt;0</formula>
    </cfRule>
    <cfRule type="expression" dxfId="2080" priority="12">
      <formula>H120&lt;0</formula>
    </cfRule>
  </conditionalFormatting>
  <conditionalFormatting sqref="J129:J160">
    <cfRule type="expression" dxfId="2079" priority="9">
      <formula>J129&gt;0</formula>
    </cfRule>
    <cfRule type="expression" dxfId="2078" priority="10">
      <formula>J129&lt;0</formula>
    </cfRule>
  </conditionalFormatting>
  <conditionalFormatting sqref="J134">
    <cfRule type="expression" dxfId="2077" priority="7">
      <formula>J134&gt;0</formula>
    </cfRule>
    <cfRule type="expression" dxfId="2076" priority="8">
      <formula>J134&lt;0</formula>
    </cfRule>
  </conditionalFormatting>
  <conditionalFormatting sqref="J31:J40">
    <cfRule type="expression" dxfId="2075" priority="5">
      <formula>J31&gt;0</formula>
    </cfRule>
    <cfRule type="expression" dxfId="2074" priority="6">
      <formula>J31&lt;0</formula>
    </cfRule>
  </conditionalFormatting>
  <conditionalFormatting sqref="J36:J37">
    <cfRule type="expression" dxfId="2073" priority="3">
      <formula>J36&gt;0</formula>
    </cfRule>
    <cfRule type="expression" dxfId="2072" priority="4">
      <formula>J36&lt;0</formula>
    </cfRule>
  </conditionalFormatting>
  <conditionalFormatting sqref="Q10">
    <cfRule type="expression" dxfId="2071" priority="1">
      <formula>Q10&gt;0</formula>
    </cfRule>
    <cfRule type="expression" dxfId="2070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175.03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175.03</v>
      </c>
      <c r="R4" s="503">
        <v>-9.2999999999999992E-3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5" t="s">
        <v>78</v>
      </c>
      <c r="P42" s="825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192.53300000000002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190.78270000000001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189.03240000000002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187.28210000000001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185.5318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183.78150000000002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182.03120000000001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180.2809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178.53059999999999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176.78030000000001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175.03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173.27969999999999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171.52940000000001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169.7791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168.02879999999999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166.27849999999998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164.5282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162.77790000000002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161.02760000000001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159.2773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157.52700000000002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69" priority="35">
      <formula>N19&gt;0</formula>
    </cfRule>
    <cfRule type="expression" dxfId="20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67" priority="21">
      <formula>F25&gt;0</formula>
    </cfRule>
    <cfRule type="expression" dxfId="2066" priority="22">
      <formula>F25&lt;0</formula>
    </cfRule>
  </conditionalFormatting>
  <conditionalFormatting sqref="H25:H47">
    <cfRule type="expression" dxfId="2065" priority="19">
      <formula>H25&gt;0</formula>
    </cfRule>
    <cfRule type="expression" dxfId="2064" priority="20">
      <formula>H25&lt;0</formula>
    </cfRule>
  </conditionalFormatting>
  <conditionalFormatting sqref="I25:I27">
    <cfRule type="expression" dxfId="2063" priority="15">
      <formula>I25&gt;0</formula>
    </cfRule>
    <cfRule type="expression" dxfId="2062" priority="16">
      <formula>I25&lt;0</formula>
    </cfRule>
  </conditionalFormatting>
  <conditionalFormatting sqref="Q7">
    <cfRule type="expression" dxfId="2061" priority="5">
      <formula>Q7&gt;0</formula>
    </cfRule>
    <cfRule type="expression" dxfId="2060" priority="6">
      <formula>Q7&lt;0</formula>
    </cfRule>
  </conditionalFormatting>
  <conditionalFormatting sqref="Q8">
    <cfRule type="expression" dxfId="2059" priority="3">
      <formula>Q8&gt;0</formula>
    </cfRule>
    <cfRule type="expression" dxfId="20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95.64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95.64</v>
      </c>
      <c r="R4" s="486">
        <v>-4.4999999999999997E-3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105.20400000000001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104.24760000000001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103.2912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102.3348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101.3784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99.465600000000009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98.509200000000007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97.552800000000005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96.596400000000003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95.64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94.683599999999998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93.727199999999996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92.770799999999994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91.814399999999992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90.85799999999999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89.901600000000002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88.9452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87.988799999999998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87.03240000000001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86.076000000000008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57" priority="9">
      <formula>F36&gt;0</formula>
    </cfRule>
    <cfRule type="expression" dxfId="2056" priority="10">
      <formula>F36&lt;0</formula>
    </cfRule>
  </conditionalFormatting>
  <conditionalFormatting sqref="F25:F35">
    <cfRule type="expression" dxfId="2055" priority="7">
      <formula>F25&gt;0</formula>
    </cfRule>
    <cfRule type="expression" dxfId="2054" priority="8">
      <formula>F25&lt;0</formula>
    </cfRule>
  </conditionalFormatting>
  <conditionalFormatting sqref="H25:H35">
    <cfRule type="expression" dxfId="2053" priority="5">
      <formula>H25&gt;0</formula>
    </cfRule>
    <cfRule type="expression" dxfId="2052" priority="6">
      <formula>H25&lt;0</formula>
    </cfRule>
  </conditionalFormatting>
  <conditionalFormatting sqref="Q7">
    <cfRule type="expression" dxfId="2051" priority="3">
      <formula>Q7&gt;0</formula>
    </cfRule>
    <cfRule type="expression" dxfId="2050" priority="4">
      <formula>Q7&lt;0</formula>
    </cfRule>
  </conditionalFormatting>
  <conditionalFormatting sqref="Q8">
    <cfRule type="expression" dxfId="2049" priority="1">
      <formula>Q8&gt;0</formula>
    </cfRule>
    <cfRule type="expression" dxfId="20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89.39</v>
      </c>
      <c r="R4" s="508">
        <v>-4.3499999999999997E-2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98.329000000000008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97.435100000000006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96.541200000000003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95.647300000000001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94.753399999999999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93.859500000000011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92.965600000000009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92.071700000000007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91.177800000000005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90.283900000000003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89.39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88.496099999999998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87.602199999999996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86.708299999999994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85.814399999999992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84.92049999999999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84.026600000000002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83.1327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82.238799999999998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81.34490000000001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80.451000000000008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47" priority="37">
      <formula>F25&gt;0</formula>
    </cfRule>
    <cfRule type="expression" dxfId="2046" priority="38">
      <formula>F25&lt;0</formula>
    </cfRule>
  </conditionalFormatting>
  <conditionalFormatting sqref="Q7">
    <cfRule type="expression" dxfId="2045" priority="35">
      <formula>Q7&gt;0</formula>
    </cfRule>
    <cfRule type="expression" dxfId="2044" priority="36">
      <formula>Q7&lt;0</formula>
    </cfRule>
  </conditionalFormatting>
  <conditionalFormatting sqref="Q8">
    <cfRule type="expression" dxfId="2043" priority="33">
      <formula>Q8&gt;0</formula>
    </cfRule>
    <cfRule type="expression" dxfId="2042" priority="34">
      <formula>Q8&lt;0</formula>
    </cfRule>
  </conditionalFormatting>
  <conditionalFormatting sqref="F44:F46">
    <cfRule type="expression" dxfId="2041" priority="31">
      <formula>F44&gt;0</formula>
    </cfRule>
    <cfRule type="expression" dxfId="2040" priority="32">
      <formula>F44&lt;0</formula>
    </cfRule>
  </conditionalFormatting>
  <conditionalFormatting sqref="H44:H46">
    <cfRule type="expression" dxfId="2039" priority="29">
      <formula>H44&gt;0</formula>
    </cfRule>
    <cfRule type="expression" dxfId="2038" priority="30">
      <formula>H44&lt;0</formula>
    </cfRule>
  </conditionalFormatting>
  <conditionalFormatting sqref="F89:F110">
    <cfRule type="expression" dxfId="2037" priority="27">
      <formula>F89&gt;0</formula>
    </cfRule>
    <cfRule type="expression" dxfId="2036" priority="28">
      <formula>F89&lt;0</formula>
    </cfRule>
  </conditionalFormatting>
  <conditionalFormatting sqref="H89:H110">
    <cfRule type="expression" dxfId="2035" priority="25">
      <formula>H89&gt;0</formula>
    </cfRule>
    <cfRule type="expression" dxfId="2034" priority="26">
      <formula>H89&lt;0</formula>
    </cfRule>
  </conditionalFormatting>
  <conditionalFormatting sqref="Q10">
    <cfRule type="expression" dxfId="2033" priority="23">
      <formula>Q10&gt;0</formula>
    </cfRule>
    <cfRule type="expression" dxfId="2032" priority="24">
      <formula>Q10&lt;0</formula>
    </cfRule>
  </conditionalFormatting>
  <conditionalFormatting sqref="J25:J38">
    <cfRule type="expression" dxfId="2031" priority="21">
      <formula>J25&gt;0</formula>
    </cfRule>
    <cfRule type="expression" dxfId="2030" priority="22">
      <formula>J25&lt;0</formula>
    </cfRule>
  </conditionalFormatting>
  <conditionalFormatting sqref="K25:K38">
    <cfRule type="expression" dxfId="2029" priority="19">
      <formula>K25&gt;0</formula>
    </cfRule>
    <cfRule type="expression" dxfId="2028" priority="20">
      <formula>K25&lt;0</formula>
    </cfRule>
  </conditionalFormatting>
  <conditionalFormatting sqref="L25:L38">
    <cfRule type="expression" dxfId="2027" priority="17">
      <formula>L25&gt;0</formula>
    </cfRule>
    <cfRule type="expression" dxfId="2026" priority="18">
      <formula>L25&lt;0</formula>
    </cfRule>
  </conditionalFormatting>
  <conditionalFormatting sqref="J40">
    <cfRule type="expression" dxfId="2025" priority="15">
      <formula>J40&gt;0</formula>
    </cfRule>
    <cfRule type="expression" dxfId="2024" priority="16">
      <formula>J40&lt;0</formula>
    </cfRule>
  </conditionalFormatting>
  <conditionalFormatting sqref="L39">
    <cfRule type="expression" dxfId="2023" priority="11">
      <formula>L39&gt;0</formula>
    </cfRule>
    <cfRule type="expression" dxfId="2022" priority="12">
      <formula>L39&lt;0</formula>
    </cfRule>
  </conditionalFormatting>
  <conditionalFormatting sqref="F39">
    <cfRule type="expression" dxfId="2021" priority="9">
      <formula>F39&gt;0</formula>
    </cfRule>
    <cfRule type="expression" dxfId="2020" priority="10">
      <formula>F39&lt;0</formula>
    </cfRule>
  </conditionalFormatting>
  <conditionalFormatting sqref="H39">
    <cfRule type="expression" dxfId="2019" priority="7">
      <formula>H39&gt;0</formula>
    </cfRule>
    <cfRule type="expression" dxfId="2018" priority="8">
      <formula>H39&lt;0</formula>
    </cfRule>
  </conditionalFormatting>
  <conditionalFormatting sqref="J41">
    <cfRule type="expression" dxfId="2017" priority="5">
      <formula>J41&gt;0</formula>
    </cfRule>
    <cfRule type="expression" dxfId="2016" priority="6">
      <formula>J41&lt;0</formula>
    </cfRule>
  </conditionalFormatting>
  <conditionalFormatting sqref="J43">
    <cfRule type="expression" dxfId="2015" priority="3">
      <formula>J43&gt;0</formula>
    </cfRule>
    <cfRule type="expression" dxfId="2014" priority="4">
      <formula>J43&lt;0</formula>
    </cfRule>
  </conditionalFormatting>
  <conditionalFormatting sqref="J44">
    <cfRule type="expression" dxfId="2013" priority="1">
      <formula>J44&gt;0</formula>
    </cfRule>
    <cfRule type="expression" dxfId="201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34.15</v>
      </c>
      <c r="R4" s="486">
        <v>-8.3999999999999995E-3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37.565000000000005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37.223500000000001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36.881999999999998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36.540500000000002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36.198999999999998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35.857500000000002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35.515999999999998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35.174500000000002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34.832999999999998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34.491500000000002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33.808499999999995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33.466999999999999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33.125499999999995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32.783999999999999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32.442499999999995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32.100999999999999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31.759499999999999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31.417999999999999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31.076499999999999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30.734999999999999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11" priority="31">
      <formula>F29&gt;0</formula>
    </cfRule>
    <cfRule type="expression" dxfId="2010" priority="32">
      <formula>F29&lt;0</formula>
    </cfRule>
  </conditionalFormatting>
  <conditionalFormatting sqref="F29 F31:F35">
    <cfRule type="expression" dxfId="2009" priority="33">
      <formula>F29&gt;0</formula>
    </cfRule>
    <cfRule type="expression" dxfId="2008" priority="34">
      <formula>F29&lt;0</formula>
    </cfRule>
  </conditionalFormatting>
  <conditionalFormatting sqref="H29 H31:H35">
    <cfRule type="expression" dxfId="2007" priority="29">
      <formula>H29&gt;0</formula>
    </cfRule>
    <cfRule type="expression" dxfId="2006" priority="30">
      <formula>H29&lt;0</formula>
    </cfRule>
  </conditionalFormatting>
  <conditionalFormatting sqref="F21:F28">
    <cfRule type="expression" dxfId="2005" priority="27">
      <formula>F21&gt;0</formula>
    </cfRule>
    <cfRule type="expression" dxfId="2004" priority="28">
      <formula>F21&lt;0</formula>
    </cfRule>
  </conditionalFormatting>
  <conditionalFormatting sqref="H21:H28">
    <cfRule type="expression" dxfId="2003" priority="25">
      <formula>H21&gt;0</formula>
    </cfRule>
    <cfRule type="expression" dxfId="2002" priority="26">
      <formula>H21&lt;0</formula>
    </cfRule>
  </conditionalFormatting>
  <conditionalFormatting sqref="Q8">
    <cfRule type="expression" dxfId="2001" priority="21">
      <formula>Q8&gt;0</formula>
    </cfRule>
    <cfRule type="expression" dxfId="2000" priority="22">
      <formula>Q8&lt;0</formula>
    </cfRule>
  </conditionalFormatting>
  <conditionalFormatting sqref="Q7">
    <cfRule type="expression" dxfId="1999" priority="23">
      <formula>Q7&gt;0</formula>
    </cfRule>
    <cfRule type="expression" dxfId="1998" priority="24">
      <formula>Q7&lt;0</formula>
    </cfRule>
  </conditionalFormatting>
  <conditionalFormatting sqref="F30">
    <cfRule type="expression" dxfId="1997" priority="19">
      <formula>F30&gt;0</formula>
    </cfRule>
    <cfRule type="expression" dxfId="1996" priority="20">
      <formula>F30&lt;0</formula>
    </cfRule>
  </conditionalFormatting>
  <conditionalFormatting sqref="H30">
    <cfRule type="expression" dxfId="1995" priority="17">
      <formula>H30&gt;0</formula>
    </cfRule>
    <cfRule type="expression" dxfId="1994" priority="18">
      <formula>H30&lt;0</formula>
    </cfRule>
  </conditionalFormatting>
  <conditionalFormatting sqref="F68 F70:F74">
    <cfRule type="expression" dxfId="1993" priority="13">
      <formula>F68&gt;0</formula>
    </cfRule>
    <cfRule type="expression" dxfId="1992" priority="14">
      <formula>F68&lt;0</formula>
    </cfRule>
  </conditionalFormatting>
  <conditionalFormatting sqref="F68 F70:F74">
    <cfRule type="expression" dxfId="1991" priority="15">
      <formula>F68&gt;0</formula>
    </cfRule>
    <cfRule type="expression" dxfId="1990" priority="16">
      <formula>F68&lt;0</formula>
    </cfRule>
  </conditionalFormatting>
  <conditionalFormatting sqref="H68 H70:H74">
    <cfRule type="expression" dxfId="1989" priority="11">
      <formula>H68&gt;0</formula>
    </cfRule>
    <cfRule type="expression" dxfId="1988" priority="12">
      <formula>H68&lt;0</formula>
    </cfRule>
  </conditionalFormatting>
  <conditionalFormatting sqref="F60:F67">
    <cfRule type="expression" dxfId="1987" priority="9">
      <formula>F60&gt;0</formula>
    </cfRule>
    <cfRule type="expression" dxfId="1986" priority="10">
      <formula>F60&lt;0</formula>
    </cfRule>
  </conditionalFormatting>
  <conditionalFormatting sqref="H60:H67">
    <cfRule type="expression" dxfId="1985" priority="7">
      <formula>H60&gt;0</formula>
    </cfRule>
    <cfRule type="expression" dxfId="1984" priority="8">
      <formula>H60&lt;0</formula>
    </cfRule>
  </conditionalFormatting>
  <conditionalFormatting sqref="F69">
    <cfRule type="expression" dxfId="1983" priority="5">
      <formula>F69&gt;0</formula>
    </cfRule>
    <cfRule type="expression" dxfId="1982" priority="6">
      <formula>F69&lt;0</formula>
    </cfRule>
  </conditionalFormatting>
  <conditionalFormatting sqref="H69">
    <cfRule type="expression" dxfId="1981" priority="3">
      <formula>H69&gt;0</formula>
    </cfRule>
    <cfRule type="expression" dxfId="1980" priority="4">
      <formula>H69&lt;0</formula>
    </cfRule>
  </conditionalFormatting>
  <conditionalFormatting sqref="Q10">
    <cfRule type="expression" dxfId="1979" priority="1">
      <formula>Q10&gt;0</formula>
    </cfRule>
    <cfRule type="expression" dxfId="19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37.020000000000003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486">
        <v>-1.3899999999999999E-2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5" t="s">
        <v>78</v>
      </c>
      <c r="P40" s="82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40.722000000000008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40.351800000000004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39.981600000000007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39.611400000000003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39.241200000000006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38.871000000000002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38.500800000000005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38.130600000000001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37.760400000000004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37.3902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37.020000000000003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36.649800000000006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36.279600000000002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35.909400000000005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35.539200000000001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35.169000000000004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34.7988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34.428600000000003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34.058400000000006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33.688200000000002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33.318000000000005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77" priority="11">
      <formula>F33&gt;0</formula>
    </cfRule>
    <cfRule type="expression" dxfId="1976" priority="12">
      <formula>F33&lt;0</formula>
    </cfRule>
  </conditionalFormatting>
  <conditionalFormatting sqref="Q7">
    <cfRule type="expression" dxfId="1975" priority="9">
      <formula>Q7&gt;0</formula>
    </cfRule>
    <cfRule type="expression" dxfId="1974" priority="10">
      <formula>Q7&lt;0</formula>
    </cfRule>
  </conditionalFormatting>
  <conditionalFormatting sqref="Q8">
    <cfRule type="expression" dxfId="1973" priority="7">
      <formula>Q8&gt;0</formula>
    </cfRule>
    <cfRule type="expression" dxfId="1972" priority="8">
      <formula>Q8&lt;0</formula>
    </cfRule>
  </conditionalFormatting>
  <conditionalFormatting sqref="F25:F32">
    <cfRule type="expression" dxfId="1971" priority="5">
      <formula>F25&gt;0</formula>
    </cfRule>
    <cfRule type="expression" dxfId="1970" priority="6">
      <formula>F25&lt;0</formula>
    </cfRule>
  </conditionalFormatting>
  <conditionalFormatting sqref="H25:H32">
    <cfRule type="expression" dxfId="1969" priority="3">
      <formula>H25&gt;0</formula>
    </cfRule>
    <cfRule type="expression" dxfId="1968" priority="4">
      <formula>H25&lt;0</formula>
    </cfRule>
  </conditionalFormatting>
  <conditionalFormatting sqref="Q10">
    <cfRule type="expression" dxfId="1967" priority="1">
      <formula>Q10&gt;0</formula>
    </cfRule>
    <cfRule type="expression" dxfId="19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10.57</v>
      </c>
      <c r="R4" s="486">
        <v>-1.6899999999999998E-2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3171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-555.4700000000048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-1838.8899999999994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-0.36705197120096444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5" t="s">
        <v>78</v>
      </c>
      <c r="P15" s="825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12.1555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12.049799999999999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11.944099999999999</v>
      </c>
      <c r="T18" s="1">
        <v>43140</v>
      </c>
      <c r="U18" t="s">
        <v>971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11.838400000000002</v>
      </c>
      <c r="X19" s="134"/>
    </row>
    <row r="20" spans="1:24" x14ac:dyDescent="0.25">
      <c r="O20" s="81">
        <v>1.1100000000000001</v>
      </c>
      <c r="P20" s="81">
        <f t="shared" si="5"/>
        <v>11.732700000000001</v>
      </c>
      <c r="T20" s="1">
        <v>43152</v>
      </c>
      <c r="U20" t="s">
        <v>975</v>
      </c>
      <c r="X20" s="134"/>
    </row>
    <row r="21" spans="1:24" x14ac:dyDescent="0.25">
      <c r="O21" s="81">
        <v>1.1000000000000001</v>
      </c>
      <c r="P21" s="81">
        <f t="shared" si="5"/>
        <v>11.627000000000001</v>
      </c>
      <c r="X21" s="134"/>
    </row>
    <row r="22" spans="1:24" x14ac:dyDescent="0.25">
      <c r="O22" s="81">
        <v>1.0900000000000001</v>
      </c>
      <c r="P22" s="81">
        <f t="shared" si="5"/>
        <v>11.521300000000002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11.415600000000001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11.309900000000001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11.2042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11.098500000000001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10.992800000000001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10.8871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10.7814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10.675700000000001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10.57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10.4643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10.358600000000001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10.2529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10.1472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10.041499999999999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9.9358000000000004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954</v>
      </c>
      <c r="J38" s="39">
        <v>880</v>
      </c>
      <c r="K38" s="39"/>
      <c r="L38" s="4"/>
      <c r="O38" s="81">
        <v>0.93</v>
      </c>
      <c r="P38" s="81">
        <f t="shared" si="19"/>
        <v>9.8301000000000016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9.724400000000001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9.6187000000000005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9.5129999999999999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955</v>
      </c>
      <c r="J42" s="39">
        <v>736</v>
      </c>
      <c r="K42" s="39"/>
      <c r="L42" s="4"/>
      <c r="O42" s="81">
        <v>0.89</v>
      </c>
      <c r="P42" s="81">
        <f t="shared" ref="P42:P44" si="26">O42*$Q$4</f>
        <v>9.4073000000000011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9.3016000000000005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9.1959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65" priority="73">
      <formula>F32&gt;0</formula>
    </cfRule>
    <cfRule type="expression" dxfId="1964" priority="74">
      <formula>F32&lt;0</formula>
    </cfRule>
  </conditionalFormatting>
  <conditionalFormatting sqref="Q7">
    <cfRule type="expression" dxfId="1963" priority="71">
      <formula>Q7&gt;0</formula>
    </cfRule>
    <cfRule type="expression" dxfId="1962" priority="72">
      <formula>Q7&lt;0</formula>
    </cfRule>
  </conditionalFormatting>
  <conditionalFormatting sqref="Q8">
    <cfRule type="expression" dxfId="1961" priority="69">
      <formula>Q8&gt;0</formula>
    </cfRule>
    <cfRule type="expression" dxfId="196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59" priority="61">
      <formula>M58&gt;0</formula>
    </cfRule>
    <cfRule type="expression" dxfId="1958" priority="62">
      <formula>M58&lt;0</formula>
    </cfRule>
  </conditionalFormatting>
  <conditionalFormatting sqref="Q10">
    <cfRule type="expression" dxfId="1957" priority="59">
      <formula>Q10&gt;0</formula>
    </cfRule>
    <cfRule type="expression" dxfId="1956" priority="60">
      <formula>Q10&lt;0</formula>
    </cfRule>
  </conditionalFormatting>
  <conditionalFormatting sqref="F29:F31">
    <cfRule type="expression" dxfId="1955" priority="57">
      <formula>F29&gt;0</formula>
    </cfRule>
    <cfRule type="expression" dxfId="1954" priority="58">
      <formula>F29&lt;0</formula>
    </cfRule>
  </conditionalFormatting>
  <conditionalFormatting sqref="H29:H31">
    <cfRule type="expression" dxfId="1953" priority="55">
      <formula>H29&gt;0</formula>
    </cfRule>
    <cfRule type="expression" dxfId="1952" priority="56">
      <formula>H29&lt;0</formula>
    </cfRule>
  </conditionalFormatting>
  <conditionalFormatting sqref="F83:F94">
    <cfRule type="expression" dxfId="1951" priority="53">
      <formula>F83&gt;0</formula>
    </cfRule>
    <cfRule type="expression" dxfId="1950" priority="54">
      <formula>F83&lt;0</formula>
    </cfRule>
  </conditionalFormatting>
  <conditionalFormatting sqref="H83:H94">
    <cfRule type="expression" dxfId="1949" priority="51">
      <formula>H83&gt;0</formula>
    </cfRule>
    <cfRule type="expression" dxfId="1948" priority="52">
      <formula>H83&lt;0</formula>
    </cfRule>
  </conditionalFormatting>
  <conditionalFormatting sqref="J41">
    <cfRule type="expression" dxfId="1947" priority="49">
      <formula>J41&gt;0</formula>
    </cfRule>
    <cfRule type="expression" dxfId="1946" priority="50">
      <formula>J41&lt;0</formula>
    </cfRule>
  </conditionalFormatting>
  <conditionalFormatting sqref="J49 J39:J47">
    <cfRule type="expression" dxfId="1945" priority="47">
      <formula>J39&gt;0</formula>
    </cfRule>
    <cfRule type="expression" dxfId="1944" priority="48">
      <formula>J39&lt;0</formula>
    </cfRule>
  </conditionalFormatting>
  <conditionalFormatting sqref="F48 H48">
    <cfRule type="expression" dxfId="1943" priority="45">
      <formula>F48&gt;0</formula>
    </cfRule>
    <cfRule type="expression" dxfId="1942" priority="46">
      <formula>F48&lt;0</formula>
    </cfRule>
  </conditionalFormatting>
  <conditionalFormatting sqref="J48">
    <cfRule type="expression" dxfId="1941" priority="43">
      <formula>J48&gt;0</formula>
    </cfRule>
    <cfRule type="expression" dxfId="1940" priority="44">
      <formula>J48&lt;0</formula>
    </cfRule>
  </conditionalFormatting>
  <conditionalFormatting sqref="K45:K52">
    <cfRule type="expression" dxfId="1939" priority="41">
      <formula>K45&gt;0</formula>
    </cfRule>
    <cfRule type="expression" dxfId="1938" priority="42">
      <formula>K45&lt;0</formula>
    </cfRule>
  </conditionalFormatting>
  <conditionalFormatting sqref="K45:K52">
    <cfRule type="expression" dxfId="1937" priority="39">
      <formula>K45&gt;0</formula>
    </cfRule>
    <cfRule type="expression" dxfId="1936" priority="40">
      <formula>K45&lt;0</formula>
    </cfRule>
  </conditionalFormatting>
  <conditionalFormatting sqref="F102:F118 H102:H118 H120:H128 F120:F128">
    <cfRule type="expression" dxfId="1935" priority="35">
      <formula>F102&gt;0</formula>
    </cfRule>
    <cfRule type="expression" dxfId="1934" priority="36">
      <formula>F102&lt;0</formula>
    </cfRule>
  </conditionalFormatting>
  <conditionalFormatting sqref="F96:F101">
    <cfRule type="expression" dxfId="1933" priority="33">
      <formula>F96&gt;0</formula>
    </cfRule>
    <cfRule type="expression" dxfId="1932" priority="34">
      <formula>F96&lt;0</formula>
    </cfRule>
  </conditionalFormatting>
  <conditionalFormatting sqref="H96:H101">
    <cfRule type="expression" dxfId="1931" priority="31">
      <formula>H96&gt;0</formula>
    </cfRule>
    <cfRule type="expression" dxfId="1930" priority="32">
      <formula>H96&lt;0</formula>
    </cfRule>
  </conditionalFormatting>
  <conditionalFormatting sqref="J112">
    <cfRule type="expression" dxfId="1929" priority="29">
      <formula>J112&gt;0</formula>
    </cfRule>
    <cfRule type="expression" dxfId="1928" priority="30">
      <formula>J112&lt;0</formula>
    </cfRule>
  </conditionalFormatting>
  <conditionalFormatting sqref="J110:J118 J120">
    <cfRule type="expression" dxfId="1927" priority="27">
      <formula>J110&gt;0</formula>
    </cfRule>
    <cfRule type="expression" dxfId="1926" priority="28">
      <formula>J110&lt;0</formula>
    </cfRule>
  </conditionalFormatting>
  <conditionalFormatting sqref="F119 H119">
    <cfRule type="expression" dxfId="1925" priority="25">
      <formula>F119&gt;0</formula>
    </cfRule>
    <cfRule type="expression" dxfId="1924" priority="26">
      <formula>F119&lt;0</formula>
    </cfRule>
  </conditionalFormatting>
  <conditionalFormatting sqref="J119">
    <cfRule type="expression" dxfId="1923" priority="23">
      <formula>J119&gt;0</formula>
    </cfRule>
    <cfRule type="expression" dxfId="1922" priority="24">
      <formula>J119&lt;0</formula>
    </cfRule>
  </conditionalFormatting>
  <conditionalFormatting sqref="K112:K123">
    <cfRule type="expression" dxfId="1921" priority="21">
      <formula>K112&gt;0</formula>
    </cfRule>
    <cfRule type="expression" dxfId="1920" priority="22">
      <formula>K112&lt;0</formula>
    </cfRule>
  </conditionalFormatting>
  <conditionalFormatting sqref="K110:K123">
    <cfRule type="expression" dxfId="1919" priority="19">
      <formula>K110&gt;0</formula>
    </cfRule>
    <cfRule type="expression" dxfId="1918" priority="20">
      <formula>K110&lt;0</formula>
    </cfRule>
  </conditionalFormatting>
  <conditionalFormatting sqref="J121">
    <cfRule type="expression" dxfId="1917" priority="17">
      <formula>J121&gt;0</formula>
    </cfRule>
    <cfRule type="expression" dxfId="1916" priority="18">
      <formula>J121&lt;0</formula>
    </cfRule>
  </conditionalFormatting>
  <conditionalFormatting sqref="F25:F28">
    <cfRule type="expression" dxfId="1915" priority="15">
      <formula>F25&gt;0</formula>
    </cfRule>
    <cfRule type="expression" dxfId="1914" priority="16">
      <formula>F25&lt;0</formula>
    </cfRule>
  </conditionalFormatting>
  <conditionalFormatting sqref="H25:H28">
    <cfRule type="expression" dxfId="1913" priority="13">
      <formula>H25&gt;0</formula>
    </cfRule>
    <cfRule type="expression" dxfId="1912" priority="14">
      <formula>H25&lt;0</formula>
    </cfRule>
  </conditionalFormatting>
  <conditionalFormatting sqref="J27:J29">
    <cfRule type="expression" dxfId="1911" priority="11">
      <formula>J27&gt;0</formula>
    </cfRule>
    <cfRule type="expression" dxfId="1910" priority="12">
      <formula>J27&lt;0</formula>
    </cfRule>
  </conditionalFormatting>
  <conditionalFormatting sqref="J30:J31">
    <cfRule type="expression" dxfId="1909" priority="9">
      <formula>J30&gt;0</formula>
    </cfRule>
    <cfRule type="expression" dxfId="1908" priority="10">
      <formula>J30&lt;0</formula>
    </cfRule>
  </conditionalFormatting>
  <conditionalFormatting sqref="J33">
    <cfRule type="expression" dxfId="1907" priority="7">
      <formula>J33&gt;0</formula>
    </cfRule>
    <cfRule type="expression" dxfId="1906" priority="8">
      <formula>J33&lt;0</formula>
    </cfRule>
  </conditionalFormatting>
  <conditionalFormatting sqref="J34">
    <cfRule type="expression" dxfId="1905" priority="5">
      <formula>J34&gt;0</formula>
    </cfRule>
    <cfRule type="expression" dxfId="1904" priority="6">
      <formula>J34&lt;0</formula>
    </cfRule>
  </conditionalFormatting>
  <conditionalFormatting sqref="J35:J43">
    <cfRule type="expression" dxfId="1903" priority="3">
      <formula>J35&gt;0</formula>
    </cfRule>
    <cfRule type="expression" dxfId="1902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57.57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57.57</v>
      </c>
      <c r="R4" s="486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5" t="s">
        <v>78</v>
      </c>
      <c r="P40" s="82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63.327000000000005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62.751300000000008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62.175600000000003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61.599900000000005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61.0242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60.448500000000003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59.872800000000005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59.2971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58.721400000000003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58.145699999999998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57.57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56.994300000000003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56.418599999999998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55.8429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55.267199999999995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54.691499999999998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54.1158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53.540100000000002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52.964400000000005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52.3887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51.813000000000002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901" priority="15">
      <formula>F39&gt;0</formula>
    </cfRule>
    <cfRule type="expression" dxfId="1900" priority="16">
      <formula>F39&lt;0</formula>
    </cfRule>
  </conditionalFormatting>
  <conditionalFormatting sqref="Q7">
    <cfRule type="expression" dxfId="1899" priority="13">
      <formula>Q7&gt;0</formula>
    </cfRule>
    <cfRule type="expression" dxfId="1898" priority="14">
      <formula>Q7&lt;0</formula>
    </cfRule>
  </conditionalFormatting>
  <conditionalFormatting sqref="Q8">
    <cfRule type="expression" dxfId="1897" priority="11">
      <formula>Q8&gt;0</formula>
    </cfRule>
    <cfRule type="expression" dxfId="1896" priority="12">
      <formula>Q8&lt;0</formula>
    </cfRule>
  </conditionalFormatting>
  <conditionalFormatting sqref="F25:F38">
    <cfRule type="expression" dxfId="1895" priority="9">
      <formula>F25&gt;0</formula>
    </cfRule>
    <cfRule type="expression" dxfId="1894" priority="10">
      <formula>F25&lt;0</formula>
    </cfRule>
  </conditionalFormatting>
  <conditionalFormatting sqref="H25:H38">
    <cfRule type="expression" dxfId="1893" priority="7">
      <formula>H25&gt;0</formula>
    </cfRule>
    <cfRule type="expression" dxfId="18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91" priority="3">
      <formula>M55&gt;0</formula>
    </cfRule>
    <cfRule type="expression" dxfId="1890" priority="4">
      <formula>M55&lt;0</formula>
    </cfRule>
  </conditionalFormatting>
  <conditionalFormatting sqref="Q10">
    <cfRule type="expression" dxfId="1889" priority="1">
      <formula>Q10&gt;0</formula>
    </cfRule>
    <cfRule type="expression" dxfId="18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40.340000000000003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40.340000000000003</v>
      </c>
      <c r="R4" s="486">
        <v>7.0000000000000001E-3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5" t="s">
        <v>78</v>
      </c>
      <c r="P40" s="82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44.374000000000009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43.970600000000005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43.567200000000007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43.163800000000009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42.760400000000004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42.357000000000006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41.953600000000002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41.550200000000004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41.146800000000006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40.743400000000001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40.340000000000003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39.936600000000006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39.533200000000001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39.129800000000003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38.726400000000005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38.323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37.919600000000003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37.516200000000005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37.112800000000007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36.709400000000002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36.306000000000004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87" priority="27">
      <formula>F27&gt;0</formula>
    </cfRule>
    <cfRule type="expression" dxfId="18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85" priority="15">
      <formula>Q8&gt;0</formula>
    </cfRule>
    <cfRule type="expression" dxfId="1884" priority="16">
      <formula>Q8&lt;0</formula>
    </cfRule>
  </conditionalFormatting>
  <conditionalFormatting sqref="Q7">
    <cfRule type="expression" dxfId="1883" priority="17">
      <formula>Q7&gt;0</formula>
    </cfRule>
    <cfRule type="expression" dxfId="1882" priority="18">
      <formula>Q7&lt;0</formula>
    </cfRule>
  </conditionalFormatting>
  <conditionalFormatting sqref="F37:F38">
    <cfRule type="expression" dxfId="1881" priority="13">
      <formula>F37&gt;0</formula>
    </cfRule>
    <cfRule type="expression" dxfId="1880" priority="14">
      <formula>F37&lt;0</formula>
    </cfRule>
  </conditionalFormatting>
  <conditionalFormatting sqref="H37:H38">
    <cfRule type="expression" dxfId="1879" priority="11">
      <formula>H37&gt;0</formula>
    </cfRule>
    <cfRule type="expression" dxfId="1878" priority="12">
      <formula>H37&lt;0</formula>
    </cfRule>
  </conditionalFormatting>
  <conditionalFormatting sqref="F23:F26 H23:H26">
    <cfRule type="expression" dxfId="1877" priority="9">
      <formula>F23&gt;0</formula>
    </cfRule>
    <cfRule type="expression" dxfId="1876" priority="10">
      <formula>F23&lt;0</formula>
    </cfRule>
  </conditionalFormatting>
  <conditionalFormatting sqref="Q10">
    <cfRule type="expression" dxfId="1875" priority="3">
      <formula>Q10&gt;0</formula>
    </cfRule>
    <cfRule type="expression" dxfId="1874" priority="4">
      <formula>Q10&lt;0</formula>
    </cfRule>
  </conditionalFormatting>
  <conditionalFormatting sqref="F22 H22">
    <cfRule type="expression" dxfId="1873" priority="1">
      <formula>F22&gt;0</formula>
    </cfRule>
    <cfRule type="expression" dxfId="1872" priority="2">
      <formula>F22&lt;0</formula>
    </cfRule>
  </conditionalFormatting>
  <conditionalFormatting sqref="M41">
    <cfRule type="expression" dxfId="1871" priority="5">
      <formula>M41&gt;0</formula>
    </cfRule>
    <cfRule type="expression" dxfId="18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6">
        <v>9.7999999999999997E-3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69" priority="29">
      <formula>F25&gt;0</formula>
    </cfRule>
    <cfRule type="expression" dxfId="1868" priority="30">
      <formula>F25&lt;0</formula>
    </cfRule>
  </conditionalFormatting>
  <conditionalFormatting sqref="Q7">
    <cfRule type="expression" dxfId="1867" priority="27">
      <formula>Q7&gt;0</formula>
    </cfRule>
    <cfRule type="expression" dxfId="1866" priority="28">
      <formula>Q7&lt;0</formula>
    </cfRule>
  </conditionalFormatting>
  <conditionalFormatting sqref="Q8">
    <cfRule type="expression" dxfId="1865" priority="25">
      <formula>Q8&gt;0</formula>
    </cfRule>
    <cfRule type="expression" dxfId="1864" priority="26">
      <formula>Q8&lt;0</formula>
    </cfRule>
  </conditionalFormatting>
  <conditionalFormatting sqref="Q10">
    <cfRule type="expression" dxfId="1863" priority="13">
      <formula>Q10&gt;0</formula>
    </cfRule>
    <cfRule type="expression" dxfId="1862" priority="14">
      <formula>Q10&lt;0</formula>
    </cfRule>
  </conditionalFormatting>
  <conditionalFormatting sqref="M46">
    <cfRule type="expression" dxfId="1861" priority="11">
      <formula>M46&gt;0</formula>
    </cfRule>
    <cfRule type="expression" dxfId="1860" priority="12">
      <formula>M46&lt;0</formula>
    </cfRule>
  </conditionalFormatting>
  <conditionalFormatting sqref="F80:F88 H80:H88">
    <cfRule type="expression" dxfId="1859" priority="9">
      <formula>F80&gt;0</formula>
    </cfRule>
    <cfRule type="expression" dxfId="1858" priority="10">
      <formula>F80&lt;0</formula>
    </cfRule>
  </conditionalFormatting>
  <conditionalFormatting sqref="F75:F79">
    <cfRule type="expression" dxfId="1857" priority="7">
      <formula>F75&gt;0</formula>
    </cfRule>
    <cfRule type="expression" dxfId="1856" priority="8">
      <formula>F75&lt;0</formula>
    </cfRule>
  </conditionalFormatting>
  <conditionalFormatting sqref="H75:H79">
    <cfRule type="expression" dxfId="1855" priority="5">
      <formula>H75&gt;0</formula>
    </cfRule>
    <cfRule type="expression" dxfId="1854" priority="6">
      <formula>H75&lt;0</formula>
    </cfRule>
  </conditionalFormatting>
  <conditionalFormatting sqref="F71:F74">
    <cfRule type="expression" dxfId="1853" priority="3">
      <formula>F71&gt;0</formula>
    </cfRule>
    <cfRule type="expression" dxfId="1852" priority="4">
      <formula>F71&lt;0</formula>
    </cfRule>
  </conditionalFormatting>
  <conditionalFormatting sqref="H71:H74">
    <cfRule type="expression" dxfId="1851" priority="1">
      <formula>H71&gt;0</formula>
    </cfRule>
    <cfRule type="expression" dxfId="18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33.28</v>
      </c>
      <c r="R4" s="508">
        <v>-3.73E-2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36.608000000000004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36.275200000000005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35.6096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35.276800000000001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34.944000000000003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34.611200000000004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34.278400000000005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33.945599999999999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33.6128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32.947200000000002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32.614400000000003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32.281599999999997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31.283200000000001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30.950400000000002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30.617600000000003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30.284800000000001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9" priority="21">
      <formula>F47&gt;0</formula>
    </cfRule>
    <cfRule type="expression" dxfId="1848" priority="22">
      <formula>F47&lt;0</formula>
    </cfRule>
  </conditionalFormatting>
  <conditionalFormatting sqref="Q7">
    <cfRule type="expression" dxfId="1847" priority="19">
      <formula>Q7&gt;0</formula>
    </cfRule>
    <cfRule type="expression" dxfId="1846" priority="20">
      <formula>Q7&lt;0</formula>
    </cfRule>
  </conditionalFormatting>
  <conditionalFormatting sqref="Q8">
    <cfRule type="expression" dxfId="1845" priority="17">
      <formula>Q8&gt;0</formula>
    </cfRule>
    <cfRule type="expression" dxfId="1844" priority="18">
      <formula>Q8&lt;0</formula>
    </cfRule>
  </conditionalFormatting>
  <conditionalFormatting sqref="F25:F46">
    <cfRule type="expression" dxfId="1843" priority="15">
      <formula>F25&gt;0</formula>
    </cfRule>
    <cfRule type="expression" dxfId="1842" priority="16">
      <formula>F25&lt;0</formula>
    </cfRule>
  </conditionalFormatting>
  <conditionalFormatting sqref="H25:H46">
    <cfRule type="expression" dxfId="1841" priority="13">
      <formula>H25&gt;0</formula>
    </cfRule>
    <cfRule type="expression" dxfId="1840" priority="14">
      <formula>H25&lt;0</formula>
    </cfRule>
  </conditionalFormatting>
  <conditionalFormatting sqref="F89:F110">
    <cfRule type="expression" dxfId="1839" priority="11">
      <formula>F89&gt;0</formula>
    </cfRule>
    <cfRule type="expression" dxfId="1838" priority="12">
      <formula>F89&lt;0</formula>
    </cfRule>
  </conditionalFormatting>
  <conditionalFormatting sqref="H89:H110">
    <cfRule type="expression" dxfId="1837" priority="9">
      <formula>H89&gt;0</formula>
    </cfRule>
    <cfRule type="expression" dxfId="1836" priority="10">
      <formula>H89&lt;0</formula>
    </cfRule>
  </conditionalFormatting>
  <conditionalFormatting sqref="Q10">
    <cfRule type="expression" dxfId="1835" priority="7">
      <formula>Q10&gt;0</formula>
    </cfRule>
    <cfRule type="expression" dxfId="1834" priority="8">
      <formula>Q10&lt;0</formula>
    </cfRule>
  </conditionalFormatting>
  <conditionalFormatting sqref="J25:J38">
    <cfRule type="expression" dxfId="1833" priority="5">
      <formula>J25&gt;0</formula>
    </cfRule>
    <cfRule type="expression" dxfId="1832" priority="6">
      <formula>J25&lt;0</formula>
    </cfRule>
  </conditionalFormatting>
  <conditionalFormatting sqref="K25:K38">
    <cfRule type="expression" dxfId="1831" priority="3">
      <formula>K25&gt;0</formula>
    </cfRule>
    <cfRule type="expression" dxfId="1830" priority="4">
      <formula>K25&lt;0</formula>
    </cfRule>
  </conditionalFormatting>
  <conditionalFormatting sqref="L25:L38">
    <cfRule type="expression" dxfId="1829" priority="1">
      <formula>L25&gt;0</formula>
    </cfRule>
    <cfRule type="expression" dxfId="18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69.989999999999995</v>
      </c>
      <c r="R4" s="486">
        <v>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76.989000000000004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76.289100000000005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75.589200000000005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74.889300000000006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74.189399999999992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73.489499999999992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72.789599999999993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72.089699999999993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71.389799999999994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70.689899999999994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69.290099999999995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68.590199999999996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67.890299999999996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67.190399999999997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66.490499999999997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65.790599999999998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65.090699999999998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64.390799999999999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63.690899999999999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27" priority="23">
      <formula>F34&gt;0</formula>
    </cfRule>
    <cfRule type="expression" dxfId="1826" priority="24">
      <formula>F34&lt;0</formula>
    </cfRule>
  </conditionalFormatting>
  <conditionalFormatting sqref="Q7">
    <cfRule type="expression" dxfId="1825" priority="21">
      <formula>Q7&gt;0</formula>
    </cfRule>
    <cfRule type="expression" dxfId="1824" priority="22">
      <formula>Q7&lt;0</formula>
    </cfRule>
  </conditionalFormatting>
  <conditionalFormatting sqref="Q8">
    <cfRule type="expression" dxfId="1823" priority="19">
      <formula>Q8&gt;0</formula>
    </cfRule>
    <cfRule type="expression" dxfId="1822" priority="20">
      <formula>Q8&lt;0</formula>
    </cfRule>
  </conditionalFormatting>
  <conditionalFormatting sqref="F25:F33">
    <cfRule type="expression" dxfId="1821" priority="17">
      <formula>F25&gt;0</formula>
    </cfRule>
    <cfRule type="expression" dxfId="1820" priority="18">
      <formula>F25&lt;0</formula>
    </cfRule>
  </conditionalFormatting>
  <conditionalFormatting sqref="H25:H33">
    <cfRule type="expression" dxfId="1819" priority="15">
      <formula>H25&gt;0</formula>
    </cfRule>
    <cfRule type="expression" dxfId="1818" priority="16">
      <formula>H25&lt;0</formula>
    </cfRule>
  </conditionalFormatting>
  <conditionalFormatting sqref="M46">
    <cfRule type="expression" dxfId="1817" priority="13">
      <formula>M46&gt;0</formula>
    </cfRule>
    <cfRule type="expression" dxfId="1816" priority="14">
      <formula>M46&lt;0</formula>
    </cfRule>
  </conditionalFormatting>
  <conditionalFormatting sqref="F79:F87 H79:H87">
    <cfRule type="expression" dxfId="1815" priority="11">
      <formula>F79&gt;0</formula>
    </cfRule>
    <cfRule type="expression" dxfId="1814" priority="12">
      <formula>F79&lt;0</formula>
    </cfRule>
  </conditionalFormatting>
  <conditionalFormatting sqref="F70:F78">
    <cfRule type="expression" dxfId="1813" priority="9">
      <formula>F70&gt;0</formula>
    </cfRule>
    <cfRule type="expression" dxfId="1812" priority="10">
      <formula>F70&lt;0</formula>
    </cfRule>
  </conditionalFormatting>
  <conditionalFormatting sqref="H70:H78">
    <cfRule type="expression" dxfId="1811" priority="7">
      <formula>H70&gt;0</formula>
    </cfRule>
    <cfRule type="expression" dxfId="1810" priority="8">
      <formula>H70&lt;0</formula>
    </cfRule>
  </conditionalFormatting>
  <conditionalFormatting sqref="J27:K27 J30:K30 J33:K33 J36:K36 J39:K39 J42:K42">
    <cfRule type="expression" dxfId="1809" priority="5">
      <formula>J27&gt;0</formula>
    </cfRule>
    <cfRule type="expression" dxfId="1808" priority="6">
      <formula>J27&lt;0</formula>
    </cfRule>
  </conditionalFormatting>
  <conditionalFormatting sqref="J28:K29 J31:K32 J34:K35 J37:K38 J40:K41">
    <cfRule type="expression" dxfId="1807" priority="3">
      <formula>J28&gt;0</formula>
    </cfRule>
    <cfRule type="expression" dxfId="1806" priority="4">
      <formula>J28&lt;0</formula>
    </cfRule>
  </conditionalFormatting>
  <conditionalFormatting sqref="L27:L42">
    <cfRule type="expression" dxfId="1805" priority="1">
      <formula>L27&gt;0</formula>
    </cfRule>
    <cfRule type="expression" dxfId="18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24.62</v>
      </c>
      <c r="R4" s="486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27.082000000000004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26.835800000000003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26.589600000000004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26.343400000000003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26.097200000000001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25.851000000000003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25.604800000000001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25.358600000000003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25.112400000000001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24.866200000000003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24.373799999999999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24.127600000000001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23.881399999999999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23.635200000000001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23.142800000000001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22.896600000000003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22.650400000000001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22.404200000000003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22.158000000000001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03" priority="9">
      <formula>F57&gt;0</formula>
    </cfRule>
    <cfRule type="expression" dxfId="1802" priority="10">
      <formula>F57&lt;0</formula>
    </cfRule>
  </conditionalFormatting>
  <conditionalFormatting sqref="Q7">
    <cfRule type="expression" dxfId="1801" priority="7">
      <formula>Q7&gt;0</formula>
    </cfRule>
    <cfRule type="expression" dxfId="1800" priority="8">
      <formula>Q7&lt;0</formula>
    </cfRule>
  </conditionalFormatting>
  <conditionalFormatting sqref="Q8">
    <cfRule type="expression" dxfId="1799" priority="5">
      <formula>Q8&gt;0</formula>
    </cfRule>
    <cfRule type="expression" dxfId="1798" priority="6">
      <formula>Q8&lt;0</formula>
    </cfRule>
  </conditionalFormatting>
  <conditionalFormatting sqref="F25:F56">
    <cfRule type="expression" dxfId="1797" priority="3">
      <formula>F25&gt;0</formula>
    </cfRule>
    <cfRule type="expression" dxfId="1796" priority="4">
      <formula>F25&lt;0</formula>
    </cfRule>
  </conditionalFormatting>
  <conditionalFormatting sqref="H25:H56">
    <cfRule type="expression" dxfId="1795" priority="1">
      <formula>H25&gt;0</formula>
    </cfRule>
    <cfRule type="expression" dxfId="17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67.510000000000005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67.510000000000005</v>
      </c>
      <c r="R4" s="486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73.585900000000009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72.910800000000009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72.235700000000008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71.560600000000008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70.885500000000008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70.210400000000007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69.535300000000007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68.860200000000006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68.185100000000006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67.510000000000005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66.834900000000005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66.159800000000004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65.484700000000004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64.809600000000003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64.134500000000003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63.459400000000002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62.784300000000009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62.109200000000008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61.434100000000008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60.759000000000007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93" priority="15">
      <formula>F57&gt;0</formula>
    </cfRule>
    <cfRule type="expression" dxfId="1792" priority="16">
      <formula>F57&lt;0</formula>
    </cfRule>
  </conditionalFormatting>
  <conditionalFormatting sqref="Q7">
    <cfRule type="expression" dxfId="1791" priority="13">
      <formula>Q7&gt;0</formula>
    </cfRule>
    <cfRule type="expression" dxfId="1790" priority="14">
      <formula>Q7&lt;0</formula>
    </cfRule>
  </conditionalFormatting>
  <conditionalFormatting sqref="Q8">
    <cfRule type="expression" dxfId="1789" priority="11">
      <formula>Q8&gt;0</formula>
    </cfRule>
    <cfRule type="expression" dxfId="1788" priority="12">
      <formula>Q8&lt;0</formula>
    </cfRule>
  </conditionalFormatting>
  <conditionalFormatting sqref="F25:F56">
    <cfRule type="expression" dxfId="1787" priority="9">
      <formula>F25&gt;0</formula>
    </cfRule>
    <cfRule type="expression" dxfId="1786" priority="10">
      <formula>F25&lt;0</formula>
    </cfRule>
  </conditionalFormatting>
  <conditionalFormatting sqref="H25:H56">
    <cfRule type="expression" dxfId="1785" priority="7">
      <formula>H25&gt;0</formula>
    </cfRule>
    <cfRule type="expression" dxfId="1784" priority="8">
      <formula>H25&lt;0</formula>
    </cfRule>
  </conditionalFormatting>
  <conditionalFormatting sqref="M58">
    <cfRule type="expression" dxfId="1783" priority="5">
      <formula>M58&gt;0</formula>
    </cfRule>
    <cfRule type="expression" dxfId="1782" priority="6">
      <formula>M58&lt;0</formula>
    </cfRule>
  </conditionalFormatting>
  <conditionalFormatting sqref="F84:F115">
    <cfRule type="expression" dxfId="1781" priority="3">
      <formula>F84&gt;0</formula>
    </cfRule>
    <cfRule type="expression" dxfId="1780" priority="4">
      <formula>F84&lt;0</formula>
    </cfRule>
  </conditionalFormatting>
  <conditionalFormatting sqref="H84:H115">
    <cfRule type="expression" dxfId="1779" priority="1">
      <formula>H84&gt;0</formula>
    </cfRule>
    <cfRule type="expression" dxfId="17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216.86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216.86</v>
      </c>
      <c r="R4" s="508">
        <v>2.29E-2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238.54600000000002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236.37740000000002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234.20880000000002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232.04020000000003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229.87160000000003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227.70300000000003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225.53440000000003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223.36580000000001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221.19720000000001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219.02860000000001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216.86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214.69140000000002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212.52280000000002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210.35420000000002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208.18559999999999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206.017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203.8484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201.67980000000003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199.51120000000003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197.34260000000003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195.17400000000001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7" priority="21">
      <formula>F47&gt;0</formula>
    </cfRule>
    <cfRule type="expression" dxfId="1776" priority="22">
      <formula>F47&lt;0</formula>
    </cfRule>
  </conditionalFormatting>
  <conditionalFormatting sqref="Q7">
    <cfRule type="expression" dxfId="1775" priority="19">
      <formula>Q7&gt;0</formula>
    </cfRule>
    <cfRule type="expression" dxfId="1774" priority="20">
      <formula>Q7&lt;0</formula>
    </cfRule>
  </conditionalFormatting>
  <conditionalFormatting sqref="Q8">
    <cfRule type="expression" dxfId="1773" priority="17">
      <formula>Q8&gt;0</formula>
    </cfRule>
    <cfRule type="expression" dxfId="1772" priority="18">
      <formula>Q8&lt;0</formula>
    </cfRule>
  </conditionalFormatting>
  <conditionalFormatting sqref="F25:F46">
    <cfRule type="expression" dxfId="1771" priority="15">
      <formula>F25&gt;0</formula>
    </cfRule>
    <cfRule type="expression" dxfId="1770" priority="16">
      <formula>F25&lt;0</formula>
    </cfRule>
  </conditionalFormatting>
  <conditionalFormatting sqref="H25:H46">
    <cfRule type="expression" dxfId="1769" priority="13">
      <formula>H25&gt;0</formula>
    </cfRule>
    <cfRule type="expression" dxfId="1768" priority="14">
      <formula>H25&lt;0</formula>
    </cfRule>
  </conditionalFormatting>
  <conditionalFormatting sqref="F89:F110">
    <cfRule type="expression" dxfId="1767" priority="11">
      <formula>F89&gt;0</formula>
    </cfRule>
    <cfRule type="expression" dxfId="1766" priority="12">
      <formula>F89&lt;0</formula>
    </cfRule>
  </conditionalFormatting>
  <conditionalFormatting sqref="H89:H110">
    <cfRule type="expression" dxfId="1765" priority="9">
      <formula>H89&gt;0</formula>
    </cfRule>
    <cfRule type="expression" dxfId="1764" priority="10">
      <formula>H89&lt;0</formula>
    </cfRule>
  </conditionalFormatting>
  <conditionalFormatting sqref="Q10">
    <cfRule type="expression" dxfId="1763" priority="7">
      <formula>Q10&gt;0</formula>
    </cfRule>
    <cfRule type="expression" dxfId="1762" priority="8">
      <formula>Q10&lt;0</formula>
    </cfRule>
  </conditionalFormatting>
  <conditionalFormatting sqref="J25:J38">
    <cfRule type="expression" dxfId="1761" priority="5">
      <formula>J25&gt;0</formula>
    </cfRule>
    <cfRule type="expression" dxfId="1760" priority="6">
      <formula>J25&lt;0</formula>
    </cfRule>
  </conditionalFormatting>
  <conditionalFormatting sqref="K25:K38">
    <cfRule type="expression" dxfId="1759" priority="3">
      <formula>K25&gt;0</formula>
    </cfRule>
    <cfRule type="expression" dxfId="1758" priority="4">
      <formula>K25&lt;0</formula>
    </cfRule>
  </conditionalFormatting>
  <conditionalFormatting sqref="L25:L38">
    <cfRule type="expression" dxfId="1757" priority="1">
      <formula>L25&gt;0</formula>
    </cfRule>
    <cfRule type="expression" dxfId="17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6" t="s">
        <v>709</v>
      </c>
      <c r="AA2" s="826"/>
      <c r="AB2" s="826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26" t="s">
        <v>710</v>
      </c>
      <c r="AA3" s="826"/>
      <c r="AB3" s="826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14.83</v>
      </c>
      <c r="R4" s="486">
        <v>-1.46E-2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94912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9803.3410000017029</v>
      </c>
      <c r="R7">
        <v>2000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-4812.2299999999232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-4.8255373844450111E-2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1.3486176668914364E-2</v>
      </c>
      <c r="R11">
        <f>0.05</f>
        <v>0.05</v>
      </c>
      <c r="Y11" s="62">
        <v>43117</v>
      </c>
      <c r="Z11" s="753" t="s">
        <v>935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941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944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943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942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970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994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995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5" t="s">
        <v>78</v>
      </c>
      <c r="P41" s="825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18.092600000000001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17.944299999999998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17.795999999999999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17.6477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17.499399999999998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17.351099999999999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17.2028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17.054499999999997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16.906199999999998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16.757899999999999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16.6096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16.461300000000001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16.313000000000002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16.1647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16.016400000000001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15.868100000000002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15.719800000000001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15.5715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15.423200000000001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15.274900000000001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15.1266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14.978300000000001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14.83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14.681699999999999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14.5334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14.3851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14.236799999999999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14.0885</v>
      </c>
    </row>
    <row r="70" spans="1:16" x14ac:dyDescent="0.25">
      <c r="G70" s="29"/>
      <c r="O70" s="81">
        <v>0.94</v>
      </c>
      <c r="P70" s="81">
        <f t="shared" si="3"/>
        <v>13.940199999999999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13.7919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13.643600000000001</v>
      </c>
    </row>
    <row r="73" spans="1:16" x14ac:dyDescent="0.25">
      <c r="O73" s="81">
        <v>0.91</v>
      </c>
      <c r="P73" s="81">
        <f t="shared" si="3"/>
        <v>13.4953</v>
      </c>
    </row>
    <row r="74" spans="1:16" ht="15" customHeight="1" x14ac:dyDescent="0.25">
      <c r="O74" s="81">
        <v>0.9</v>
      </c>
      <c r="P74" s="81">
        <f t="shared" si="3"/>
        <v>13.347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969</v>
      </c>
      <c r="O75" s="81">
        <v>0.89</v>
      </c>
      <c r="P75" s="81">
        <f>O75*$Q$4</f>
        <v>13.198700000000001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13.0504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12.902100000000001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12.7538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12.605499999999999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989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0">IF(C182=0, 0,D182*C182)</f>
        <v>68120</v>
      </c>
      <c r="H182" s="373">
        <f t="shared" ref="H182:H188" si="101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0"/>
        <v>0</v>
      </c>
      <c r="H183" s="373" t="str">
        <f t="shared" si="101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0"/>
        <v>0</v>
      </c>
      <c r="H184" s="373" t="str">
        <f t="shared" si="101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0"/>
        <v>75600</v>
      </c>
      <c r="H185" s="373">
        <f t="shared" si="101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0"/>
        <v>0</v>
      </c>
      <c r="H186" s="373" t="str">
        <f t="shared" si="101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0"/>
        <v>82367.28</v>
      </c>
      <c r="H187" s="373">
        <f t="shared" si="101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0"/>
        <v>0</v>
      </c>
      <c r="H188" s="373" t="str">
        <f t="shared" si="101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2">C190*(E190-D190)</f>
        <v>-29017.579999999998</v>
      </c>
      <c r="G190" s="371">
        <f t="shared" ref="G190:G219" si="103">D190*C190</f>
        <v>91417.900000000009</v>
      </c>
      <c r="H190" s="372">
        <f t="shared" ref="H190:H219" si="104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2"/>
        <v>-31836.35999999999</v>
      </c>
      <c r="G191" s="371">
        <f t="shared" si="103"/>
        <v>101483.62</v>
      </c>
      <c r="H191" s="372">
        <f t="shared" si="104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2"/>
        <v>-34009.06</v>
      </c>
      <c r="G192" s="371">
        <f t="shared" si="103"/>
        <v>109418.42</v>
      </c>
      <c r="H192" s="372">
        <f t="shared" si="104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2"/>
        <v>-34008.920000000006</v>
      </c>
      <c r="G193" s="371">
        <f t="shared" si="103"/>
        <v>101358.28000000001</v>
      </c>
      <c r="H193" s="372">
        <f t="shared" si="104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2"/>
        <v>-39575.879999999997</v>
      </c>
      <c r="G194" s="371">
        <f t="shared" si="103"/>
        <v>108716.71999999999</v>
      </c>
      <c r="H194" s="372">
        <f t="shared" si="104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2"/>
        <v>-38892.919999999991</v>
      </c>
      <c r="G195" s="371">
        <f t="shared" si="103"/>
        <v>110180.68</v>
      </c>
      <c r="H195" s="372">
        <f t="shared" si="104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2"/>
        <v>-39649.22</v>
      </c>
      <c r="G196" s="371">
        <f t="shared" si="103"/>
        <v>101232.94</v>
      </c>
      <c r="H196" s="372">
        <f t="shared" si="104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2"/>
        <v>-41303.94</v>
      </c>
      <c r="G197" s="371">
        <f t="shared" si="103"/>
        <v>94046.46</v>
      </c>
      <c r="H197" s="372">
        <f t="shared" si="104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2"/>
        <v>-42699.159999999996</v>
      </c>
      <c r="G198" s="371">
        <f t="shared" si="103"/>
        <v>101024.04</v>
      </c>
      <c r="H198" s="372">
        <f t="shared" si="104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2"/>
        <v>-47715.600000000006</v>
      </c>
      <c r="G199" s="371">
        <f t="shared" si="103"/>
        <v>107500.44</v>
      </c>
      <c r="H199" s="372">
        <f t="shared" si="104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2"/>
        <v>-46809.119999999995</v>
      </c>
      <c r="G200" s="371">
        <f t="shared" si="103"/>
        <v>113864.21999999999</v>
      </c>
      <c r="H200" s="372">
        <f t="shared" si="104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2"/>
        <v>-47694.16</v>
      </c>
      <c r="G201" s="371">
        <f t="shared" si="103"/>
        <v>126525.44</v>
      </c>
      <c r="H201" s="372">
        <f t="shared" si="104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2"/>
        <v>-48128</v>
      </c>
      <c r="G202" s="371">
        <f t="shared" si="103"/>
        <v>129280</v>
      </c>
      <c r="H202" s="372">
        <f t="shared" si="104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2"/>
        <v>-48155.4</v>
      </c>
      <c r="G203" s="371">
        <f t="shared" si="103"/>
        <v>113708.88</v>
      </c>
      <c r="H203" s="372">
        <f t="shared" si="104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2"/>
        <v>-42239.579999999994</v>
      </c>
      <c r="G204" s="371">
        <f t="shared" si="103"/>
        <v>100564.46</v>
      </c>
      <c r="H204" s="372">
        <f t="shared" si="104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2"/>
        <v>-42072.46</v>
      </c>
      <c r="G205" s="371">
        <f t="shared" si="103"/>
        <v>100397.34000000001</v>
      </c>
      <c r="H205" s="372">
        <f t="shared" si="104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2"/>
        <v>-45543.96</v>
      </c>
      <c r="G206" s="371">
        <f t="shared" si="103"/>
        <v>132958.98000000001</v>
      </c>
      <c r="H206" s="372">
        <f t="shared" si="104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2"/>
        <v>-45906.62000000001</v>
      </c>
      <c r="G207" s="371">
        <f t="shared" si="103"/>
        <v>158980.96</v>
      </c>
      <c r="H207" s="372">
        <f t="shared" si="104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2"/>
        <v>-51777.299999999996</v>
      </c>
      <c r="G208" s="371">
        <f t="shared" si="103"/>
        <v>171590.94</v>
      </c>
      <c r="H208" s="373">
        <f t="shared" si="104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2"/>
        <v>-49664.193999999989</v>
      </c>
      <c r="G209" s="371">
        <f t="shared" si="103"/>
        <v>158920.21399999998</v>
      </c>
      <c r="H209" s="373">
        <f t="shared" si="104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2"/>
        <v>-47987.500000000015</v>
      </c>
      <c r="G210" s="371">
        <f t="shared" si="103"/>
        <v>145958.78</v>
      </c>
      <c r="H210" s="373">
        <f t="shared" si="104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2"/>
        <v>-47702.966000000015</v>
      </c>
      <c r="G211" s="371">
        <f t="shared" si="103"/>
        <v>158434.24600000001</v>
      </c>
      <c r="H211" s="373">
        <f t="shared" si="104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2"/>
        <v>-60971.399999999987</v>
      </c>
      <c r="G212" s="371">
        <f t="shared" si="103"/>
        <v>170139.24</v>
      </c>
      <c r="H212" s="373">
        <f t="shared" si="104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2"/>
        <v>-77656.859999999986</v>
      </c>
      <c r="G213" s="371">
        <f t="shared" si="103"/>
        <v>166354.54</v>
      </c>
      <c r="H213" s="373">
        <f t="shared" si="104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2"/>
        <v>-85359.959999999992</v>
      </c>
      <c r="G214" s="371">
        <f t="shared" si="103"/>
        <v>169945.68</v>
      </c>
      <c r="H214" s="373">
        <f t="shared" si="104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2"/>
        <v>-100883.47199999999</v>
      </c>
      <c r="G215" s="371">
        <f t="shared" si="103"/>
        <v>169887.61199999999</v>
      </c>
      <c r="H215" s="372">
        <f t="shared" si="104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2"/>
        <v>-97651.02</v>
      </c>
      <c r="G216" s="371">
        <f t="shared" si="103"/>
        <v>169848.9</v>
      </c>
      <c r="H216" s="372">
        <f t="shared" si="104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2"/>
        <v>-97231.731999999989</v>
      </c>
      <c r="G217" s="371">
        <f t="shared" si="103"/>
        <v>165974.95199999999</v>
      </c>
      <c r="H217" s="372">
        <f t="shared" si="104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2"/>
        <v>-97234.865999999995</v>
      </c>
      <c r="G218" s="371">
        <f t="shared" si="103"/>
        <v>169723.08599999998</v>
      </c>
      <c r="H218" s="372">
        <f t="shared" si="104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2"/>
        <v>-104373.632</v>
      </c>
      <c r="G219" s="371">
        <f t="shared" si="103"/>
        <v>197776.17199999999</v>
      </c>
      <c r="H219" s="372">
        <f t="shared" si="104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2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2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5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5"/>
        <v>-94166.28</v>
      </c>
      <c r="G223" s="371">
        <f t="shared" ref="G223:G230" si="106">IF(C223=0, 0,D223*C223)</f>
        <v>165387.56</v>
      </c>
      <c r="H223" s="372">
        <f t="shared" ref="H223:H230" si="107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5"/>
        <v>-91969.787999999986</v>
      </c>
      <c r="G224" s="371">
        <f t="shared" si="106"/>
        <v>157393.788</v>
      </c>
      <c r="H224" s="372">
        <f t="shared" si="107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5"/>
        <v>-91154.7</v>
      </c>
      <c r="G225" s="371">
        <f t="shared" si="106"/>
        <v>145246.5</v>
      </c>
      <c r="H225" s="372">
        <f t="shared" si="107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5"/>
        <v>-92238.461999999985</v>
      </c>
      <c r="G226" s="371">
        <f t="shared" si="106"/>
        <v>161141.78199999998</v>
      </c>
      <c r="H226" s="372">
        <f t="shared" si="107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5"/>
        <v>-89571.54800000001</v>
      </c>
      <c r="G227" s="371">
        <f t="shared" si="106"/>
        <v>152607.92800000001</v>
      </c>
      <c r="H227" s="372">
        <f t="shared" si="107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5"/>
        <v>-89550.534</v>
      </c>
      <c r="G228" s="371">
        <f t="shared" si="106"/>
        <v>169006.91400000002</v>
      </c>
      <c r="H228" s="372">
        <f t="shared" si="107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5"/>
        <v>-89678.238000000012</v>
      </c>
      <c r="G229" s="371">
        <f t="shared" si="106"/>
        <v>165029.61800000002</v>
      </c>
      <c r="H229" s="372">
        <f t="shared" si="107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5"/>
        <v>-89511.821999999986</v>
      </c>
      <c r="G230" s="371">
        <f t="shared" si="106"/>
        <v>168968.20199999999</v>
      </c>
      <c r="H230" s="372">
        <f t="shared" si="107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08">C231*(E231-D231)</f>
        <v>-89632.347999999984</v>
      </c>
      <c r="G231" s="371">
        <f t="shared" ref="G231:G242" si="109">IF(C231=0, 0,D231*C231)</f>
        <v>164983.728</v>
      </c>
      <c r="H231" s="372">
        <f t="shared" ref="H231:H282" si="110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08"/>
        <v>-93372.971999999994</v>
      </c>
      <c r="G232" s="371">
        <f t="shared" si="109"/>
        <v>172761.372</v>
      </c>
      <c r="H232" s="372">
        <f t="shared" si="110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08"/>
        <v>-91747.44</v>
      </c>
      <c r="G233" s="371">
        <f t="shared" si="109"/>
        <v>168784.32</v>
      </c>
      <c r="H233" s="372">
        <f t="shared" si="110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08"/>
        <v>-80757.467999999993</v>
      </c>
      <c r="G234" s="371">
        <f t="shared" si="109"/>
        <v>159727.26799999998</v>
      </c>
      <c r="H234" s="373">
        <f t="shared" si="110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08"/>
        <v>-72386.955999999976</v>
      </c>
      <c r="G235" s="371">
        <f t="shared" si="109"/>
        <v>164888.61599999998</v>
      </c>
      <c r="H235" s="373">
        <f t="shared" si="110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08"/>
        <v>-62830.615999999987</v>
      </c>
      <c r="G236" s="371">
        <f t="shared" si="109"/>
        <v>164888.61599999998</v>
      </c>
      <c r="H236" s="373">
        <f t="shared" si="110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08"/>
        <v>-66133.584000000003</v>
      </c>
      <c r="G237" s="371">
        <f t="shared" si="109"/>
        <v>164387.60399999999</v>
      </c>
      <c r="H237" s="373">
        <f t="shared" si="110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08"/>
        <v>-61160.576000000008</v>
      </c>
      <c r="G238" s="371">
        <f t="shared" si="109"/>
        <v>164331.93599999999</v>
      </c>
      <c r="H238" s="373">
        <f t="shared" si="110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08"/>
        <v>-58033.889999999992</v>
      </c>
      <c r="G239" s="371">
        <f t="shared" si="109"/>
        <v>164266.99</v>
      </c>
      <c r="H239" s="373">
        <f t="shared" si="110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08"/>
        <v>-56328.439999999988</v>
      </c>
      <c r="G240" s="371">
        <f t="shared" si="109"/>
        <v>148531.07999999999</v>
      </c>
      <c r="H240" s="373">
        <f t="shared" si="110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08"/>
        <v>-57894.720000000016</v>
      </c>
      <c r="G241" s="371">
        <f t="shared" si="109"/>
        <v>163942.26</v>
      </c>
      <c r="H241" s="372">
        <f t="shared" si="110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08"/>
        <v>-58904.104000000007</v>
      </c>
      <c r="G242" s="371">
        <f t="shared" si="109"/>
        <v>167796.78400000001</v>
      </c>
      <c r="H242" s="372">
        <f t="shared" si="110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1">C243*(E243-D243)</f>
        <v>-69928.587000000014</v>
      </c>
      <c r="G243" s="371">
        <f t="shared" ref="G243:G282" si="112">IF(C243=0, 0,D243*C243)</f>
        <v>206559.20699999999</v>
      </c>
      <c r="H243" s="372">
        <f t="shared" si="110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1"/>
        <v>-66302.234199999992</v>
      </c>
      <c r="G244" s="371">
        <f t="shared" si="112"/>
        <v>185059.5742</v>
      </c>
      <c r="H244" s="372">
        <f t="shared" si="110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1"/>
        <v>-59729.712599999977</v>
      </c>
      <c r="G245" s="371">
        <f t="shared" si="112"/>
        <v>167542.63259999998</v>
      </c>
      <c r="H245" s="372">
        <f t="shared" si="110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1"/>
        <v>-65233.308000000005</v>
      </c>
      <c r="G246" s="371">
        <f t="shared" si="112"/>
        <v>188202.64799999999</v>
      </c>
      <c r="H246" s="372">
        <f t="shared" si="110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1"/>
        <v>-64902.603600000009</v>
      </c>
      <c r="G247" s="371">
        <f t="shared" si="112"/>
        <v>167102.28360000002</v>
      </c>
      <c r="H247" s="372">
        <f t="shared" si="110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1"/>
        <v>-66452.265800000008</v>
      </c>
      <c r="G248" s="371">
        <f t="shared" si="112"/>
        <v>168143.46580000001</v>
      </c>
      <c r="H248" s="372">
        <f t="shared" si="110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1"/>
        <v>-64191.270599999982</v>
      </c>
      <c r="G249" s="371">
        <f t="shared" si="112"/>
        <v>167068.4106</v>
      </c>
      <c r="H249" s="372">
        <f t="shared" si="110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1"/>
        <v>-53072.044600000016</v>
      </c>
      <c r="G250" s="371">
        <f t="shared" si="112"/>
        <v>155298.88460000002</v>
      </c>
      <c r="H250" s="372">
        <f t="shared" si="110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1"/>
        <v>-54016.789200000007</v>
      </c>
      <c r="G251" s="371">
        <f t="shared" si="112"/>
        <v>166959.04920000001</v>
      </c>
      <c r="H251" s="372">
        <f t="shared" si="110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1"/>
        <v>-40694.080000000002</v>
      </c>
      <c r="G252" s="371">
        <f t="shared" si="112"/>
        <v>148852.48000000001</v>
      </c>
      <c r="H252" s="372">
        <f t="shared" si="110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1"/>
        <v>-41622.116400000006</v>
      </c>
      <c r="G253" s="371">
        <f t="shared" si="112"/>
        <v>161235.47640000001</v>
      </c>
      <c r="H253" s="372">
        <f t="shared" si="110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1"/>
        <v>-39713.673000000003</v>
      </c>
      <c r="G254" s="371">
        <f t="shared" si="112"/>
        <v>166592.253</v>
      </c>
      <c r="H254" s="372">
        <f t="shared" si="110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1"/>
        <v>-39679.2474</v>
      </c>
      <c r="G255" s="371">
        <f t="shared" si="112"/>
        <v>160002.82739999998</v>
      </c>
      <c r="H255" s="372">
        <f t="shared" si="110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1"/>
        <v>-40600.177800000019</v>
      </c>
      <c r="G256" s="371">
        <f t="shared" si="112"/>
        <v>166510.9578</v>
      </c>
      <c r="H256" s="372">
        <f t="shared" si="110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1"/>
        <v>-37192.92720000002</v>
      </c>
      <c r="G257" s="371">
        <f t="shared" si="112"/>
        <v>159811.00720000002</v>
      </c>
      <c r="H257" s="372">
        <f t="shared" si="110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1"/>
        <v>-28198.487200000018</v>
      </c>
      <c r="G258" s="371">
        <f t="shared" si="112"/>
        <v>159811.00720000002</v>
      </c>
      <c r="H258" s="372">
        <f t="shared" si="110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1"/>
        <v>-32939.072999999997</v>
      </c>
      <c r="G259" s="371">
        <f t="shared" si="112"/>
        <v>166785.81299999999</v>
      </c>
      <c r="H259" s="372">
        <f t="shared" si="110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1"/>
        <v>-27080.606799999998</v>
      </c>
      <c r="G260" s="371">
        <f t="shared" si="112"/>
        <v>159610.92679999999</v>
      </c>
      <c r="H260" s="373">
        <f t="shared" si="110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1"/>
        <v>-23278.161400000005</v>
      </c>
      <c r="G261" s="371">
        <f t="shared" si="112"/>
        <v>159479.6814</v>
      </c>
      <c r="H261" s="373">
        <f t="shared" si="110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1"/>
        <v>-27860.058600000004</v>
      </c>
      <c r="G262" s="371">
        <f t="shared" si="112"/>
        <v>166739.35860000001</v>
      </c>
      <c r="H262" s="373">
        <f t="shared" si="110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1"/>
        <v>-29897.277600000016</v>
      </c>
      <c r="G263" s="371">
        <f t="shared" si="112"/>
        <v>166260.29760000002</v>
      </c>
      <c r="H263" s="373">
        <f t="shared" si="110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1"/>
        <v>-34709.179199999977</v>
      </c>
      <c r="G264" s="371">
        <f t="shared" si="112"/>
        <v>165846.07919999998</v>
      </c>
      <c r="H264" s="373">
        <f t="shared" si="110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1"/>
        <v>-41926.063800000004</v>
      </c>
      <c r="G265" s="371">
        <f t="shared" si="112"/>
        <v>165707.6838</v>
      </c>
      <c r="H265" s="373">
        <f t="shared" si="110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1"/>
        <v>-48426.330400000006</v>
      </c>
      <c r="G266" s="371">
        <f t="shared" si="112"/>
        <v>190547.59040000002</v>
      </c>
      <c r="H266" s="373">
        <f t="shared" si="110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1"/>
        <v>-48374.515200000002</v>
      </c>
      <c r="G267" s="371">
        <f t="shared" si="112"/>
        <v>165187.97520000002</v>
      </c>
      <c r="H267" s="372">
        <f t="shared" si="110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1"/>
        <v>-54432.172800000015</v>
      </c>
      <c r="G268" s="371">
        <f t="shared" si="112"/>
        <v>176588.49280000001</v>
      </c>
      <c r="H268" s="372">
        <f t="shared" si="110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1"/>
        <v>-49378.123800000016</v>
      </c>
      <c r="G269" s="371">
        <f t="shared" si="112"/>
        <v>164933.44380000001</v>
      </c>
      <c r="H269" s="372">
        <f t="shared" si="110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1"/>
        <v>-45614.280400000011</v>
      </c>
      <c r="G270" s="371">
        <f t="shared" si="112"/>
        <v>177274.02040000001</v>
      </c>
      <c r="H270" s="372">
        <f t="shared" si="110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1"/>
        <v>-45519.5052</v>
      </c>
      <c r="G271" s="371">
        <f t="shared" si="112"/>
        <v>164849.2452</v>
      </c>
      <c r="H271" s="372">
        <f t="shared" si="110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1"/>
        <v>-45770.165399999983</v>
      </c>
      <c r="G272" s="371">
        <f t="shared" si="112"/>
        <v>164809.56539999999</v>
      </c>
      <c r="H272" s="372">
        <f t="shared" si="110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1"/>
        <v>-41109.240599999997</v>
      </c>
      <c r="G273" s="371">
        <f t="shared" si="112"/>
        <v>164794.08059999999</v>
      </c>
      <c r="H273" s="372">
        <f t="shared" si="110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1"/>
        <v>-37211.283199999991</v>
      </c>
      <c r="G274" s="371">
        <f t="shared" si="112"/>
        <v>158269.10319999998</v>
      </c>
      <c r="H274" s="372">
        <f t="shared" si="110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1"/>
        <v>-38770.067999999999</v>
      </c>
      <c r="G275" s="371">
        <f t="shared" si="112"/>
        <v>164777.628</v>
      </c>
      <c r="H275" s="372">
        <f t="shared" si="110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1"/>
        <v>-33653.890400000018</v>
      </c>
      <c r="G276" s="371">
        <f t="shared" si="112"/>
        <v>157924.0104</v>
      </c>
      <c r="H276" s="372">
        <f t="shared" si="110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1"/>
        <v>-37103.516399999986</v>
      </c>
      <c r="G277" s="371">
        <f t="shared" si="112"/>
        <v>164562.77639999997</v>
      </c>
      <c r="H277" s="372">
        <f t="shared" si="110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1"/>
        <v>-39676.8966</v>
      </c>
      <c r="G278" s="371">
        <f t="shared" si="112"/>
        <v>164523.09660000002</v>
      </c>
      <c r="H278" s="372">
        <f t="shared" si="110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1"/>
        <v>-35572.456799999993</v>
      </c>
      <c r="G279" s="371">
        <f t="shared" si="112"/>
        <v>164483.41680000001</v>
      </c>
      <c r="H279" s="372">
        <f t="shared" si="110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1"/>
        <v>-29514.401999999984</v>
      </c>
      <c r="G280" s="371">
        <f t="shared" si="112"/>
        <v>143679.28200000001</v>
      </c>
      <c r="H280" s="372">
        <f t="shared" si="110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1"/>
        <v>-24105.848799999996</v>
      </c>
      <c r="G281" s="371">
        <f t="shared" si="112"/>
        <v>136358.20879999999</v>
      </c>
      <c r="H281" s="372">
        <f t="shared" si="110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1"/>
        <v>-24823.50120000001</v>
      </c>
      <c r="G282" s="371">
        <f t="shared" si="112"/>
        <v>143649.8412</v>
      </c>
      <c r="H282" s="372">
        <f t="shared" si="110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3">C283*(E283-D283)</f>
        <v>-33713.287800000006</v>
      </c>
      <c r="G283" s="371">
        <f t="shared" ref="G283:G291" si="114">IF(C283=0, 0,D283*C283)</f>
        <v>154198.0478</v>
      </c>
      <c r="H283" s="372">
        <f t="shared" ref="H283:H291" si="115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3"/>
        <v>-34191.285600000003</v>
      </c>
      <c r="G284" s="371">
        <f t="shared" si="114"/>
        <v>158702.04560000001</v>
      </c>
      <c r="H284" s="372">
        <f t="shared" si="115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3"/>
        <v>-33706.974000000009</v>
      </c>
      <c r="G285" s="371">
        <f t="shared" si="114"/>
        <v>158217.734</v>
      </c>
      <c r="H285" s="372">
        <f t="shared" si="115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3"/>
        <v>-35317.9254</v>
      </c>
      <c r="G286" s="371">
        <f t="shared" si="114"/>
        <v>163357.86540000001</v>
      </c>
      <c r="H286" s="372">
        <f t="shared" si="115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3"/>
        <v>-36815.103999999985</v>
      </c>
      <c r="G287" s="371">
        <f t="shared" si="114"/>
        <v>157985.78399999999</v>
      </c>
      <c r="H287" s="372">
        <f t="shared" si="115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3"/>
        <v>-40329.610399999998</v>
      </c>
      <c r="G288" s="371">
        <f t="shared" si="114"/>
        <v>157881.87039999999</v>
      </c>
      <c r="H288" s="372">
        <f t="shared" si="115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3"/>
        <v>-35684.1158</v>
      </c>
      <c r="G289" s="371">
        <f t="shared" si="114"/>
        <v>157782.59580000001</v>
      </c>
      <c r="H289" s="372">
        <f t="shared" si="115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3"/>
        <v>-23709.664000000008</v>
      </c>
      <c r="G290" s="371">
        <f t="shared" si="114"/>
        <v>134887.10400000002</v>
      </c>
      <c r="H290" s="373">
        <f t="shared" si="115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3"/>
        <v>-19054.279999999995</v>
      </c>
      <c r="G291" s="371">
        <f t="shared" si="114"/>
        <v>121666.28</v>
      </c>
      <c r="H291" s="373">
        <f t="shared" si="115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6">C292*(E292-D292)</f>
        <v>-21366.37</v>
      </c>
      <c r="G292" s="371">
        <f t="shared" ref="G292:G300" si="117">IF(C292=0, 0,D292*C292)</f>
        <v>129041.37</v>
      </c>
      <c r="H292" s="373">
        <f t="shared" ref="H292:H300" si="118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6"/>
        <v>-17585.480000000014</v>
      </c>
      <c r="G293" s="371">
        <f t="shared" si="117"/>
        <v>121421.48000000001</v>
      </c>
      <c r="H293" s="373">
        <f t="shared" si="118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6"/>
        <v>-23433.255999999998</v>
      </c>
      <c r="G294" s="371">
        <f t="shared" si="117"/>
        <v>134073.236</v>
      </c>
      <c r="H294" s="373">
        <f t="shared" si="118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6"/>
        <v>-21154.320000000003</v>
      </c>
      <c r="G295" s="371">
        <f t="shared" si="117"/>
        <v>138785.16</v>
      </c>
      <c r="H295" s="373">
        <f t="shared" si="118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6"/>
        <v>-29477.467400000005</v>
      </c>
      <c r="G296" s="371">
        <f t="shared" si="117"/>
        <v>152116.9474</v>
      </c>
      <c r="H296" s="373">
        <f t="shared" si="118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6"/>
        <v>-29453.938799999982</v>
      </c>
      <c r="G297" s="371">
        <f t="shared" si="117"/>
        <v>156191.41879999998</v>
      </c>
      <c r="H297" s="372">
        <f t="shared" si="118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6"/>
        <v>-19172.503200000017</v>
      </c>
      <c r="G298" s="371">
        <f t="shared" si="117"/>
        <v>140043.3432</v>
      </c>
      <c r="H298" s="372">
        <f t="shared" si="118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6"/>
        <v>-13448.017</v>
      </c>
      <c r="G299" s="371">
        <f t="shared" si="117"/>
        <v>132303.45699999999</v>
      </c>
      <c r="H299" s="372">
        <f t="shared" si="118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6"/>
        <v>-12142.820000000009</v>
      </c>
      <c r="G300" s="371">
        <f t="shared" si="117"/>
        <v>126387.82</v>
      </c>
      <c r="H300" s="372">
        <f t="shared" si="118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19">C301*(E301-D301)</f>
        <v>-11873.480000000014</v>
      </c>
      <c r="G301" s="371">
        <f t="shared" ref="G301:G322" si="120">IF(C301=0, 0,D301*C301)</f>
        <v>118633.48000000001</v>
      </c>
      <c r="H301" s="372">
        <f t="shared" ref="H301:H322" si="121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19"/>
        <v>-11929.199999999995</v>
      </c>
      <c r="G302" s="371">
        <f t="shared" si="120"/>
        <v>106009.2</v>
      </c>
      <c r="H302" s="372">
        <f t="shared" si="121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19"/>
        <v>-18473.284199999991</v>
      </c>
      <c r="G303" s="371">
        <f t="shared" si="120"/>
        <v>138853.4442</v>
      </c>
      <c r="H303" s="372">
        <f t="shared" si="121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19"/>
        <v>-18423.393999999993</v>
      </c>
      <c r="G304" s="371">
        <f t="shared" si="120"/>
        <v>146163.554</v>
      </c>
      <c r="H304" s="372">
        <f t="shared" si="121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19"/>
        <v>-17342.266799999998</v>
      </c>
      <c r="G305" s="371">
        <f t="shared" si="120"/>
        <v>138703.7868</v>
      </c>
      <c r="H305" s="372">
        <f t="shared" si="121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19"/>
        <v>-17312.610000000008</v>
      </c>
      <c r="G306" s="371">
        <f t="shared" si="120"/>
        <v>146094.13</v>
      </c>
      <c r="H306" s="372">
        <f t="shared" si="121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19"/>
        <v>-16618.370000000006</v>
      </c>
      <c r="G307" s="371">
        <f t="shared" si="120"/>
        <v>146094.13</v>
      </c>
      <c r="H307" s="372">
        <f t="shared" si="121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19"/>
        <v>-18614.310000000012</v>
      </c>
      <c r="G308" s="371">
        <f t="shared" si="120"/>
        <v>146094.13</v>
      </c>
      <c r="H308" s="372">
        <f t="shared" si="121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19"/>
        <v>-10717.330000000011</v>
      </c>
      <c r="G309" s="371">
        <f t="shared" si="120"/>
        <v>146094.13</v>
      </c>
      <c r="H309" s="372">
        <f t="shared" si="121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19"/>
        <v>-13335.061799999996</v>
      </c>
      <c r="G310" s="371">
        <f t="shared" si="120"/>
        <v>146939.08179999999</v>
      </c>
      <c r="H310" s="372">
        <f t="shared" si="121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19"/>
        <v>-14034.101799999982</v>
      </c>
      <c r="G311" s="371">
        <f t="shared" si="120"/>
        <v>146939.08179999999</v>
      </c>
      <c r="H311" s="372">
        <f t="shared" si="121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19"/>
        <v>-18125.222999999994</v>
      </c>
      <c r="G312" s="371">
        <f t="shared" si="120"/>
        <v>152910.723</v>
      </c>
      <c r="H312" s="372">
        <f t="shared" si="121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19"/>
        <v>-17204.112599999997</v>
      </c>
      <c r="G313" s="371">
        <f t="shared" si="120"/>
        <v>152812.03260000001</v>
      </c>
      <c r="H313" s="372">
        <f t="shared" si="121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19"/>
        <v>-21007.348200000015</v>
      </c>
      <c r="G314" s="371">
        <f t="shared" si="120"/>
        <v>152777.3082</v>
      </c>
      <c r="H314" s="372">
        <f t="shared" si="121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19"/>
        <v>-23836.109799999987</v>
      </c>
      <c r="G315" s="371">
        <f t="shared" si="120"/>
        <v>154748.68979999999</v>
      </c>
      <c r="H315" s="372">
        <f t="shared" si="121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19"/>
        <v>-28747.721799999992</v>
      </c>
      <c r="G316" s="371">
        <f t="shared" si="120"/>
        <v>157458.96179999999</v>
      </c>
      <c r="H316" s="372">
        <f t="shared" si="121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19"/>
        <v>-26852.387599999998</v>
      </c>
      <c r="G317" s="371">
        <f t="shared" si="120"/>
        <v>154703.22759999998</v>
      </c>
      <c r="H317" s="372">
        <f t="shared" si="121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19"/>
        <v>-32892.451199999996</v>
      </c>
      <c r="G318" s="371">
        <f t="shared" si="120"/>
        <v>157338.5912</v>
      </c>
      <c r="H318" s="372">
        <f t="shared" si="121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19"/>
        <v>-28045.401999999998</v>
      </c>
      <c r="G319" s="371">
        <f t="shared" si="120"/>
        <v>157325.32200000001</v>
      </c>
      <c r="H319" s="373">
        <f t="shared" si="121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19"/>
        <v>-28056.67200000001</v>
      </c>
      <c r="G320" s="371">
        <f t="shared" si="120"/>
        <v>154608.592</v>
      </c>
      <c r="H320" s="373">
        <f t="shared" si="121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19"/>
        <v>-34756.773799999995</v>
      </c>
      <c r="G321" s="371">
        <f t="shared" si="120"/>
        <v>157212.5338</v>
      </c>
      <c r="H321" s="373">
        <f t="shared" si="121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19"/>
        <v>-34901.771399999991</v>
      </c>
      <c r="G322" s="371">
        <f t="shared" si="120"/>
        <v>159747.97140000001</v>
      </c>
      <c r="H322" s="373">
        <f t="shared" si="121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2">C323*(E323-D323)</f>
        <v>-36344.291399999995</v>
      </c>
      <c r="G323" s="371">
        <f t="shared" ref="G323:G338" si="123">IF(C323=0, 0,D323*C323)</f>
        <v>166350.4914</v>
      </c>
      <c r="H323" s="373">
        <f t="shared" ref="H323:H338" si="124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2"/>
        <v>-29806.304399999986</v>
      </c>
      <c r="G324" s="371">
        <f t="shared" si="123"/>
        <v>159588.28439999997</v>
      </c>
      <c r="H324" s="373">
        <f t="shared" si="124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2"/>
        <v>-27362.67760000001</v>
      </c>
      <c r="G325" s="371">
        <f t="shared" si="123"/>
        <v>154100.15760000001</v>
      </c>
      <c r="H325" s="373">
        <f t="shared" si="124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2"/>
        <v>-25413.691800000004</v>
      </c>
      <c r="G326" s="371">
        <f t="shared" si="123"/>
        <v>152157.7518</v>
      </c>
      <c r="H326" s="372">
        <f t="shared" si="124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2"/>
        <v>-18660.303400000012</v>
      </c>
      <c r="G327" s="371">
        <f t="shared" si="123"/>
        <v>145445.88340000002</v>
      </c>
      <c r="H327" s="372">
        <f t="shared" si="124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2"/>
        <v>-16029.133799999994</v>
      </c>
      <c r="G328" s="371">
        <f t="shared" si="123"/>
        <v>145331.33379999999</v>
      </c>
      <c r="H328" s="372">
        <f t="shared" si="124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2"/>
        <v>-13680.976200000003</v>
      </c>
      <c r="G329" s="371">
        <f t="shared" si="123"/>
        <v>137741.23620000001</v>
      </c>
      <c r="H329" s="372">
        <f t="shared" si="124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2"/>
        <v>-9402.4621999999927</v>
      </c>
      <c r="G330" s="371">
        <f t="shared" si="123"/>
        <v>122097.06219999999</v>
      </c>
      <c r="H330" s="372">
        <f t="shared" si="124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2"/>
        <v>-2780.8000000000065</v>
      </c>
      <c r="G331" s="371">
        <f t="shared" si="123"/>
        <v>94520.8</v>
      </c>
      <c r="H331" s="372">
        <f t="shared" si="124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2"/>
        <v>-2111.0000000000005</v>
      </c>
      <c r="G332" s="371">
        <f t="shared" si="123"/>
        <v>86111</v>
      </c>
      <c r="H332" s="372">
        <f t="shared" si="124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2"/>
        <v>-7950.599999999994</v>
      </c>
      <c r="G333" s="371">
        <f t="shared" si="123"/>
        <v>101790.59999999999</v>
      </c>
      <c r="H333" s="372">
        <f t="shared" si="124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2"/>
        <v>-7870.8499999999922</v>
      </c>
      <c r="G334" s="371">
        <f t="shared" si="123"/>
        <v>109530.84999999999</v>
      </c>
      <c r="H334" s="372">
        <f t="shared" si="124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2"/>
        <v>-2961.0000000000055</v>
      </c>
      <c r="G335" s="371">
        <f t="shared" si="123"/>
        <v>101541</v>
      </c>
      <c r="H335" s="372">
        <f t="shared" si="124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2"/>
        <v>-3051.400000000001</v>
      </c>
      <c r="G336" s="371">
        <f t="shared" si="123"/>
        <v>93416.4</v>
      </c>
      <c r="H336" s="372">
        <f t="shared" si="124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2"/>
        <v>-3026.4999999999986</v>
      </c>
      <c r="G337" s="371">
        <f t="shared" si="123"/>
        <v>85176.5</v>
      </c>
      <c r="H337" s="372">
        <f t="shared" si="124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2"/>
        <v>-4876.1226000000042</v>
      </c>
      <c r="G338" s="371">
        <f t="shared" si="123"/>
        <v>88034.802599999995</v>
      </c>
      <c r="H338" s="372">
        <f t="shared" si="124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5">C341*(E341-D341)</f>
        <v>-5163.5724000000046</v>
      </c>
      <c r="G341" s="371">
        <f t="shared" ref="G341:G346" si="126">IF(C341=0, 0,D341*C341)</f>
        <v>103949.79240000001</v>
      </c>
      <c r="H341" s="372">
        <f t="shared" ref="H341:H346" si="127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5"/>
        <v>-7946.8199999999852</v>
      </c>
      <c r="G342" s="371">
        <f t="shared" si="126"/>
        <v>111789.71999999999</v>
      </c>
      <c r="H342" s="373">
        <f t="shared" si="127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5"/>
        <v>-7946.7637999999934</v>
      </c>
      <c r="G343" s="371">
        <f t="shared" si="126"/>
        <v>119564.66379999999</v>
      </c>
      <c r="H343" s="372">
        <f t="shared" si="127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5"/>
        <v>-11864.04560000001</v>
      </c>
      <c r="G344" s="371">
        <f t="shared" si="126"/>
        <v>127187.60560000001</v>
      </c>
      <c r="H344" s="372">
        <f t="shared" si="127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5"/>
        <v>-11894.083199999997</v>
      </c>
      <c r="G345" s="371">
        <f t="shared" si="126"/>
        <v>134727.64319999999</v>
      </c>
      <c r="H345" s="372">
        <f t="shared" si="127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5"/>
        <v>-7970.5317999999861</v>
      </c>
      <c r="G346" s="371">
        <f t="shared" si="126"/>
        <v>126902.75179999998</v>
      </c>
      <c r="H346" s="372">
        <f t="shared" si="127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28">C352*(E352-D352)</f>
        <v>-5839.4414759999936</v>
      </c>
      <c r="G352" s="371">
        <f t="shared" ref="G352:G358" si="129">IF(C352=0, 0,D352*C352)</f>
        <v>126153.70147599999</v>
      </c>
      <c r="H352" s="372">
        <f t="shared" ref="H352:H358" si="130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28"/>
        <v>-7235.2097400000011</v>
      </c>
      <c r="G353" s="371">
        <f t="shared" si="129"/>
        <v>126013.86974000001</v>
      </c>
      <c r="H353" s="372">
        <f t="shared" si="130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28"/>
        <v>-6801.3106039999893</v>
      </c>
      <c r="G354" s="371">
        <f t="shared" si="129"/>
        <v>125579.970604</v>
      </c>
      <c r="H354" s="372">
        <f t="shared" si="130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28"/>
        <v>-15816.44348</v>
      </c>
      <c r="G355" s="371">
        <f t="shared" si="129"/>
        <v>134522.96348000001</v>
      </c>
      <c r="H355" s="373">
        <f t="shared" si="130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28"/>
        <v>-15980.450220000002</v>
      </c>
      <c r="G356" s="371">
        <f t="shared" si="129"/>
        <v>140422.97021999999</v>
      </c>
      <c r="H356" s="373">
        <f t="shared" si="130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28"/>
        <v>-16022.453030000013</v>
      </c>
      <c r="G357" s="371">
        <f t="shared" si="129"/>
        <v>144766.97303000002</v>
      </c>
      <c r="H357" s="373">
        <f t="shared" si="130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28"/>
        <v>-15995.457559999995</v>
      </c>
      <c r="G358" s="371">
        <f t="shared" si="129"/>
        <v>149041.97756</v>
      </c>
      <c r="H358" s="373">
        <f t="shared" si="130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1">C359*(E359-D359)</f>
        <v>-19058.277097999995</v>
      </c>
      <c r="G359" s="371">
        <f t="shared" ref="G359:G366" si="132">IF(C359=0, 0,D359*C359)</f>
        <v>151845.05709799999</v>
      </c>
      <c r="H359" s="373">
        <f t="shared" ref="H359:H366" si="133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1"/>
        <v>-16640.780505999985</v>
      </c>
      <c r="G360" s="371">
        <f t="shared" si="132"/>
        <v>151797.06050599998</v>
      </c>
      <c r="H360" s="373">
        <f t="shared" si="133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1"/>
        <v>-16830.340505999982</v>
      </c>
      <c r="G361" s="371">
        <f t="shared" si="132"/>
        <v>151797.06050599998</v>
      </c>
      <c r="H361" s="373">
        <f t="shared" si="133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1"/>
        <v>-18246.039857999996</v>
      </c>
      <c r="G362" s="371">
        <f t="shared" si="132"/>
        <v>154609.05985799999</v>
      </c>
      <c r="H362" s="372">
        <f t="shared" si="133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1"/>
        <v>-20423.199632000014</v>
      </c>
      <c r="G363" s="371">
        <f t="shared" si="132"/>
        <v>157431.05963200002</v>
      </c>
      <c r="H363" s="372">
        <f t="shared" si="133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1"/>
        <v>-20451.260000000017</v>
      </c>
      <c r="G364" s="371">
        <f t="shared" si="132"/>
        <v>159151.26</v>
      </c>
      <c r="H364" s="372">
        <f t="shared" si="133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1"/>
        <v>-12770.498441999989</v>
      </c>
      <c r="G365" s="371">
        <f t="shared" si="132"/>
        <v>154553.19844199999</v>
      </c>
      <c r="H365" s="372">
        <f t="shared" si="133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1"/>
        <v>-12774.627693999981</v>
      </c>
      <c r="G366" s="371">
        <f t="shared" si="132"/>
        <v>148697.32769399998</v>
      </c>
      <c r="H366" s="372">
        <f t="shared" si="133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4">C367*(E367-D367)</f>
        <v>-10733.467693999992</v>
      </c>
      <c r="G367" s="371">
        <f t="shared" ref="G367:G378" si="135">IF(C367=0, 0,D367*C367)</f>
        <v>148697.32769399998</v>
      </c>
      <c r="H367" s="372">
        <f t="shared" ref="H367:H378" si="136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4"/>
        <v>-14237.112315999999</v>
      </c>
      <c r="G368" s="371">
        <f t="shared" si="135"/>
        <v>151573.33231600001</v>
      </c>
      <c r="H368" s="372">
        <f t="shared" si="136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4"/>
        <v>-14933.404899999989</v>
      </c>
      <c r="G369" s="371">
        <f t="shared" si="135"/>
        <v>148629.38489999998</v>
      </c>
      <c r="H369" s="372">
        <f t="shared" si="136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4"/>
        <v>-14951.241703999996</v>
      </c>
      <c r="G370" s="371">
        <f t="shared" si="135"/>
        <v>151529.221704</v>
      </c>
      <c r="H370" s="372">
        <f t="shared" si="136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4"/>
        <v>-14945.406348000004</v>
      </c>
      <c r="G371" s="371">
        <f t="shared" si="135"/>
        <v>154405.386348</v>
      </c>
      <c r="H371" s="372">
        <f t="shared" si="136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4"/>
        <v>-18303.73</v>
      </c>
      <c r="G372" s="371">
        <f t="shared" si="135"/>
        <v>158903.73000000001</v>
      </c>
      <c r="H372" s="372">
        <f t="shared" si="136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4"/>
        <v>-7311.0640000000021</v>
      </c>
      <c r="G373" s="371">
        <f t="shared" si="135"/>
        <v>148151.10399999999</v>
      </c>
      <c r="H373" s="372">
        <f t="shared" si="136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4"/>
        <v>-7285.3417480000098</v>
      </c>
      <c r="G374" s="371">
        <f t="shared" si="135"/>
        <v>143571.38174800001</v>
      </c>
      <c r="H374" s="372">
        <f t="shared" si="136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4"/>
        <v>-1007.5158000000105</v>
      </c>
      <c r="G375" s="371">
        <f t="shared" si="135"/>
        <v>138987.71580000001</v>
      </c>
      <c r="H375" s="372">
        <f t="shared" si="136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4"/>
        <v>-1091.5898499999998</v>
      </c>
      <c r="G376" s="371">
        <f t="shared" si="135"/>
        <v>127941.78985</v>
      </c>
      <c r="H376" s="372">
        <f t="shared" si="136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4"/>
        <v>-1074.5375999999919</v>
      </c>
      <c r="G377" s="371">
        <f t="shared" si="135"/>
        <v>124522.1376</v>
      </c>
      <c r="H377" s="372">
        <f t="shared" si="136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4"/>
        <v>-975.11200799999187</v>
      </c>
      <c r="G378" s="371">
        <f t="shared" si="135"/>
        <v>131005.31200799999</v>
      </c>
      <c r="H378" s="372">
        <f t="shared" si="136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37">C380*(E380-D380)</f>
        <v>-320.8720079999913</v>
      </c>
      <c r="G380" s="371">
        <f t="shared" ref="G380:G389" si="138">IF(C380=0, 0,D380*C380)</f>
        <v>131005.31200799999</v>
      </c>
      <c r="H380" s="372">
        <f t="shared" ref="H380:H389" si="139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37"/>
        <v>-3298.169357999996</v>
      </c>
      <c r="G381" s="371">
        <f t="shared" si="138"/>
        <v>138935.309358</v>
      </c>
      <c r="H381" s="372">
        <f t="shared" si="139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37"/>
        <v>-3293.1673579999938</v>
      </c>
      <c r="G382" s="371">
        <f t="shared" si="138"/>
        <v>146745.30735799999</v>
      </c>
      <c r="H382" s="372">
        <f t="shared" si="139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37"/>
        <v>1163.524950000012</v>
      </c>
      <c r="G383" s="371">
        <f t="shared" si="138"/>
        <v>130665.83504999999</v>
      </c>
      <c r="H383" s="372">
        <f t="shared" si="139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37"/>
        <v>1293.5203380000021</v>
      </c>
      <c r="G384" s="371">
        <f t="shared" si="138"/>
        <v>122475.839662</v>
      </c>
      <c r="H384" s="372">
        <f t="shared" si="139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37"/>
        <v>1201.2174379999781</v>
      </c>
      <c r="G385" s="371">
        <f t="shared" si="138"/>
        <v>138341.022562</v>
      </c>
      <c r="H385" s="372">
        <f t="shared" si="139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37"/>
        <v>-3368.3391059999908</v>
      </c>
      <c r="G386" s="371">
        <f t="shared" si="138"/>
        <v>143066.01910599999</v>
      </c>
      <c r="H386" s="372">
        <f t="shared" si="139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37"/>
        <v>-3374.3343760000034</v>
      </c>
      <c r="G387" s="371">
        <f t="shared" si="138"/>
        <v>147740.01437600001</v>
      </c>
      <c r="H387" s="372">
        <f t="shared" si="139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37"/>
        <v>-1890.1133999999961</v>
      </c>
      <c r="G388" s="371">
        <f t="shared" si="138"/>
        <v>154028.27340000001</v>
      </c>
      <c r="H388" s="372">
        <f t="shared" si="139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37"/>
        <v>-17012.580000000009</v>
      </c>
      <c r="G389" s="371">
        <f t="shared" si="138"/>
        <v>159012.58000000002</v>
      </c>
      <c r="H389" s="372">
        <f t="shared" si="139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0">C393*(E393-D393)</f>
        <v>-19935.600000000009</v>
      </c>
      <c r="G393" s="371">
        <f t="shared" ref="G393:G400" si="141">IF(C393=0, 0,D393*C393)</f>
        <v>187335.6</v>
      </c>
      <c r="H393" s="373">
        <f t="shared" ref="H393:H400" si="142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0"/>
        <v>-19900.075000000015</v>
      </c>
      <c r="G394" s="371">
        <f t="shared" si="141"/>
        <v>194275.07500000001</v>
      </c>
      <c r="H394" s="373">
        <f t="shared" si="142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0"/>
        <v>-22705.387499999997</v>
      </c>
      <c r="G395" s="371">
        <f t="shared" si="141"/>
        <v>194205.38750000001</v>
      </c>
      <c r="H395" s="373">
        <f t="shared" si="142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0"/>
        <v>-29391.250000000004</v>
      </c>
      <c r="G396" s="371">
        <f t="shared" si="141"/>
        <v>194141.25</v>
      </c>
      <c r="H396" s="373">
        <f t="shared" si="142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0"/>
        <v>-34359.325000000004</v>
      </c>
      <c r="G397" s="371">
        <f t="shared" si="141"/>
        <v>194109.32500000001</v>
      </c>
      <c r="H397" s="372">
        <f t="shared" si="142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0"/>
        <v>-16630.000000000004</v>
      </c>
      <c r="G398" s="371">
        <f t="shared" si="141"/>
        <v>158130</v>
      </c>
      <c r="H398" s="372">
        <f t="shared" si="142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0"/>
        <v>-21229.999999999996</v>
      </c>
      <c r="G399" s="371">
        <f t="shared" si="141"/>
        <v>171820</v>
      </c>
      <c r="H399" s="372">
        <f t="shared" si="142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0"/>
        <v>6109.9988400000047</v>
      </c>
      <c r="G400" s="371">
        <f t="shared" si="141"/>
        <v>118887.84116000001</v>
      </c>
      <c r="H400" s="372">
        <f t="shared" si="142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3">C401*(E401-D401)</f>
        <v>822.70680000000016</v>
      </c>
      <c r="G401" s="371">
        <f t="shared" ref="G401:G418" si="144">IF(C401=0, 0,D401*C401)</f>
        <v>126917.6532</v>
      </c>
      <c r="H401" s="372">
        <f t="shared" ref="H401:H418" si="145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3"/>
        <v>83.308799999990825</v>
      </c>
      <c r="G402" s="371">
        <f t="shared" si="144"/>
        <v>134772.8112</v>
      </c>
      <c r="H402" s="372">
        <f t="shared" si="145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3"/>
        <v>-4985.4834000000074</v>
      </c>
      <c r="G403" s="371">
        <f t="shared" si="144"/>
        <v>139206.5834</v>
      </c>
      <c r="H403" s="372">
        <f t="shared" si="145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3"/>
        <v>18978.923399999992</v>
      </c>
      <c r="G404" s="371">
        <f t="shared" si="144"/>
        <v>74535.756600000008</v>
      </c>
      <c r="H404" s="372">
        <f t="shared" si="145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3"/>
        <v>18638.087600000006</v>
      </c>
      <c r="G405" s="371">
        <f t="shared" si="144"/>
        <v>65051.332399999999</v>
      </c>
      <c r="H405" s="372">
        <f t="shared" si="145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3"/>
        <v>18627.5</v>
      </c>
      <c r="G406" s="371">
        <f t="shared" si="144"/>
        <v>70822.5</v>
      </c>
      <c r="H406" s="372">
        <f t="shared" si="145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3"/>
        <v>20177.499999999996</v>
      </c>
      <c r="G407" s="371">
        <f t="shared" si="144"/>
        <v>70822.5</v>
      </c>
      <c r="H407" s="372">
        <f t="shared" si="145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3"/>
        <v>21382.430000000011</v>
      </c>
      <c r="G408" s="371">
        <f t="shared" si="144"/>
        <v>70717.569999999992</v>
      </c>
      <c r="H408" s="372">
        <f t="shared" si="145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3"/>
        <v>20612.23</v>
      </c>
      <c r="G409" s="371">
        <f t="shared" si="144"/>
        <v>70637.77</v>
      </c>
      <c r="H409" s="372">
        <f t="shared" si="145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3"/>
        <v>22311.999999999993</v>
      </c>
      <c r="G410" s="371">
        <f t="shared" si="144"/>
        <v>70138</v>
      </c>
      <c r="H410" s="372">
        <f t="shared" si="145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3"/>
        <v>20873</v>
      </c>
      <c r="G411" s="371">
        <f t="shared" si="144"/>
        <v>70127</v>
      </c>
      <c r="H411" s="372">
        <f t="shared" si="145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3"/>
        <v>20073</v>
      </c>
      <c r="G412" s="371">
        <f t="shared" si="144"/>
        <v>70127</v>
      </c>
      <c r="H412" s="372">
        <f t="shared" si="145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3"/>
        <v>17654.651999999998</v>
      </c>
      <c r="G413" s="371">
        <f t="shared" si="144"/>
        <v>87765.347999999998</v>
      </c>
      <c r="H413" s="373">
        <f t="shared" si="145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3"/>
        <v>16484.261999999992</v>
      </c>
      <c r="G414" s="371">
        <f t="shared" si="144"/>
        <v>87375.737999999998</v>
      </c>
      <c r="H414" s="373">
        <f t="shared" si="145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3"/>
        <v>20939.061000000002</v>
      </c>
      <c r="G415" s="371">
        <f t="shared" si="144"/>
        <v>78335.938999999998</v>
      </c>
      <c r="H415" s="373">
        <f t="shared" si="145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3"/>
        <v>20604.060000000005</v>
      </c>
      <c r="G416" s="371">
        <f t="shared" si="144"/>
        <v>87275.94</v>
      </c>
      <c r="H416" s="373">
        <f t="shared" si="145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3"/>
        <v>17593.872000000007</v>
      </c>
      <c r="G417" s="371">
        <f t="shared" si="144"/>
        <v>87166.127999999997</v>
      </c>
      <c r="H417" s="373">
        <f t="shared" si="145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3"/>
        <v>16453.871999999999</v>
      </c>
      <c r="G418" s="371">
        <f t="shared" si="144"/>
        <v>87166.127999999997</v>
      </c>
      <c r="H418" s="373">
        <f t="shared" si="145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6">C419*(E419-D419)</f>
        <v>19333.872000000003</v>
      </c>
      <c r="G419" s="371">
        <f t="shared" ref="G419:G433" si="147">IF(C419=0, 0,D419*C419)</f>
        <v>87166.127999999997</v>
      </c>
      <c r="H419" s="373">
        <f t="shared" ref="H419:H433" si="148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6"/>
        <v>19450.98</v>
      </c>
      <c r="G420" s="371">
        <f t="shared" si="147"/>
        <v>87049.02</v>
      </c>
      <c r="H420" s="373">
        <f t="shared" si="148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6"/>
        <v>17423.978999999996</v>
      </c>
      <c r="G421" s="371">
        <f t="shared" si="147"/>
        <v>88777.021000000008</v>
      </c>
      <c r="H421" s="373">
        <f t="shared" si="148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6"/>
        <v>11978.979600000011</v>
      </c>
      <c r="G422" s="371">
        <f t="shared" si="147"/>
        <v>102078.02039999999</v>
      </c>
      <c r="H422" s="373">
        <f t="shared" si="148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6"/>
        <v>13568.870699999996</v>
      </c>
      <c r="G423" s="371">
        <f t="shared" si="147"/>
        <v>102006.1293</v>
      </c>
      <c r="H423" s="373">
        <f t="shared" si="148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6"/>
        <v>12886.949999999995</v>
      </c>
      <c r="G424" s="371">
        <f t="shared" si="147"/>
        <v>86653.05</v>
      </c>
      <c r="H424" s="373">
        <f t="shared" si="148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6"/>
        <v>13051.947999999999</v>
      </c>
      <c r="G425" s="371">
        <f t="shared" si="147"/>
        <v>103078.052</v>
      </c>
      <c r="H425" s="373">
        <f t="shared" si="148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6"/>
        <v>13089.952800000001</v>
      </c>
      <c r="G426" s="371">
        <f t="shared" si="147"/>
        <v>106358.0472</v>
      </c>
      <c r="H426" s="373">
        <f t="shared" si="148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6"/>
        <v>13075.699000000004</v>
      </c>
      <c r="G427" s="371">
        <f t="shared" si="147"/>
        <v>94759.300999999992</v>
      </c>
      <c r="H427" s="373">
        <f t="shared" si="148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6"/>
        <v>13867.271999999995</v>
      </c>
      <c r="G428" s="371">
        <f>IF(C428=0, 0,D428*C428)</f>
        <v>86212.728000000003</v>
      </c>
      <c r="H428" s="373">
        <f t="shared" si="148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6"/>
        <v>17083.611900000004</v>
      </c>
      <c r="G429" s="371">
        <f t="shared" si="147"/>
        <v>74235.388099999996</v>
      </c>
      <c r="H429" s="373">
        <f t="shared" si="148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6"/>
        <v>13252.614000000001</v>
      </c>
      <c r="G430" s="371">
        <f t="shared" si="147"/>
        <v>85867.385999999999</v>
      </c>
      <c r="H430" s="373">
        <f t="shared" si="148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6"/>
        <v>10351.611600000004</v>
      </c>
      <c r="G431" s="371">
        <f t="shared" si="147"/>
        <v>95446.388400000011</v>
      </c>
      <c r="H431" s="373">
        <f t="shared" si="148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6"/>
        <v>12307.2804</v>
      </c>
      <c r="G432" s="371">
        <f t="shared" si="147"/>
        <v>80602.719600000011</v>
      </c>
      <c r="H432" s="373">
        <f t="shared" si="148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6"/>
        <v>11781.900000000011</v>
      </c>
      <c r="G433" s="371">
        <f t="shared" si="147"/>
        <v>80387.100000000006</v>
      </c>
      <c r="H433" s="373">
        <f t="shared" si="148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49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0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49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0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0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49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0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49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0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49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0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49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0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49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0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49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0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49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0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49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0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49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0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49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0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49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0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49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0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49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0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49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0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49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0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49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0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49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0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49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0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49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0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49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0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49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0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49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0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49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0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49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0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49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0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49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49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49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1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49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1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49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1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49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1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49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1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49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1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49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1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49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1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49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1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49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1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49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1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49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1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49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1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49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49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49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2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49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2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49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2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49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2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49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2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49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2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49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2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49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2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49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2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49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2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49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2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49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2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49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2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49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2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49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2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49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2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49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2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49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2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49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2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3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2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3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2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3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2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3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2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3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2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3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2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3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2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3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2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3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2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3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2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3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2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3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2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3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2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3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2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3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2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3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2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3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2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3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2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3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2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3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2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3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2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3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2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3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2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3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2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3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2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3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2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3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2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3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2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3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2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3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2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3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2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3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2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3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2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3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2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3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2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3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2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3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2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3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2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3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2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3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2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3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2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3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3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3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3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3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3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3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3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3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3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3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3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3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3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3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3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3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3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3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3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3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3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3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4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4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4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4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4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4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4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4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4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4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4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4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4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4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4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4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5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4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5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4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5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4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5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4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5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4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5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4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5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4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5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4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5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4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5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4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5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4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5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4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5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4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5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4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5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4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5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4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5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4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5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4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5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4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5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4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5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4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5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4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5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4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5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4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5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4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5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4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5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4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5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4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5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4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5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4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5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4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5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4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5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4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5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4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5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4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5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4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5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4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5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4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5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4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5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4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5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4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5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4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5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4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5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4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5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4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5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4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5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4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5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4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5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6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5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6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5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6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5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6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5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6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5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6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5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6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5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6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5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6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5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6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5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6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5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6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5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6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5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6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5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6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5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5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5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57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5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57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5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57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5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57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5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57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5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57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5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57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5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57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5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57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5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57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5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5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58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5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58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5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58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5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58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5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58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5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58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5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58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5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58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5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58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5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58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58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58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58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58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58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58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58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55" priority="109">
      <formula>F189&gt;0</formula>
    </cfRule>
    <cfRule type="expression" dxfId="1754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53" priority="102">
      <formula>F182&gt;0</formula>
    </cfRule>
    <cfRule type="expression" dxfId="1752" priority="103">
      <formula>F182&lt;0</formula>
    </cfRule>
  </conditionalFormatting>
  <conditionalFormatting sqref="H182:H188">
    <cfRule type="expression" dxfId="1751" priority="98">
      <formula>H182&gt;0</formula>
    </cfRule>
    <cfRule type="expression" dxfId="1750" priority="99">
      <formula>H182&lt;0</formula>
    </cfRule>
  </conditionalFormatting>
  <conditionalFormatting sqref="Q8">
    <cfRule type="expression" dxfId="1749" priority="84">
      <formula>Q8&gt;0</formula>
    </cfRule>
    <cfRule type="expression" dxfId="1748" priority="85">
      <formula>Q8&lt;0</formula>
    </cfRule>
  </conditionalFormatting>
  <conditionalFormatting sqref="Q7">
    <cfRule type="expression" dxfId="1747" priority="86">
      <formula>Q7&gt;0</formula>
    </cfRule>
    <cfRule type="expression" dxfId="1746" priority="87">
      <formula>Q7&lt;0</formula>
    </cfRule>
  </conditionalFormatting>
  <conditionalFormatting sqref="F290:F296">
    <cfRule type="expression" dxfId="1745" priority="58">
      <formula>F290&gt;0</formula>
    </cfRule>
    <cfRule type="expression" dxfId="1744" priority="59">
      <formula>F290&lt;0</formula>
    </cfRule>
  </conditionalFormatting>
  <conditionalFormatting sqref="F215:F233 H215:H233">
    <cfRule type="expression" dxfId="1743" priority="80">
      <formula>F215&gt;0</formula>
    </cfRule>
    <cfRule type="expression" dxfId="1742" priority="81">
      <formula>F215&lt;0</formula>
    </cfRule>
  </conditionalFormatting>
  <conditionalFormatting sqref="F208:F214">
    <cfRule type="expression" dxfId="1741" priority="78">
      <formula>F208&gt;0</formula>
    </cfRule>
    <cfRule type="expression" dxfId="1740" priority="79">
      <formula>F208&lt;0</formula>
    </cfRule>
  </conditionalFormatting>
  <conditionalFormatting sqref="H208:H214">
    <cfRule type="expression" dxfId="1739" priority="76">
      <formula>H208&gt;0</formula>
    </cfRule>
    <cfRule type="expression" dxfId="1738" priority="77">
      <formula>H208&lt;0</formula>
    </cfRule>
  </conditionalFormatting>
  <conditionalFormatting sqref="F241:F259 H241:H259">
    <cfRule type="expression" dxfId="1737" priority="74">
      <formula>F241&gt;0</formula>
    </cfRule>
    <cfRule type="expression" dxfId="1736" priority="75">
      <formula>F241&lt;0</formula>
    </cfRule>
  </conditionalFormatting>
  <conditionalFormatting sqref="F234:F240">
    <cfRule type="expression" dxfId="1735" priority="72">
      <formula>F234&gt;0</formula>
    </cfRule>
    <cfRule type="expression" dxfId="1734" priority="73">
      <formula>F234&lt;0</formula>
    </cfRule>
  </conditionalFormatting>
  <conditionalFormatting sqref="H234:H240">
    <cfRule type="expression" dxfId="1733" priority="70">
      <formula>H234&gt;0</formula>
    </cfRule>
    <cfRule type="expression" dxfId="1732" priority="71">
      <formula>H234&lt;0</formula>
    </cfRule>
  </conditionalFormatting>
  <conditionalFormatting sqref="F267:F284 H267:H284">
    <cfRule type="expression" dxfId="1731" priority="68">
      <formula>F267&gt;0</formula>
    </cfRule>
    <cfRule type="expression" dxfId="1730" priority="69">
      <formula>F267&lt;0</formula>
    </cfRule>
  </conditionalFormatting>
  <conditionalFormatting sqref="F260:F266">
    <cfRule type="expression" dxfId="1729" priority="66">
      <formula>F260&gt;0</formula>
    </cfRule>
    <cfRule type="expression" dxfId="1728" priority="67">
      <formula>F260&lt;0</formula>
    </cfRule>
  </conditionalFormatting>
  <conditionalFormatting sqref="H260:H266">
    <cfRule type="expression" dxfId="1727" priority="64">
      <formula>H260&gt;0</formula>
    </cfRule>
    <cfRule type="expression" dxfId="1726" priority="65">
      <formula>H260&lt;0</formula>
    </cfRule>
  </conditionalFormatting>
  <conditionalFormatting sqref="F285:F289 H285:H289">
    <cfRule type="expression" dxfId="1725" priority="62">
      <formula>F285&gt;0</formula>
    </cfRule>
    <cfRule type="expression" dxfId="1724" priority="63">
      <formula>F285&lt;0</formula>
    </cfRule>
  </conditionalFormatting>
  <conditionalFormatting sqref="F297:F312 H297:H312">
    <cfRule type="expression" dxfId="1723" priority="60">
      <formula>F297&gt;0</formula>
    </cfRule>
    <cfRule type="expression" dxfId="1722" priority="61">
      <formula>F297&lt;0</formula>
    </cfRule>
  </conditionalFormatting>
  <conditionalFormatting sqref="H290:H296">
    <cfRule type="expression" dxfId="1721" priority="56">
      <formula>H290&gt;0</formula>
    </cfRule>
    <cfRule type="expression" dxfId="1720" priority="57">
      <formula>H290&lt;0</formula>
    </cfRule>
  </conditionalFormatting>
  <conditionalFormatting sqref="F313 H313">
    <cfRule type="expression" dxfId="1719" priority="54">
      <formula>F313&gt;0</formula>
    </cfRule>
    <cfRule type="expression" dxfId="1718" priority="55">
      <formula>F313&lt;0</formula>
    </cfRule>
  </conditionalFormatting>
  <conditionalFormatting sqref="F314:F318 H314:H318">
    <cfRule type="expression" dxfId="1717" priority="52">
      <formula>F314&gt;0</formula>
    </cfRule>
    <cfRule type="expression" dxfId="1716" priority="53">
      <formula>F314&lt;0</formula>
    </cfRule>
  </conditionalFormatting>
  <conditionalFormatting sqref="F326:F341 H326:H341">
    <cfRule type="expression" dxfId="1715" priority="50">
      <formula>F326&gt;0</formula>
    </cfRule>
    <cfRule type="expression" dxfId="1714" priority="51">
      <formula>F326&lt;0</formula>
    </cfRule>
  </conditionalFormatting>
  <conditionalFormatting sqref="F319:F325">
    <cfRule type="expression" dxfId="1713" priority="48">
      <formula>F319&gt;0</formula>
    </cfRule>
    <cfRule type="expression" dxfId="1712" priority="49">
      <formula>F319&lt;0</formula>
    </cfRule>
  </conditionalFormatting>
  <conditionalFormatting sqref="H319:H325">
    <cfRule type="expression" dxfId="1711" priority="46">
      <formula>H319&gt;0</formula>
    </cfRule>
    <cfRule type="expression" dxfId="1710" priority="47">
      <formula>H319&lt;0</formula>
    </cfRule>
  </conditionalFormatting>
  <conditionalFormatting sqref="F343:F348 H343:H348">
    <cfRule type="expression" dxfId="1709" priority="44">
      <formula>F343&gt;0</formula>
    </cfRule>
    <cfRule type="expression" dxfId="1708" priority="45">
      <formula>F343&lt;0</formula>
    </cfRule>
  </conditionalFormatting>
  <conditionalFormatting sqref="F349 H349">
    <cfRule type="expression" dxfId="1707" priority="42">
      <formula>F349&gt;0</formula>
    </cfRule>
    <cfRule type="expression" dxfId="1706" priority="43">
      <formula>F349&lt;0</formula>
    </cfRule>
  </conditionalFormatting>
  <conditionalFormatting sqref="F350:F354 H350:H354">
    <cfRule type="expression" dxfId="1705" priority="40">
      <formula>F350&gt;0</formula>
    </cfRule>
    <cfRule type="expression" dxfId="1704" priority="41">
      <formula>F350&lt;0</formula>
    </cfRule>
  </conditionalFormatting>
  <conditionalFormatting sqref="F362:F377 H362:H377">
    <cfRule type="expression" dxfId="1703" priority="38">
      <formula>F362&gt;0</formula>
    </cfRule>
    <cfRule type="expression" dxfId="1702" priority="39">
      <formula>F362&lt;0</formula>
    </cfRule>
  </conditionalFormatting>
  <conditionalFormatting sqref="F355:F361">
    <cfRule type="expression" dxfId="1701" priority="36">
      <formula>F355&gt;0</formula>
    </cfRule>
    <cfRule type="expression" dxfId="1700" priority="37">
      <formula>F355&lt;0</formula>
    </cfRule>
  </conditionalFormatting>
  <conditionalFormatting sqref="H355:H361">
    <cfRule type="expression" dxfId="1699" priority="34">
      <formula>H355&gt;0</formula>
    </cfRule>
    <cfRule type="expression" dxfId="1698" priority="35">
      <formula>H355&lt;0</formula>
    </cfRule>
  </conditionalFormatting>
  <conditionalFormatting sqref="F378:F383 H378:H383">
    <cfRule type="expression" dxfId="1697" priority="32">
      <formula>F378&gt;0</formula>
    </cfRule>
    <cfRule type="expression" dxfId="1696" priority="33">
      <formula>F378&lt;0</formula>
    </cfRule>
  </conditionalFormatting>
  <conditionalFormatting sqref="F384 H384">
    <cfRule type="expression" dxfId="1695" priority="30">
      <formula>F384&gt;0</formula>
    </cfRule>
    <cfRule type="expression" dxfId="1694" priority="31">
      <formula>F384&lt;0</formula>
    </cfRule>
  </conditionalFormatting>
  <conditionalFormatting sqref="F385:F389 H385:H389">
    <cfRule type="expression" dxfId="1693" priority="28">
      <formula>F385&gt;0</formula>
    </cfRule>
    <cfRule type="expression" dxfId="1692" priority="29">
      <formula>F385&lt;0</formula>
    </cfRule>
  </conditionalFormatting>
  <conditionalFormatting sqref="F397:F412 H397:H412">
    <cfRule type="expression" dxfId="1691" priority="26">
      <formula>F397&gt;0</formula>
    </cfRule>
    <cfRule type="expression" dxfId="1690" priority="27">
      <formula>F397&lt;0</formula>
    </cfRule>
  </conditionalFormatting>
  <conditionalFormatting sqref="F390:F396">
    <cfRule type="expression" dxfId="1689" priority="24">
      <formula>F390&gt;0</formula>
    </cfRule>
    <cfRule type="expression" dxfId="1688" priority="25">
      <formula>F390&lt;0</formula>
    </cfRule>
  </conditionalFormatting>
  <conditionalFormatting sqref="H390:H396">
    <cfRule type="expression" dxfId="1687" priority="22">
      <formula>H390&gt;0</formula>
    </cfRule>
    <cfRule type="expression" dxfId="1686" priority="23">
      <formula>H390&lt;0</formula>
    </cfRule>
  </conditionalFormatting>
  <conditionalFormatting sqref="M441">
    <cfRule type="expression" dxfId="1685" priority="20">
      <formula>M441&gt;0</formula>
    </cfRule>
    <cfRule type="expression" dxfId="1684" priority="21">
      <formula>M441&lt;0</formula>
    </cfRule>
  </conditionalFormatting>
  <conditionalFormatting sqref="F94:F179 H94:H179">
    <cfRule type="expression" dxfId="1683" priority="18">
      <formula>F94&gt;0</formula>
    </cfRule>
    <cfRule type="expression" dxfId="1682" priority="19">
      <formula>F94&lt;0</formula>
    </cfRule>
  </conditionalFormatting>
  <conditionalFormatting sqref="F82:F93">
    <cfRule type="expression" dxfId="1681" priority="16">
      <formula>F82&gt;0</formula>
    </cfRule>
    <cfRule type="expression" dxfId="1680" priority="17">
      <formula>F82&lt;0</formula>
    </cfRule>
  </conditionalFormatting>
  <conditionalFormatting sqref="H82:H93">
    <cfRule type="expression" dxfId="1679" priority="14">
      <formula>H82&gt;0</formula>
    </cfRule>
    <cfRule type="expression" dxfId="1678" priority="15">
      <formula>H82&lt;0</formula>
    </cfRule>
  </conditionalFormatting>
  <conditionalFormatting sqref="F76:F81 H76:H81">
    <cfRule type="expression" dxfId="1677" priority="12">
      <formula>F76&gt;0</formula>
    </cfRule>
    <cfRule type="expression" dxfId="1676" priority="13">
      <formula>F76&lt;0</formula>
    </cfRule>
  </conditionalFormatting>
  <conditionalFormatting sqref="J78:K78">
    <cfRule type="expression" dxfId="1675" priority="10">
      <formula>J78&gt;0</formula>
    </cfRule>
    <cfRule type="expression" dxfId="1674" priority="11">
      <formula>J78&lt;0</formula>
    </cfRule>
  </conditionalFormatting>
  <conditionalFormatting sqref="J79:K85 K84:K179">
    <cfRule type="expression" dxfId="1673" priority="8">
      <formula>J79&gt;0</formula>
    </cfRule>
    <cfRule type="expression" dxfId="1672" priority="9">
      <formula>J79&lt;0</formula>
    </cfRule>
  </conditionalFormatting>
  <conditionalFormatting sqref="L78:L160 L167 L169">
    <cfRule type="expression" dxfId="1671" priority="4">
      <formula>L78&gt;0</formula>
    </cfRule>
    <cfRule type="expression" dxfId="1670" priority="5">
      <formula>L78&lt;0</formula>
    </cfRule>
  </conditionalFormatting>
  <conditionalFormatting sqref="Q10">
    <cfRule type="expression" dxfId="1669" priority="2">
      <formula>Q10&gt;0</formula>
    </cfRule>
    <cfRule type="expression" dxfId="16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14.52</v>
      </c>
      <c r="R4" s="508">
        <v>-9.5999999999999992E-3</v>
      </c>
      <c r="T4" s="159"/>
      <c r="U4" s="1" t="s">
        <v>934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2904</v>
      </c>
      <c r="T5" s="1">
        <v>43112</v>
      </c>
      <c r="U5" t="s">
        <v>932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-586</v>
      </c>
      <c r="R7">
        <v>200</v>
      </c>
      <c r="T7" s="1">
        <v>43117</v>
      </c>
      <c r="U7" t="s">
        <v>939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-586</v>
      </c>
      <c r="U8" t="s">
        <v>940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-0.16790830945558738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3.3057851239669422E-2</v>
      </c>
      <c r="R11">
        <f>0.12</f>
        <v>0.12</v>
      </c>
      <c r="T11" s="159">
        <v>43124</v>
      </c>
      <c r="U11" t="s">
        <v>933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15.972000000000001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15.8268</v>
      </c>
      <c r="W16" s="134"/>
    </row>
    <row r="17" spans="1:23" x14ac:dyDescent="0.25">
      <c r="O17" s="81">
        <v>1.08</v>
      </c>
      <c r="P17" s="81">
        <f t="shared" si="0"/>
        <v>15.681600000000001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15.5364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15.3912</v>
      </c>
      <c r="W19" s="134"/>
    </row>
    <row r="20" spans="1:23" x14ac:dyDescent="0.25">
      <c r="O20" s="81">
        <v>1.05</v>
      </c>
      <c r="P20" s="81">
        <f t="shared" si="0"/>
        <v>15.246</v>
      </c>
      <c r="W20" s="134"/>
    </row>
    <row r="21" spans="1:23" x14ac:dyDescent="0.25">
      <c r="O21" s="81">
        <v>1.04</v>
      </c>
      <c r="P21" s="81">
        <f t="shared" si="0"/>
        <v>15.1008</v>
      </c>
      <c r="W21" s="134"/>
    </row>
    <row r="22" spans="1:23" x14ac:dyDescent="0.25">
      <c r="O22" s="81">
        <v>1.03</v>
      </c>
      <c r="P22" s="81">
        <f t="shared" si="0"/>
        <v>14.9556</v>
      </c>
      <c r="W22" s="134"/>
    </row>
    <row r="23" spans="1:23" x14ac:dyDescent="0.25">
      <c r="O23" s="81">
        <v>1.02</v>
      </c>
      <c r="P23" s="81">
        <f t="shared" si="0"/>
        <v>14.8104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14.6652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14.52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14.374799999999999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14.2296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14.084399999999999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13.9392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13.793999999999999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13.6488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13.5036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13.3584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13.213200000000001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13.068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6" priority="21">
      <formula>F47&gt;0</formula>
    </cfRule>
    <cfRule type="expression" dxfId="1655" priority="22">
      <formula>F47&lt;0</formula>
    </cfRule>
  </conditionalFormatting>
  <conditionalFormatting sqref="Q7">
    <cfRule type="expression" dxfId="1654" priority="19">
      <formula>Q7&gt;0</formula>
    </cfRule>
    <cfRule type="expression" dxfId="1653" priority="20">
      <formula>Q7&lt;0</formula>
    </cfRule>
  </conditionalFormatting>
  <conditionalFormatting sqref="Q8">
    <cfRule type="expression" dxfId="1652" priority="17">
      <formula>Q8&gt;0</formula>
    </cfRule>
    <cfRule type="expression" dxfId="1651" priority="18">
      <formula>Q8&lt;0</formula>
    </cfRule>
  </conditionalFormatting>
  <conditionalFormatting sqref="F25:F46">
    <cfRule type="expression" dxfId="1650" priority="15">
      <formula>F25&gt;0</formula>
    </cfRule>
    <cfRule type="expression" dxfId="1649" priority="16">
      <formula>F25&lt;0</formula>
    </cfRule>
  </conditionalFormatting>
  <conditionalFormatting sqref="H25:H46">
    <cfRule type="expression" dxfId="1648" priority="13">
      <formula>H25&gt;0</formula>
    </cfRule>
    <cfRule type="expression" dxfId="1647" priority="14">
      <formula>H25&lt;0</formula>
    </cfRule>
  </conditionalFormatting>
  <conditionalFormatting sqref="F89:F110">
    <cfRule type="expression" dxfId="1646" priority="11">
      <formula>F89&gt;0</formula>
    </cfRule>
    <cfRule type="expression" dxfId="1645" priority="12">
      <formula>F89&lt;0</formula>
    </cfRule>
  </conditionalFormatting>
  <conditionalFormatting sqref="H89:H110">
    <cfRule type="expression" dxfId="1644" priority="9">
      <formula>H89&gt;0</formula>
    </cfRule>
    <cfRule type="expression" dxfId="1643" priority="10">
      <formula>H89&lt;0</formula>
    </cfRule>
  </conditionalFormatting>
  <conditionalFormatting sqref="Q10">
    <cfRule type="expression" dxfId="1642" priority="7">
      <formula>Q10&gt;0</formula>
    </cfRule>
    <cfRule type="expression" dxfId="1641" priority="8">
      <formula>Q10&lt;0</formula>
    </cfRule>
  </conditionalFormatting>
  <conditionalFormatting sqref="J25:J38">
    <cfRule type="expression" dxfId="1640" priority="5">
      <formula>J25&gt;0</formula>
    </cfRule>
    <cfRule type="expression" dxfId="1639" priority="6">
      <formula>J25&lt;0</formula>
    </cfRule>
  </conditionalFormatting>
  <conditionalFormatting sqref="K25:K38">
    <cfRule type="expression" dxfId="1638" priority="3">
      <formula>K25&gt;0</formula>
    </cfRule>
    <cfRule type="expression" dxfId="1637" priority="4">
      <formula>K25&lt;0</formula>
    </cfRule>
  </conditionalFormatting>
  <conditionalFormatting sqref="L25:L38">
    <cfRule type="expression" dxfId="1636" priority="1">
      <formula>L25&gt;0</formula>
    </cfRule>
    <cfRule type="expression" dxfId="1635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22.98</v>
      </c>
      <c r="R4" s="226">
        <v>-6.3399999999999998E-2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68940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-11601.799999999981</v>
      </c>
      <c r="R7">
        <v>1500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-13349.769999999975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-0.16222879223018827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M206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2.1758050478677109E-2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993</v>
      </c>
      <c r="Q12" s="1">
        <v>43167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956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957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997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996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5" t="s">
        <v>78</v>
      </c>
      <c r="P22" s="825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25.278000000000002</v>
      </c>
      <c r="Q23" s="2"/>
      <c r="W23" s="134"/>
      <c r="Y23" s="789">
        <v>43167</v>
      </c>
      <c r="Z23" t="s">
        <v>1004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25.048200000000001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24.8184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24.588600000000003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24.358800000000002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24.129000000000001</v>
      </c>
      <c r="Q28" s="2"/>
      <c r="T28" s="91"/>
      <c r="U28" s="86"/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23.8992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23.6694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23.439600000000002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23.209800000000001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22.98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22.7502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22.520399999999999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22.290600000000001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22.0608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21.831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21.601199999999999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21.371400000000001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21.1416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20.911799999999999</v>
      </c>
      <c r="W42" s="134"/>
    </row>
    <row r="43" spans="1:23" x14ac:dyDescent="0.25">
      <c r="O43" s="81">
        <v>0.9</v>
      </c>
      <c r="P43" s="81">
        <f t="shared" si="2"/>
        <v>20.682000000000002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965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B111" s="10"/>
      <c r="C111" s="10"/>
      <c r="D111" s="39"/>
      <c r="E111" s="39"/>
      <c r="F111" s="39"/>
      <c r="G111" s="10"/>
      <c r="H111" s="10"/>
      <c r="I111" s="39"/>
      <c r="J111" s="39"/>
      <c r="K111" s="39"/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5" spans="2:12" x14ac:dyDescent="0.25">
      <c r="B115" s="369">
        <v>42484</v>
      </c>
      <c r="C115" s="370">
        <v>100</v>
      </c>
      <c r="D115" s="371">
        <v>35.917999999999999</v>
      </c>
      <c r="E115" s="371">
        <v>35.58</v>
      </c>
      <c r="F115" s="371">
        <f t="shared" ref="F115:F128" si="165">C115*(E115-D115)</f>
        <v>-33.800000000000097</v>
      </c>
      <c r="G115" s="371">
        <f t="shared" ref="G115:G128" si="166">D115*C115</f>
        <v>3591.7999999999997</v>
      </c>
      <c r="H115" s="372">
        <f t="shared" ref="H115:H128" si="167">(E115-D115)/D115</f>
        <v>-9.410323514672336E-3</v>
      </c>
      <c r="I115" s="371"/>
    </row>
    <row r="116" spans="2:12" x14ac:dyDescent="0.25">
      <c r="B116" s="369">
        <v>42485</v>
      </c>
      <c r="C116" s="370">
        <v>100</v>
      </c>
      <c r="D116" s="371">
        <v>35.917999999999999</v>
      </c>
      <c r="E116" s="371">
        <v>36.770000000000003</v>
      </c>
      <c r="F116" s="371">
        <f t="shared" si="165"/>
        <v>85.200000000000387</v>
      </c>
      <c r="G116" s="371">
        <f t="shared" si="166"/>
        <v>3591.7999999999997</v>
      </c>
      <c r="H116" s="372">
        <f t="shared" si="167"/>
        <v>2.3720697143493622E-2</v>
      </c>
      <c r="I116" s="371"/>
    </row>
    <row r="117" spans="2:12" x14ac:dyDescent="0.25">
      <c r="B117" s="369">
        <v>42498</v>
      </c>
      <c r="C117" s="370">
        <v>100</v>
      </c>
      <c r="D117" s="371">
        <v>35.917999999999999</v>
      </c>
      <c r="E117" s="371">
        <v>34.549999999999997</v>
      </c>
      <c r="F117" s="371">
        <f t="shared" si="165"/>
        <v>-136.80000000000021</v>
      </c>
      <c r="G117" s="371">
        <f t="shared" si="166"/>
        <v>3591.7999999999997</v>
      </c>
      <c r="H117" s="372">
        <f t="shared" si="167"/>
        <v>-3.8086753159975562E-2</v>
      </c>
      <c r="I117" s="371"/>
    </row>
    <row r="118" spans="2:12" x14ac:dyDescent="0.25">
      <c r="B118" s="369">
        <v>42508</v>
      </c>
      <c r="C118" s="370">
        <v>140</v>
      </c>
      <c r="D118" s="371">
        <v>35.423999999999999</v>
      </c>
      <c r="E118" s="371">
        <v>34.369999999999997</v>
      </c>
      <c r="F118" s="371">
        <f t="shared" si="165"/>
        <v>-147.56000000000029</v>
      </c>
      <c r="G118" s="371">
        <f t="shared" si="166"/>
        <v>4959.3599999999997</v>
      </c>
      <c r="H118" s="372">
        <f t="shared" si="167"/>
        <v>-2.9753839205058776E-2</v>
      </c>
      <c r="I118" s="371"/>
    </row>
    <row r="119" spans="2:12" x14ac:dyDescent="0.25">
      <c r="B119" s="369">
        <v>42509</v>
      </c>
      <c r="C119" s="370">
        <v>240</v>
      </c>
      <c r="D119" s="371">
        <v>35.034999999999997</v>
      </c>
      <c r="E119" s="371">
        <v>34.83</v>
      </c>
      <c r="F119" s="371">
        <f t="shared" si="165"/>
        <v>-49.199999999999591</v>
      </c>
      <c r="G119" s="371">
        <f t="shared" si="166"/>
        <v>8408.4</v>
      </c>
      <c r="H119" s="372">
        <f t="shared" si="167"/>
        <v>-5.8512915655772315E-3</v>
      </c>
      <c r="I119" s="371"/>
    </row>
    <row r="120" spans="2:12" x14ac:dyDescent="0.25">
      <c r="B120" s="369">
        <v>42514</v>
      </c>
      <c r="C120" s="370">
        <v>200</v>
      </c>
      <c r="D120" s="371">
        <v>34.972000000000001</v>
      </c>
      <c r="E120" s="371">
        <v>35.520000000000003</v>
      </c>
      <c r="F120" s="371">
        <f t="shared" si="165"/>
        <v>109.60000000000036</v>
      </c>
      <c r="G120" s="371">
        <f t="shared" si="166"/>
        <v>6994.4000000000005</v>
      </c>
      <c r="H120" s="372">
        <f t="shared" si="167"/>
        <v>1.5669678600022927E-2</v>
      </c>
      <c r="I120" s="371"/>
    </row>
    <row r="121" spans="2:12" x14ac:dyDescent="0.25">
      <c r="B121" s="369">
        <v>42515</v>
      </c>
      <c r="C121" s="370">
        <v>200</v>
      </c>
      <c r="D121" s="371">
        <v>34.972000000000001</v>
      </c>
      <c r="E121" s="371">
        <v>34.94</v>
      </c>
      <c r="F121" s="371">
        <f t="shared" si="165"/>
        <v>-6.4000000000007162</v>
      </c>
      <c r="G121" s="371">
        <f t="shared" si="166"/>
        <v>6994.4000000000005</v>
      </c>
      <c r="H121" s="372">
        <f t="shared" si="167"/>
        <v>-9.150177284685914E-4</v>
      </c>
      <c r="I121" s="371"/>
    </row>
    <row r="122" spans="2:12" x14ac:dyDescent="0.25">
      <c r="B122" s="369">
        <v>42521</v>
      </c>
      <c r="C122" s="370">
        <v>160</v>
      </c>
      <c r="D122" s="371">
        <v>34.718000000000004</v>
      </c>
      <c r="E122" s="371">
        <v>35.76</v>
      </c>
      <c r="F122" s="371">
        <f t="shared" si="165"/>
        <v>166.71999999999912</v>
      </c>
      <c r="G122" s="371">
        <f t="shared" si="166"/>
        <v>5554.880000000001</v>
      </c>
      <c r="H122" s="372">
        <f t="shared" si="167"/>
        <v>3.0013249611152554E-2</v>
      </c>
      <c r="I122" s="371"/>
    </row>
    <row r="123" spans="2:12" x14ac:dyDescent="0.25">
      <c r="B123" s="369">
        <v>42527</v>
      </c>
      <c r="C123" s="370">
        <v>160</v>
      </c>
      <c r="D123" s="371">
        <v>34.652000000000001</v>
      </c>
      <c r="E123" s="371">
        <v>36.020000000000003</v>
      </c>
      <c r="F123" s="371">
        <f t="shared" si="165"/>
        <v>218.88000000000034</v>
      </c>
      <c r="G123" s="371">
        <f t="shared" si="166"/>
        <v>5544.32</v>
      </c>
      <c r="H123" s="372">
        <f t="shared" si="167"/>
        <v>3.9478240794182211E-2</v>
      </c>
      <c r="I123" s="371"/>
    </row>
    <row r="124" spans="2:12" x14ac:dyDescent="0.25">
      <c r="B124" s="369">
        <v>42498</v>
      </c>
      <c r="C124" s="370">
        <v>160</v>
      </c>
      <c r="D124" s="371">
        <v>34.652000000000001</v>
      </c>
      <c r="E124" s="371">
        <v>36.520000000000003</v>
      </c>
      <c r="F124" s="371">
        <f t="shared" si="165"/>
        <v>298.88000000000034</v>
      </c>
      <c r="G124" s="371">
        <f t="shared" si="166"/>
        <v>5544.32</v>
      </c>
      <c r="H124" s="372">
        <f t="shared" si="167"/>
        <v>5.3907422371003176E-2</v>
      </c>
      <c r="I124" s="371"/>
    </row>
    <row r="125" spans="2:12" x14ac:dyDescent="0.25">
      <c r="B125" s="369">
        <v>42531</v>
      </c>
      <c r="C125" s="370">
        <v>60</v>
      </c>
      <c r="D125" s="371">
        <v>30.757000000000001</v>
      </c>
      <c r="E125" s="371">
        <v>36.81</v>
      </c>
      <c r="F125" s="371">
        <f t="shared" si="165"/>
        <v>363.18000000000006</v>
      </c>
      <c r="G125" s="371">
        <f t="shared" si="166"/>
        <v>1845.42</v>
      </c>
      <c r="H125" s="372">
        <f t="shared" si="167"/>
        <v>0.1968007282894951</v>
      </c>
      <c r="I125" s="371"/>
    </row>
    <row r="126" spans="2:12" x14ac:dyDescent="0.25">
      <c r="B126" s="369">
        <v>42536</v>
      </c>
      <c r="C126" s="370">
        <v>160</v>
      </c>
      <c r="D126" s="371">
        <v>33.652999999999999</v>
      </c>
      <c r="E126" s="371">
        <v>35.71</v>
      </c>
      <c r="F126" s="371">
        <f t="shared" si="165"/>
        <v>329.12000000000035</v>
      </c>
      <c r="G126" s="371">
        <f t="shared" si="166"/>
        <v>5384.48</v>
      </c>
      <c r="H126" s="372">
        <f t="shared" si="167"/>
        <v>6.1123822541823976E-2</v>
      </c>
      <c r="I126" s="371"/>
    </row>
    <row r="127" spans="2:12" x14ac:dyDescent="0.25">
      <c r="B127" s="369">
        <v>42542</v>
      </c>
      <c r="C127" s="370">
        <v>160</v>
      </c>
      <c r="D127" s="371">
        <v>33.65</v>
      </c>
      <c r="E127" s="371">
        <v>34.71</v>
      </c>
      <c r="F127" s="371">
        <f t="shared" si="165"/>
        <v>169.60000000000036</v>
      </c>
      <c r="G127" s="371">
        <f t="shared" si="166"/>
        <v>5384</v>
      </c>
      <c r="H127" s="372">
        <f t="shared" si="167"/>
        <v>3.1500742942050589E-2</v>
      </c>
      <c r="I127" s="371"/>
    </row>
    <row r="128" spans="2:12" x14ac:dyDescent="0.25">
      <c r="B128" s="369">
        <v>42548</v>
      </c>
      <c r="C128" s="370">
        <v>160</v>
      </c>
      <c r="D128" s="371">
        <v>33.652999999999999</v>
      </c>
      <c r="E128" s="371">
        <v>36.619999999999997</v>
      </c>
      <c r="F128" s="371">
        <f t="shared" si="165"/>
        <v>474.7199999999998</v>
      </c>
      <c r="G128" s="371">
        <f t="shared" si="166"/>
        <v>5384.48</v>
      </c>
      <c r="H128" s="372">
        <f t="shared" si="167"/>
        <v>8.8164502421775148E-2</v>
      </c>
      <c r="I128" s="371"/>
    </row>
    <row r="129" spans="2:9" x14ac:dyDescent="0.25">
      <c r="B129" s="369">
        <v>42556</v>
      </c>
      <c r="C129" s="370">
        <v>160</v>
      </c>
      <c r="D129" s="371">
        <v>33.652999999999999</v>
      </c>
      <c r="E129" s="371">
        <v>37.33</v>
      </c>
      <c r="F129" s="371">
        <f t="shared" ref="F129:F171" si="168">C129*(E129-D129)</f>
        <v>588.31999999999994</v>
      </c>
      <c r="G129" s="371">
        <f t="shared" ref="G129:G142" si="169">D129*C129</f>
        <v>5384.48</v>
      </c>
      <c r="H129" s="372">
        <f t="shared" ref="H129:H171" si="170">(E129-D129)/D129</f>
        <v>0.10926217573470418</v>
      </c>
      <c r="I129" s="371"/>
    </row>
    <row r="130" spans="2:9" x14ac:dyDescent="0.25">
      <c r="B130" s="369">
        <v>42559</v>
      </c>
      <c r="C130" s="370">
        <v>160</v>
      </c>
      <c r="D130" s="371">
        <v>33.652999999999999</v>
      </c>
      <c r="E130" s="371">
        <v>37.86</v>
      </c>
      <c r="F130" s="371">
        <f t="shared" si="168"/>
        <v>673.12000000000012</v>
      </c>
      <c r="G130" s="371">
        <f t="shared" si="169"/>
        <v>5384.48</v>
      </c>
      <c r="H130" s="372">
        <f t="shared" si="170"/>
        <v>0.12501114313731318</v>
      </c>
      <c r="I130" s="371"/>
    </row>
    <row r="131" spans="2:9" x14ac:dyDescent="0.25">
      <c r="B131" s="369">
        <v>42563</v>
      </c>
      <c r="C131" s="370">
        <v>160</v>
      </c>
      <c r="D131" s="371">
        <v>33.652999999999999</v>
      </c>
      <c r="E131" s="371">
        <v>37.39</v>
      </c>
      <c r="F131" s="371">
        <f t="shared" si="168"/>
        <v>597.9200000000003</v>
      </c>
      <c r="G131" s="371">
        <f t="shared" si="169"/>
        <v>5384.48</v>
      </c>
      <c r="H131" s="372">
        <f t="shared" si="170"/>
        <v>0.11104507770481092</v>
      </c>
      <c r="I131" s="371"/>
    </row>
    <row r="132" spans="2:9" x14ac:dyDescent="0.25">
      <c r="B132" s="369">
        <v>42566</v>
      </c>
      <c r="C132" s="370">
        <v>160</v>
      </c>
      <c r="D132" s="371">
        <v>33.652999999999999</v>
      </c>
      <c r="E132" s="371">
        <v>36.71</v>
      </c>
      <c r="F132" s="371">
        <f t="shared" si="168"/>
        <v>489.12000000000035</v>
      </c>
      <c r="G132" s="371">
        <f t="shared" si="169"/>
        <v>5384.48</v>
      </c>
      <c r="H132" s="372">
        <f t="shared" si="170"/>
        <v>9.0838855376935257E-2</v>
      </c>
      <c r="I132" s="371"/>
    </row>
    <row r="133" spans="2:9" x14ac:dyDescent="0.25">
      <c r="B133" s="369">
        <v>42570</v>
      </c>
      <c r="C133" s="370">
        <v>160</v>
      </c>
      <c r="D133" s="371">
        <v>33.652999999999999</v>
      </c>
      <c r="E133" s="371">
        <v>36.21</v>
      </c>
      <c r="F133" s="371">
        <f t="shared" si="168"/>
        <v>409.12000000000035</v>
      </c>
      <c r="G133" s="371">
        <f t="shared" si="169"/>
        <v>5384.48</v>
      </c>
      <c r="H133" s="372">
        <f t="shared" si="170"/>
        <v>7.5981338959379613E-2</v>
      </c>
      <c r="I133" s="371"/>
    </row>
    <row r="134" spans="2:9" x14ac:dyDescent="0.25">
      <c r="B134" s="369">
        <v>42571</v>
      </c>
      <c r="C134" s="370">
        <v>160</v>
      </c>
      <c r="D134" s="371">
        <v>33.652999999999999</v>
      </c>
      <c r="E134" s="371">
        <v>36.4</v>
      </c>
      <c r="F134" s="371">
        <f t="shared" si="168"/>
        <v>439.52</v>
      </c>
      <c r="G134" s="371">
        <f t="shared" si="169"/>
        <v>5384.48</v>
      </c>
      <c r="H134" s="372">
        <f t="shared" si="170"/>
        <v>8.16271951980507E-2</v>
      </c>
      <c r="I134" s="371"/>
    </row>
    <row r="135" spans="2:9" x14ac:dyDescent="0.25">
      <c r="B135" s="369">
        <v>42572</v>
      </c>
      <c r="C135" s="370">
        <v>160</v>
      </c>
      <c r="D135" s="371">
        <v>33.652999999999999</v>
      </c>
      <c r="E135" s="371">
        <v>35.96</v>
      </c>
      <c r="F135" s="371">
        <f t="shared" si="168"/>
        <v>369.12000000000035</v>
      </c>
      <c r="G135" s="371">
        <f t="shared" si="169"/>
        <v>5384.48</v>
      </c>
      <c r="H135" s="372">
        <f t="shared" si="170"/>
        <v>6.8552580750601791E-2</v>
      </c>
      <c r="I135" s="371"/>
    </row>
    <row r="136" spans="2:9" x14ac:dyDescent="0.25">
      <c r="B136" s="369">
        <v>42576</v>
      </c>
      <c r="C136" s="370">
        <v>160</v>
      </c>
      <c r="D136" s="371">
        <v>33.652999999999999</v>
      </c>
      <c r="E136" s="371">
        <v>35.79</v>
      </c>
      <c r="F136" s="371">
        <f t="shared" si="168"/>
        <v>341.92000000000007</v>
      </c>
      <c r="G136" s="371">
        <f t="shared" si="169"/>
        <v>5384.48</v>
      </c>
      <c r="H136" s="372">
        <f t="shared" si="170"/>
        <v>6.3501025168632833E-2</v>
      </c>
      <c r="I136" s="371"/>
    </row>
    <row r="137" spans="2:9" x14ac:dyDescent="0.25">
      <c r="B137" s="369">
        <v>42577</v>
      </c>
      <c r="C137" s="370">
        <v>160</v>
      </c>
      <c r="D137" s="371">
        <v>33.652999999999999</v>
      </c>
      <c r="E137" s="371">
        <v>36.42</v>
      </c>
      <c r="F137" s="371">
        <f t="shared" si="168"/>
        <v>442.72000000000048</v>
      </c>
      <c r="G137" s="371">
        <f t="shared" si="169"/>
        <v>5384.48</v>
      </c>
      <c r="H137" s="372">
        <f t="shared" si="170"/>
        <v>8.222149585475301E-2</v>
      </c>
      <c r="I137" s="371"/>
    </row>
    <row r="138" spans="2:9" x14ac:dyDescent="0.25">
      <c r="B138" s="369">
        <v>42579</v>
      </c>
      <c r="C138" s="370">
        <v>230</v>
      </c>
      <c r="D138" s="371">
        <v>34.006</v>
      </c>
      <c r="E138" s="371">
        <v>34.4</v>
      </c>
      <c r="F138" s="371">
        <f t="shared" si="168"/>
        <v>90.619999999999621</v>
      </c>
      <c r="G138" s="371">
        <f t="shared" si="169"/>
        <v>7821.38</v>
      </c>
      <c r="H138" s="372">
        <f t="shared" si="170"/>
        <v>1.1586190672234263E-2</v>
      </c>
      <c r="I138" s="371"/>
    </row>
    <row r="139" spans="2:9" x14ac:dyDescent="0.25">
      <c r="B139" s="369">
        <v>42580</v>
      </c>
      <c r="C139" s="370">
        <v>260</v>
      </c>
      <c r="D139" s="371">
        <v>33.991999999999997</v>
      </c>
      <c r="E139" s="371">
        <v>34.19</v>
      </c>
      <c r="F139" s="371">
        <f t="shared" si="168"/>
        <v>51.480000000000103</v>
      </c>
      <c r="G139" s="371">
        <f t="shared" si="169"/>
        <v>8837.92</v>
      </c>
      <c r="H139" s="372">
        <f t="shared" si="170"/>
        <v>5.824899976465063E-3</v>
      </c>
      <c r="I139" s="371"/>
    </row>
    <row r="140" spans="2:9" x14ac:dyDescent="0.25">
      <c r="B140" s="369">
        <v>42584</v>
      </c>
      <c r="C140" s="370">
        <v>300</v>
      </c>
      <c r="D140" s="371">
        <v>33.866</v>
      </c>
      <c r="E140" s="371">
        <v>32.61</v>
      </c>
      <c r="F140" s="371">
        <f t="shared" si="168"/>
        <v>-376.80000000000007</v>
      </c>
      <c r="G140" s="371">
        <f t="shared" si="169"/>
        <v>10159.799999999999</v>
      </c>
      <c r="H140" s="372">
        <f t="shared" si="170"/>
        <v>-3.7087344239059829E-2</v>
      </c>
      <c r="I140" s="371"/>
    </row>
    <row r="141" spans="2:9" x14ac:dyDescent="0.25">
      <c r="B141" s="369">
        <v>42586</v>
      </c>
      <c r="C141" s="370">
        <v>400</v>
      </c>
      <c r="D141" s="371">
        <v>33.520000000000003</v>
      </c>
      <c r="E141" s="371">
        <v>32.549999999999997</v>
      </c>
      <c r="F141" s="371">
        <f t="shared" si="168"/>
        <v>-388.00000000000239</v>
      </c>
      <c r="G141" s="371">
        <f t="shared" si="169"/>
        <v>13408.000000000002</v>
      </c>
      <c r="H141" s="372">
        <f t="shared" si="170"/>
        <v>-2.8937947494033587E-2</v>
      </c>
      <c r="I141" s="371"/>
    </row>
    <row r="142" spans="2:9" x14ac:dyDescent="0.25">
      <c r="B142" s="369">
        <v>42587</v>
      </c>
      <c r="C142" s="370">
        <v>400</v>
      </c>
      <c r="D142" s="371">
        <v>33.387349999999998</v>
      </c>
      <c r="E142" s="371">
        <v>32.729999999999997</v>
      </c>
      <c r="F142" s="371">
        <f t="shared" si="168"/>
        <v>-262.9400000000004</v>
      </c>
      <c r="G142" s="371">
        <f t="shared" si="169"/>
        <v>13354.939999999999</v>
      </c>
      <c r="H142" s="372">
        <f t="shared" si="170"/>
        <v>-1.9688594632398231E-2</v>
      </c>
      <c r="I142" s="371"/>
    </row>
    <row r="143" spans="2:9" x14ac:dyDescent="0.25">
      <c r="B143" s="369">
        <v>42598</v>
      </c>
      <c r="C143" s="370">
        <v>400</v>
      </c>
      <c r="D143" s="371">
        <v>33.387349999999998</v>
      </c>
      <c r="E143" s="371">
        <v>32.1</v>
      </c>
      <c r="F143" s="371">
        <f t="shared" si="168"/>
        <v>-514.93999999999858</v>
      </c>
      <c r="G143" s="371">
        <f t="shared" ref="G143:G148" si="171">D143*C143</f>
        <v>13354.939999999999</v>
      </c>
      <c r="H143" s="372">
        <f t="shared" si="170"/>
        <v>-3.8558016733882636E-2</v>
      </c>
      <c r="I143" s="371"/>
    </row>
    <row r="144" spans="2:9" x14ac:dyDescent="0.25">
      <c r="B144" s="369">
        <v>42599</v>
      </c>
      <c r="C144" s="370">
        <v>500</v>
      </c>
      <c r="D144" s="371">
        <v>33.045879999999997</v>
      </c>
      <c r="E144" s="371">
        <v>31.88</v>
      </c>
      <c r="F144" s="371">
        <f t="shared" si="168"/>
        <v>-582.93999999999892</v>
      </c>
      <c r="G144" s="371">
        <f t="shared" si="171"/>
        <v>16522.939999999999</v>
      </c>
      <c r="H144" s="372">
        <f t="shared" si="170"/>
        <v>-3.5280646180401248E-2</v>
      </c>
      <c r="I144" s="371"/>
    </row>
    <row r="145" spans="2:9" x14ac:dyDescent="0.25">
      <c r="B145" s="369">
        <v>42600</v>
      </c>
      <c r="C145" s="370">
        <v>500</v>
      </c>
      <c r="D145" s="371">
        <v>33.045879999999997</v>
      </c>
      <c r="E145" s="371">
        <v>32.46</v>
      </c>
      <c r="F145" s="371">
        <f t="shared" si="168"/>
        <v>-292.93999999999801</v>
      </c>
      <c r="G145" s="371">
        <f t="shared" si="171"/>
        <v>16522.939999999999</v>
      </c>
      <c r="H145" s="372">
        <f t="shared" si="170"/>
        <v>-1.7729290307899079E-2</v>
      </c>
      <c r="I145" s="371"/>
    </row>
    <row r="146" spans="2:9" x14ac:dyDescent="0.25">
      <c r="B146" s="369">
        <v>42601</v>
      </c>
      <c r="C146" s="370">
        <v>500</v>
      </c>
      <c r="D146" s="371">
        <v>33.045879999999997</v>
      </c>
      <c r="E146" s="371">
        <v>32.61</v>
      </c>
      <c r="F146" s="371">
        <f t="shared" si="168"/>
        <v>-217.93999999999869</v>
      </c>
      <c r="G146" s="371">
        <f t="shared" si="171"/>
        <v>16522.939999999999</v>
      </c>
      <c r="H146" s="372">
        <f t="shared" si="170"/>
        <v>-1.3190146547769266E-2</v>
      </c>
      <c r="I146" s="371"/>
    </row>
    <row r="147" spans="2:9" x14ac:dyDescent="0.25">
      <c r="B147" s="369">
        <v>42604</v>
      </c>
      <c r="C147" s="370">
        <v>500</v>
      </c>
      <c r="D147" s="371">
        <v>33.045879999999997</v>
      </c>
      <c r="E147" s="371">
        <v>32.86</v>
      </c>
      <c r="F147" s="371">
        <f t="shared" si="168"/>
        <v>-92.93999999999869</v>
      </c>
      <c r="G147" s="371">
        <f t="shared" si="171"/>
        <v>16522.939999999999</v>
      </c>
      <c r="H147" s="372">
        <f t="shared" si="170"/>
        <v>-5.624906947552839E-3</v>
      </c>
      <c r="I147" s="371"/>
    </row>
    <row r="148" spans="2:9" x14ac:dyDescent="0.25">
      <c r="B148" s="369">
        <v>42605</v>
      </c>
      <c r="C148" s="370">
        <v>500</v>
      </c>
      <c r="D148" s="371">
        <v>33.045879999999997</v>
      </c>
      <c r="E148" s="371">
        <v>32.25</v>
      </c>
      <c r="F148" s="371">
        <f t="shared" si="168"/>
        <v>-397.93999999999841</v>
      </c>
      <c r="G148" s="371">
        <f t="shared" si="171"/>
        <v>16522.939999999999</v>
      </c>
      <c r="H148" s="372">
        <f t="shared" si="170"/>
        <v>-2.4084091572080902E-2</v>
      </c>
      <c r="I148" s="371"/>
    </row>
    <row r="149" spans="2:9" x14ac:dyDescent="0.25">
      <c r="B149" s="369">
        <v>42606</v>
      </c>
      <c r="C149" s="370">
        <v>500</v>
      </c>
      <c r="D149" s="371">
        <v>33.045879999999997</v>
      </c>
      <c r="E149" s="371">
        <v>32.99</v>
      </c>
      <c r="F149" s="371">
        <f t="shared" si="168"/>
        <v>-27.939999999997411</v>
      </c>
      <c r="G149" s="371">
        <f t="shared" ref="G149:G171" si="172">D149*C149</f>
        <v>16522.939999999999</v>
      </c>
      <c r="H149" s="372">
        <f t="shared" si="170"/>
        <v>-1.6909823554402191E-3</v>
      </c>
      <c r="I149" s="371"/>
    </row>
    <row r="150" spans="2:9" x14ac:dyDescent="0.25">
      <c r="B150" s="369">
        <v>42607</v>
      </c>
      <c r="C150" s="370">
        <v>500</v>
      </c>
      <c r="D150" s="371">
        <v>33.045879999999997</v>
      </c>
      <c r="E150" s="371">
        <v>32.76</v>
      </c>
      <c r="F150" s="371">
        <f t="shared" si="168"/>
        <v>-142.9399999999994</v>
      </c>
      <c r="G150" s="371">
        <f t="shared" si="172"/>
        <v>16522.939999999999</v>
      </c>
      <c r="H150" s="372">
        <f t="shared" si="170"/>
        <v>-8.6510027876394533E-3</v>
      </c>
      <c r="I150" s="371"/>
    </row>
    <row r="151" spans="2:9" x14ac:dyDescent="0.25">
      <c r="B151" s="369">
        <v>42611</v>
      </c>
      <c r="C151" s="370">
        <v>500</v>
      </c>
      <c r="D151" s="371">
        <v>33.045879999999997</v>
      </c>
      <c r="E151" s="371">
        <v>32.33</v>
      </c>
      <c r="F151" s="371">
        <f t="shared" si="168"/>
        <v>-357.93999999999926</v>
      </c>
      <c r="G151" s="371">
        <f t="shared" si="172"/>
        <v>16522.939999999999</v>
      </c>
      <c r="H151" s="372">
        <f t="shared" si="170"/>
        <v>-2.1663214900011697E-2</v>
      </c>
      <c r="I151" s="371"/>
    </row>
    <row r="152" spans="2:9" x14ac:dyDescent="0.25">
      <c r="B152" s="369">
        <v>42612</v>
      </c>
      <c r="C152" s="370">
        <v>500</v>
      </c>
      <c r="D152" s="371">
        <v>33.045879999999997</v>
      </c>
      <c r="E152" s="371">
        <v>32.159999999999997</v>
      </c>
      <c r="F152" s="371">
        <f t="shared" si="168"/>
        <v>-442.94000000000011</v>
      </c>
      <c r="G152" s="371">
        <f t="shared" si="172"/>
        <v>16522.939999999999</v>
      </c>
      <c r="H152" s="372">
        <f t="shared" si="170"/>
        <v>-2.6807577828158919E-2</v>
      </c>
      <c r="I152" s="371"/>
    </row>
    <row r="153" spans="2:9" x14ac:dyDescent="0.25">
      <c r="B153" s="369">
        <v>42614</v>
      </c>
      <c r="C153" s="370">
        <v>500</v>
      </c>
      <c r="D153" s="371">
        <v>33.045879999999997</v>
      </c>
      <c r="E153" s="371">
        <v>31.96</v>
      </c>
      <c r="F153" s="371">
        <f t="shared" si="168"/>
        <v>-542.93999999999801</v>
      </c>
      <c r="G153" s="371">
        <f t="shared" si="172"/>
        <v>16522.939999999999</v>
      </c>
      <c r="H153" s="372">
        <f t="shared" si="170"/>
        <v>-3.2859769508331936E-2</v>
      </c>
      <c r="I153" s="371"/>
    </row>
    <row r="154" spans="2:9" x14ac:dyDescent="0.25">
      <c r="B154" s="369">
        <v>42615</v>
      </c>
      <c r="C154" s="370">
        <v>500</v>
      </c>
      <c r="D154" s="371">
        <v>32.94988</v>
      </c>
      <c r="E154" s="371">
        <v>32.5</v>
      </c>
      <c r="F154" s="371">
        <f t="shared" si="168"/>
        <v>-224.94000000000014</v>
      </c>
      <c r="G154" s="371">
        <f t="shared" si="172"/>
        <v>16474.939999999999</v>
      </c>
      <c r="H154" s="372">
        <f t="shared" si="170"/>
        <v>-1.3653463988336233E-2</v>
      </c>
      <c r="I154" s="371" t="s">
        <v>185</v>
      </c>
    </row>
    <row r="155" spans="2:9" x14ac:dyDescent="0.25">
      <c r="B155" s="369">
        <v>42619</v>
      </c>
      <c r="C155" s="370">
        <v>500</v>
      </c>
      <c r="D155" s="371">
        <v>32.94988</v>
      </c>
      <c r="E155" s="371">
        <v>32.67</v>
      </c>
      <c r="F155" s="371">
        <f t="shared" si="168"/>
        <v>-139.93999999999929</v>
      </c>
      <c r="G155" s="371">
        <f t="shared" si="172"/>
        <v>16474.939999999999</v>
      </c>
      <c r="H155" s="372">
        <f t="shared" si="170"/>
        <v>-8.4941128768905548E-3</v>
      </c>
      <c r="I155" s="371"/>
    </row>
    <row r="156" spans="2:9" x14ac:dyDescent="0.25">
      <c r="B156" s="369">
        <v>42620</v>
      </c>
      <c r="C156" s="370">
        <v>600</v>
      </c>
      <c r="D156" s="371">
        <v>32.733229999999999</v>
      </c>
      <c r="E156" s="371">
        <v>31.32</v>
      </c>
      <c r="F156" s="371">
        <f t="shared" si="168"/>
        <v>-847.93799999999919</v>
      </c>
      <c r="G156" s="371">
        <f t="shared" si="172"/>
        <v>19639.937999999998</v>
      </c>
      <c r="H156" s="372">
        <f t="shared" si="170"/>
        <v>-4.3174168879759153E-2</v>
      </c>
      <c r="I156" s="371"/>
    </row>
    <row r="157" spans="2:9" x14ac:dyDescent="0.25">
      <c r="B157" s="369">
        <v>42620</v>
      </c>
      <c r="C157" s="370">
        <v>700</v>
      </c>
      <c r="D157" s="371">
        <v>32.511339999999997</v>
      </c>
      <c r="E157" s="371">
        <v>31.32</v>
      </c>
      <c r="F157" s="371">
        <f t="shared" si="168"/>
        <v>-833.93799999999771</v>
      </c>
      <c r="G157" s="371">
        <f t="shared" si="172"/>
        <v>22757.937999999998</v>
      </c>
      <c r="H157" s="372">
        <f t="shared" si="170"/>
        <v>-3.6643829506873504E-2</v>
      </c>
      <c r="I157" s="371"/>
    </row>
    <row r="158" spans="2:9" x14ac:dyDescent="0.25">
      <c r="B158" s="369">
        <v>42621</v>
      </c>
      <c r="C158" s="370">
        <v>700</v>
      </c>
      <c r="D158" s="371">
        <v>32.511339999999997</v>
      </c>
      <c r="E158" s="371">
        <v>31.31</v>
      </c>
      <c r="F158" s="371">
        <f t="shared" si="168"/>
        <v>-840.93799999999885</v>
      </c>
      <c r="G158" s="371">
        <f t="shared" si="172"/>
        <v>22757.937999999998</v>
      </c>
      <c r="H158" s="372">
        <f t="shared" si="170"/>
        <v>-3.6951414491066759E-2</v>
      </c>
      <c r="I158" s="371"/>
    </row>
    <row r="159" spans="2:9" x14ac:dyDescent="0.25">
      <c r="B159" s="369">
        <v>42622</v>
      </c>
      <c r="C159" s="370">
        <v>700</v>
      </c>
      <c r="D159" s="371">
        <v>32.511339999999997</v>
      </c>
      <c r="E159" s="371">
        <v>31.51</v>
      </c>
      <c r="F159" s="371">
        <f t="shared" si="168"/>
        <v>-700.9379999999968</v>
      </c>
      <c r="G159" s="371">
        <f t="shared" si="172"/>
        <v>22757.937999999998</v>
      </c>
      <c r="H159" s="372">
        <f t="shared" si="170"/>
        <v>-3.0799714807202519E-2</v>
      </c>
      <c r="I159" s="371"/>
    </row>
    <row r="160" spans="2:9" x14ac:dyDescent="0.25">
      <c r="B160" s="369">
        <v>42625</v>
      </c>
      <c r="C160" s="370">
        <v>800</v>
      </c>
      <c r="D160" s="371">
        <v>32.297429999999999</v>
      </c>
      <c r="E160" s="371">
        <v>30.89</v>
      </c>
      <c r="F160" s="371">
        <f t="shared" si="168"/>
        <v>-1125.9439999999984</v>
      </c>
      <c r="G160" s="371">
        <f t="shared" si="172"/>
        <v>25837.944</v>
      </c>
      <c r="H160" s="372">
        <f t="shared" si="170"/>
        <v>-4.3577151494716394E-2</v>
      </c>
      <c r="I160" s="371"/>
    </row>
    <row r="161" spans="2:9" x14ac:dyDescent="0.25">
      <c r="B161" s="369">
        <v>42632</v>
      </c>
      <c r="C161" s="370">
        <v>800</v>
      </c>
      <c r="D161" s="371">
        <v>32.297429999999999</v>
      </c>
      <c r="E161" s="371">
        <v>30.79</v>
      </c>
      <c r="F161" s="371">
        <f t="shared" si="168"/>
        <v>-1205.9439999999995</v>
      </c>
      <c r="G161" s="371">
        <f t="shared" si="172"/>
        <v>25837.944</v>
      </c>
      <c r="H161" s="372">
        <f t="shared" si="170"/>
        <v>-4.6673373082626063E-2</v>
      </c>
      <c r="I161" s="371"/>
    </row>
    <row r="162" spans="2:9" x14ac:dyDescent="0.25">
      <c r="B162" s="369">
        <v>42633</v>
      </c>
      <c r="C162" s="370">
        <v>800</v>
      </c>
      <c r="D162" s="371">
        <v>32.297429999999999</v>
      </c>
      <c r="E162" s="371">
        <v>31.09</v>
      </c>
      <c r="F162" s="371">
        <f t="shared" si="168"/>
        <v>-965.94399999999894</v>
      </c>
      <c r="G162" s="371">
        <f t="shared" si="172"/>
        <v>25837.944</v>
      </c>
      <c r="H162" s="372">
        <f t="shared" si="170"/>
        <v>-3.7384708318897161E-2</v>
      </c>
      <c r="I162" s="371"/>
    </row>
    <row r="163" spans="2:9" x14ac:dyDescent="0.25">
      <c r="B163" s="369">
        <v>42605</v>
      </c>
      <c r="C163" s="370">
        <v>800</v>
      </c>
      <c r="D163" s="371">
        <v>32.297429999999999</v>
      </c>
      <c r="E163" s="371">
        <v>30.45</v>
      </c>
      <c r="F163" s="371">
        <f t="shared" si="168"/>
        <v>-1477.9439999999995</v>
      </c>
      <c r="G163" s="371">
        <f t="shared" si="172"/>
        <v>25837.944</v>
      </c>
      <c r="H163" s="372">
        <f t="shared" si="170"/>
        <v>-5.7200526481518785E-2</v>
      </c>
      <c r="I163" s="371"/>
    </row>
    <row r="164" spans="2:9" x14ac:dyDescent="0.25">
      <c r="B164" s="369">
        <v>42639</v>
      </c>
      <c r="C164" s="370">
        <v>900</v>
      </c>
      <c r="D164" s="371">
        <v>32.05104</v>
      </c>
      <c r="E164" s="371">
        <v>30.08</v>
      </c>
      <c r="F164" s="371">
        <f t="shared" si="168"/>
        <v>-1773.936000000002</v>
      </c>
      <c r="G164" s="371">
        <f t="shared" si="172"/>
        <v>28845.936000000002</v>
      </c>
      <c r="H164" s="372">
        <f t="shared" si="170"/>
        <v>-6.14969124246827E-2</v>
      </c>
      <c r="I164" s="371"/>
    </row>
    <row r="165" spans="2:9" x14ac:dyDescent="0.25">
      <c r="B165" s="369">
        <v>42640</v>
      </c>
      <c r="C165" s="370">
        <v>900</v>
      </c>
      <c r="D165" s="371">
        <v>32.05104</v>
      </c>
      <c r="E165" s="371">
        <v>29.9</v>
      </c>
      <c r="F165" s="371">
        <f t="shared" si="168"/>
        <v>-1935.9360000000017</v>
      </c>
      <c r="G165" s="371">
        <f t="shared" si="172"/>
        <v>28845.936000000002</v>
      </c>
      <c r="H165" s="372">
        <f t="shared" si="170"/>
        <v>-6.7112954837034985E-2</v>
      </c>
      <c r="I165" s="371"/>
    </row>
    <row r="166" spans="2:9" x14ac:dyDescent="0.25">
      <c r="B166" s="369">
        <v>42641</v>
      </c>
      <c r="C166" s="370">
        <v>900</v>
      </c>
      <c r="D166" s="371">
        <v>32.05104</v>
      </c>
      <c r="E166" s="371">
        <v>29.84</v>
      </c>
      <c r="F166" s="371">
        <f t="shared" si="168"/>
        <v>-1989.9360000000006</v>
      </c>
      <c r="G166" s="371">
        <f t="shared" si="172"/>
        <v>28845.936000000002</v>
      </c>
      <c r="H166" s="372">
        <f t="shared" si="170"/>
        <v>-6.8984968974485708E-2</v>
      </c>
      <c r="I166" s="371"/>
    </row>
    <row r="167" spans="2:9" x14ac:dyDescent="0.25">
      <c r="B167" s="369">
        <v>42643</v>
      </c>
      <c r="C167" s="370">
        <v>900</v>
      </c>
      <c r="D167" s="371">
        <v>32.05104</v>
      </c>
      <c r="E167" s="371">
        <v>29.68</v>
      </c>
      <c r="F167" s="371">
        <f t="shared" si="168"/>
        <v>-2133.9360000000006</v>
      </c>
      <c r="G167" s="371">
        <f t="shared" si="172"/>
        <v>28845.936000000002</v>
      </c>
      <c r="H167" s="372">
        <f t="shared" si="170"/>
        <v>-7.3977006674354431E-2</v>
      </c>
      <c r="I167" s="371"/>
    </row>
    <row r="168" spans="2:9" x14ac:dyDescent="0.25">
      <c r="B168" s="369">
        <v>42646</v>
      </c>
      <c r="C168" s="370">
        <v>1000</v>
      </c>
      <c r="D168" s="371">
        <v>31.78594</v>
      </c>
      <c r="E168" s="371">
        <v>29.28</v>
      </c>
      <c r="F168" s="371">
        <f t="shared" si="168"/>
        <v>-2505.9399999999991</v>
      </c>
      <c r="G168" s="371">
        <f t="shared" si="172"/>
        <v>31785.94</v>
      </c>
      <c r="H168" s="372">
        <f t="shared" si="170"/>
        <v>-7.8838001959356835E-2</v>
      </c>
      <c r="I168" s="371"/>
    </row>
    <row r="169" spans="2:9" x14ac:dyDescent="0.25">
      <c r="B169" s="369">
        <v>42648</v>
      </c>
      <c r="C169" s="370">
        <v>1000</v>
      </c>
      <c r="D169" s="371">
        <v>31.78594</v>
      </c>
      <c r="E169" s="371">
        <v>28.84</v>
      </c>
      <c r="F169" s="371">
        <f t="shared" si="168"/>
        <v>-2945.94</v>
      </c>
      <c r="G169" s="371">
        <f t="shared" si="172"/>
        <v>31785.94</v>
      </c>
      <c r="H169" s="372">
        <f t="shared" si="170"/>
        <v>-9.2680600290568724E-2</v>
      </c>
      <c r="I169" s="371"/>
    </row>
    <row r="170" spans="2:9" x14ac:dyDescent="0.25">
      <c r="B170" s="369">
        <v>42649</v>
      </c>
      <c r="C170" s="370">
        <v>1000</v>
      </c>
      <c r="D170" s="371">
        <v>31.78594</v>
      </c>
      <c r="E170" s="371">
        <v>29.37</v>
      </c>
      <c r="F170" s="371">
        <f t="shared" si="168"/>
        <v>-2415.9399999999991</v>
      </c>
      <c r="G170" s="371">
        <f t="shared" si="172"/>
        <v>31785.94</v>
      </c>
      <c r="H170" s="372">
        <f t="shared" si="170"/>
        <v>-7.6006561391608968E-2</v>
      </c>
      <c r="I170" s="371"/>
    </row>
    <row r="171" spans="2:9" x14ac:dyDescent="0.25">
      <c r="B171" s="369">
        <v>42650</v>
      </c>
      <c r="C171" s="370">
        <v>1000</v>
      </c>
      <c r="D171" s="371">
        <v>31.78594</v>
      </c>
      <c r="E171" s="371">
        <v>29</v>
      </c>
      <c r="F171" s="371">
        <f t="shared" si="168"/>
        <v>-2785.94</v>
      </c>
      <c r="G171" s="371">
        <f t="shared" si="172"/>
        <v>31785.94</v>
      </c>
      <c r="H171" s="372">
        <f t="shared" si="170"/>
        <v>-8.7646928170128049E-2</v>
      </c>
      <c r="I171" s="371"/>
    </row>
    <row r="172" spans="2:9" x14ac:dyDescent="0.25">
      <c r="B172" s="369">
        <v>42661</v>
      </c>
      <c r="C172" s="370">
        <v>1000</v>
      </c>
      <c r="D172" s="371">
        <v>31.78594</v>
      </c>
      <c r="E172" s="371">
        <v>30.64</v>
      </c>
      <c r="F172" s="371">
        <f t="shared" ref="F172:F177" si="173">C172*(E172-D172)</f>
        <v>-1145.9399999999996</v>
      </c>
      <c r="G172" s="371">
        <f t="shared" ref="G172:G177" si="174">D172*C172</f>
        <v>31785.94</v>
      </c>
      <c r="H172" s="372">
        <f t="shared" ref="H172:H177" si="175">(E172-D172)/D172</f>
        <v>-3.6051788935611138E-2</v>
      </c>
      <c r="I172" s="371"/>
    </row>
    <row r="173" spans="2:9" x14ac:dyDescent="0.25">
      <c r="B173" s="369">
        <v>42671</v>
      </c>
      <c r="C173" s="370">
        <v>900</v>
      </c>
      <c r="D173" s="371">
        <v>31.837789999999998</v>
      </c>
      <c r="E173" s="371">
        <v>31.26</v>
      </c>
      <c r="F173" s="371">
        <f t="shared" si="173"/>
        <v>-520.01099999999701</v>
      </c>
      <c r="G173" s="371">
        <f t="shared" si="174"/>
        <v>28654.010999999999</v>
      </c>
      <c r="H173" s="372">
        <f t="shared" si="175"/>
        <v>-1.8147930493919232E-2</v>
      </c>
      <c r="I173" s="371"/>
    </row>
    <row r="174" spans="2:9" x14ac:dyDescent="0.25">
      <c r="B174" s="369">
        <v>42674</v>
      </c>
      <c r="C174" s="370">
        <v>1000</v>
      </c>
      <c r="D174" s="371">
        <v>31.763999999999999</v>
      </c>
      <c r="E174" s="371">
        <v>30.98</v>
      </c>
      <c r="F174" s="371">
        <f t="shared" si="173"/>
        <v>-783.99999999999886</v>
      </c>
      <c r="G174" s="371">
        <f t="shared" si="174"/>
        <v>31764</v>
      </c>
      <c r="H174" s="372">
        <f t="shared" si="175"/>
        <v>-2.468202997103636E-2</v>
      </c>
      <c r="I174" s="371"/>
    </row>
    <row r="175" spans="2:9" x14ac:dyDescent="0.25">
      <c r="B175" s="369">
        <v>42676</v>
      </c>
      <c r="C175" s="370">
        <v>500</v>
      </c>
      <c r="D175" s="371">
        <v>31.518719999999998</v>
      </c>
      <c r="E175" s="371">
        <v>32.22</v>
      </c>
      <c r="F175" s="371">
        <f t="shared" si="173"/>
        <v>350.64000000000027</v>
      </c>
      <c r="G175" s="371">
        <f t="shared" si="174"/>
        <v>15759.359999999999</v>
      </c>
      <c r="H175" s="372">
        <f t="shared" si="175"/>
        <v>2.2249634502923995E-2</v>
      </c>
      <c r="I175" s="371">
        <v>31</v>
      </c>
    </row>
    <row r="176" spans="2:9" x14ac:dyDescent="0.25">
      <c r="B176" s="369">
        <v>42677</v>
      </c>
      <c r="C176" s="370">
        <v>800</v>
      </c>
      <c r="D176" s="371">
        <v>31.51858</v>
      </c>
      <c r="E176" s="371">
        <v>31.02</v>
      </c>
      <c r="F176" s="371">
        <f t="shared" si="173"/>
        <v>-398.86400000000037</v>
      </c>
      <c r="G176" s="371">
        <f t="shared" si="174"/>
        <v>25214.864000000001</v>
      </c>
      <c r="H176" s="372">
        <f t="shared" si="175"/>
        <v>-1.5818606041262027E-2</v>
      </c>
      <c r="I176" s="371"/>
    </row>
    <row r="177" spans="2:9" x14ac:dyDescent="0.25">
      <c r="B177" s="369">
        <v>42701</v>
      </c>
      <c r="C177" s="370">
        <v>400</v>
      </c>
      <c r="D177" s="371">
        <v>30.677849999999999</v>
      </c>
      <c r="E177" s="371">
        <v>33.880000000000003</v>
      </c>
      <c r="F177" s="371">
        <f t="shared" si="173"/>
        <v>1280.8600000000013</v>
      </c>
      <c r="G177" s="371">
        <f t="shared" si="174"/>
        <v>12271.14</v>
      </c>
      <c r="H177" s="372">
        <f t="shared" si="175"/>
        <v>0.10437987016691207</v>
      </c>
      <c r="I177" s="371"/>
    </row>
    <row r="178" spans="2:9" x14ac:dyDescent="0.25">
      <c r="B178" s="369">
        <v>42704</v>
      </c>
      <c r="C178" s="370">
        <v>400</v>
      </c>
      <c r="D178" s="371">
        <v>30.677849999999999</v>
      </c>
      <c r="E178" s="371">
        <v>32.299999999999997</v>
      </c>
      <c r="F178" s="371">
        <f t="shared" ref="F178:F184" si="176">C178*(E178-D178)</f>
        <v>648.8599999999991</v>
      </c>
      <c r="G178" s="371">
        <f t="shared" ref="G178:G184" si="177">D178*C178</f>
        <v>12271.14</v>
      </c>
      <c r="H178" s="372">
        <f t="shared" ref="H178:H184" si="178">(E178-D178)/D178</f>
        <v>5.2876912821465581E-2</v>
      </c>
      <c r="I178" s="371"/>
    </row>
    <row r="179" spans="2:9" x14ac:dyDescent="0.25">
      <c r="B179" s="369">
        <v>42706</v>
      </c>
      <c r="C179" s="370">
        <v>400</v>
      </c>
      <c r="D179" s="371">
        <v>30.527850000000001</v>
      </c>
      <c r="E179" s="371">
        <v>33.299999999999997</v>
      </c>
      <c r="F179" s="371">
        <f t="shared" si="176"/>
        <v>1108.8599999999985</v>
      </c>
      <c r="G179" s="371">
        <f t="shared" si="177"/>
        <v>12211.14</v>
      </c>
      <c r="H179" s="372">
        <f t="shared" si="178"/>
        <v>9.0807246497869851E-2</v>
      </c>
      <c r="I179" s="371"/>
    </row>
    <row r="180" spans="2:9" x14ac:dyDescent="0.25">
      <c r="B180" s="369">
        <v>42712</v>
      </c>
      <c r="C180" s="370">
        <v>300</v>
      </c>
      <c r="D180" s="371">
        <v>29.297370000000001</v>
      </c>
      <c r="E180" s="371">
        <v>34.19</v>
      </c>
      <c r="F180" s="371">
        <f t="shared" si="176"/>
        <v>1467.7889999999991</v>
      </c>
      <c r="G180" s="371">
        <f t="shared" si="177"/>
        <v>8789.2109999999993</v>
      </c>
      <c r="H180" s="372">
        <f t="shared" si="178"/>
        <v>0.16699894905242338</v>
      </c>
      <c r="I180" s="371"/>
    </row>
    <row r="181" spans="2:9" x14ac:dyDescent="0.25">
      <c r="B181" s="369">
        <v>42713</v>
      </c>
      <c r="C181" s="370">
        <v>200</v>
      </c>
      <c r="D181" s="371">
        <v>26.551449999999999</v>
      </c>
      <c r="E181" s="371">
        <v>34.78</v>
      </c>
      <c r="F181" s="371">
        <f t="shared" si="176"/>
        <v>1645.7100000000005</v>
      </c>
      <c r="G181" s="371">
        <f t="shared" si="177"/>
        <v>5310.29</v>
      </c>
      <c r="H181" s="372">
        <f t="shared" si="178"/>
        <v>0.30990962828772073</v>
      </c>
      <c r="I181" s="371"/>
    </row>
    <row r="182" spans="2:9" x14ac:dyDescent="0.25">
      <c r="B182" s="369">
        <v>42716</v>
      </c>
      <c r="C182" s="370">
        <v>300</v>
      </c>
      <c r="D182" s="371">
        <v>29.0943</v>
      </c>
      <c r="E182" s="371">
        <v>34.22</v>
      </c>
      <c r="F182" s="371">
        <f t="shared" si="176"/>
        <v>1537.7099999999996</v>
      </c>
      <c r="G182" s="371">
        <f t="shared" si="177"/>
        <v>8728.2900000000009</v>
      </c>
      <c r="H182" s="372">
        <f t="shared" si="178"/>
        <v>0.17617540205469795</v>
      </c>
      <c r="I182" s="371"/>
    </row>
    <row r="183" spans="2:9" x14ac:dyDescent="0.25">
      <c r="B183" s="369">
        <v>42718</v>
      </c>
      <c r="C183" s="370">
        <v>100</v>
      </c>
      <c r="D183" s="371">
        <v>17.179500000000001</v>
      </c>
      <c r="E183" s="371">
        <v>34.72</v>
      </c>
      <c r="F183" s="371">
        <f t="shared" si="176"/>
        <v>1754.0499999999997</v>
      </c>
      <c r="G183" s="371">
        <f t="shared" si="177"/>
        <v>1717.95</v>
      </c>
      <c r="H183" s="372">
        <f t="shared" si="178"/>
        <v>1.021013417154166</v>
      </c>
      <c r="I183" s="371"/>
    </row>
    <row r="184" spans="2:9" x14ac:dyDescent="0.25">
      <c r="B184" s="369">
        <v>42718</v>
      </c>
      <c r="C184" s="370">
        <v>300</v>
      </c>
      <c r="D184" s="371">
        <v>28.9132</v>
      </c>
      <c r="E184" s="371">
        <v>34.72</v>
      </c>
      <c r="F184" s="371">
        <f t="shared" si="176"/>
        <v>1742.0399999999997</v>
      </c>
      <c r="G184" s="371">
        <f t="shared" si="177"/>
        <v>8673.9599999999991</v>
      </c>
      <c r="H184" s="372">
        <f t="shared" si="178"/>
        <v>0.20083560449898313</v>
      </c>
      <c r="I184" s="371"/>
    </row>
    <row r="185" spans="2:9" x14ac:dyDescent="0.25">
      <c r="B185" s="369">
        <v>42729</v>
      </c>
      <c r="C185" s="370">
        <v>300</v>
      </c>
      <c r="D185" s="371">
        <v>28.9132</v>
      </c>
      <c r="E185" s="371">
        <v>35.08</v>
      </c>
      <c r="F185" s="371">
        <f>C185*(E185-D185)</f>
        <v>1850.0399999999995</v>
      </c>
      <c r="G185" s="371">
        <f>D185*C185</f>
        <v>8673.9599999999991</v>
      </c>
      <c r="H185" s="372">
        <f>(E185-D185)/D185</f>
        <v>0.21328666491429515</v>
      </c>
      <c r="I185" s="371"/>
    </row>
    <row r="186" spans="2:9" x14ac:dyDescent="0.25">
      <c r="B186" s="369">
        <v>42745</v>
      </c>
      <c r="C186" s="370">
        <v>400</v>
      </c>
      <c r="D186" s="371">
        <v>30.12988</v>
      </c>
      <c r="E186" s="371">
        <v>33.19</v>
      </c>
      <c r="F186" s="371">
        <f>C186*(E186-D186)</f>
        <v>1224.0479999999991</v>
      </c>
      <c r="G186" s="371">
        <f>D186*C186</f>
        <v>12051.951999999999</v>
      </c>
      <c r="H186" s="372">
        <f>(E186-D186)/D186</f>
        <v>0.1015642943151449</v>
      </c>
      <c r="I186" s="371"/>
    </row>
    <row r="187" spans="2:9" x14ac:dyDescent="0.25">
      <c r="B187" s="369">
        <v>42752</v>
      </c>
      <c r="C187" s="370">
        <v>300</v>
      </c>
      <c r="D187" s="371">
        <v>28.620100000000001</v>
      </c>
      <c r="E187" s="371">
        <v>34.840000000000003</v>
      </c>
      <c r="F187" s="371">
        <f>C187*(E187-D187)</f>
        <v>1865.9700000000007</v>
      </c>
      <c r="G187" s="371">
        <f>D187*C187</f>
        <v>8586.0300000000007</v>
      </c>
      <c r="H187" s="372">
        <f>(E187-D187)/D187</f>
        <v>0.21732628467405782</v>
      </c>
      <c r="I187" s="371">
        <v>28.25</v>
      </c>
    </row>
    <row r="188" spans="2:9" x14ac:dyDescent="0.25">
      <c r="B188" s="369">
        <v>42754</v>
      </c>
      <c r="C188" s="370">
        <v>400</v>
      </c>
      <c r="D188" s="371">
        <v>30.032579999999999</v>
      </c>
      <c r="E188" s="371">
        <v>34.26</v>
      </c>
      <c r="F188" s="371">
        <f>C188*(E188-D188)</f>
        <v>1690.9679999999994</v>
      </c>
      <c r="G188" s="371">
        <f>D188*C188</f>
        <v>12013.031999999999</v>
      </c>
      <c r="H188" s="372">
        <f>(E188-D188)/D188</f>
        <v>0.14076113340911767</v>
      </c>
      <c r="I188" s="371"/>
    </row>
    <row r="206" spans="1:13" x14ac:dyDescent="0.25">
      <c r="L206" t="s">
        <v>65</v>
      </c>
      <c r="M206" s="2">
        <f>M234+K234-F234</f>
        <v>1747.9699999999939</v>
      </c>
    </row>
    <row r="207" spans="1:13" x14ac:dyDescent="0.25">
      <c r="A207" s="256" t="s">
        <v>1</v>
      </c>
      <c r="B207" s="256" t="s">
        <v>2</v>
      </c>
      <c r="C207" s="256" t="s">
        <v>4</v>
      </c>
      <c r="D207" s="257" t="s">
        <v>5</v>
      </c>
      <c r="E207" s="257" t="s">
        <v>94</v>
      </c>
      <c r="F207" s="257" t="s">
        <v>60</v>
      </c>
      <c r="G207" s="256" t="s">
        <v>3</v>
      </c>
      <c r="H207" s="256" t="s">
        <v>6</v>
      </c>
      <c r="I207" s="257" t="s">
        <v>7</v>
      </c>
      <c r="J207" s="257" t="s">
        <v>95</v>
      </c>
      <c r="K207" s="257" t="s">
        <v>61</v>
      </c>
      <c r="L207" s="256" t="s">
        <v>37</v>
      </c>
      <c r="M207" s="256" t="s">
        <v>38</v>
      </c>
    </row>
    <row r="208" spans="1:13" x14ac:dyDescent="0.25">
      <c r="A208" s="258" t="s">
        <v>196</v>
      </c>
      <c r="B208" s="259">
        <v>42482</v>
      </c>
      <c r="C208" s="254">
        <v>80</v>
      </c>
      <c r="D208" s="255">
        <v>36.01</v>
      </c>
      <c r="E208" s="255">
        <v>0</v>
      </c>
      <c r="F208" s="255">
        <f t="shared" ref="F208:F228" si="179">D208*C208+E208</f>
        <v>2880.7999999999997</v>
      </c>
      <c r="G208" s="259">
        <v>42514</v>
      </c>
      <c r="H208" s="254">
        <v>40</v>
      </c>
      <c r="I208" s="255">
        <v>35.35</v>
      </c>
      <c r="J208" s="255">
        <v>0.03</v>
      </c>
      <c r="K208" s="255">
        <f>I208*H208-J208</f>
        <v>1413.97</v>
      </c>
      <c r="L208" s="259">
        <v>42522</v>
      </c>
      <c r="M208" s="255">
        <v>10.5</v>
      </c>
    </row>
    <row r="209" spans="1:13" x14ac:dyDescent="0.25">
      <c r="A209" s="261" t="s">
        <v>71</v>
      </c>
      <c r="B209" s="259">
        <v>42482</v>
      </c>
      <c r="C209" s="254">
        <v>20</v>
      </c>
      <c r="D209" s="255">
        <v>35.549999999999997</v>
      </c>
      <c r="E209" s="255">
        <v>0</v>
      </c>
      <c r="F209" s="255">
        <f t="shared" si="179"/>
        <v>711</v>
      </c>
      <c r="G209" s="254"/>
      <c r="H209" s="254"/>
      <c r="I209" s="255"/>
      <c r="J209" s="255"/>
      <c r="K209" s="255"/>
      <c r="L209" s="259">
        <v>42614</v>
      </c>
      <c r="M209" s="255">
        <v>48</v>
      </c>
    </row>
    <row r="210" spans="1:13" x14ac:dyDescent="0.25">
      <c r="A210" s="254"/>
      <c r="B210" s="259">
        <v>42508</v>
      </c>
      <c r="C210" s="254">
        <v>40</v>
      </c>
      <c r="D210" s="255">
        <v>34.19</v>
      </c>
      <c r="E210" s="255">
        <v>0</v>
      </c>
      <c r="F210" s="255">
        <f t="shared" si="179"/>
        <v>1367.6</v>
      </c>
      <c r="G210" s="259">
        <v>42521</v>
      </c>
      <c r="H210" s="260">
        <v>40</v>
      </c>
      <c r="I210" s="255">
        <v>35.99</v>
      </c>
      <c r="J210" s="255">
        <v>0.03</v>
      </c>
      <c r="K210" s="255">
        <f t="shared" ref="K210:K225" si="180">I210*H210-J210</f>
        <v>1439.5700000000002</v>
      </c>
      <c r="L210" s="259">
        <v>42706</v>
      </c>
      <c r="M210" s="255">
        <v>60</v>
      </c>
    </row>
    <row r="211" spans="1:13" x14ac:dyDescent="0.25">
      <c r="A211" s="254"/>
      <c r="B211" s="259">
        <v>42509</v>
      </c>
      <c r="C211" s="254">
        <v>100</v>
      </c>
      <c r="D211" s="255">
        <v>34.49</v>
      </c>
      <c r="E211" s="255">
        <v>0</v>
      </c>
      <c r="F211" s="255">
        <f t="shared" si="179"/>
        <v>3449</v>
      </c>
      <c r="G211" s="259">
        <v>42531</v>
      </c>
      <c r="H211" s="260">
        <v>100</v>
      </c>
      <c r="I211" s="255">
        <v>36.99</v>
      </c>
      <c r="J211" s="255">
        <v>0.08</v>
      </c>
      <c r="K211" s="255">
        <f t="shared" si="180"/>
        <v>3698.92</v>
      </c>
      <c r="L211" s="254"/>
      <c r="M211" s="254"/>
    </row>
    <row r="212" spans="1:13" x14ac:dyDescent="0.25">
      <c r="A212" s="254"/>
      <c r="B212" s="259">
        <v>42536</v>
      </c>
      <c r="C212" s="254">
        <v>100</v>
      </c>
      <c r="D212" s="255">
        <v>35.39</v>
      </c>
      <c r="E212" s="255">
        <v>0</v>
      </c>
      <c r="F212" s="255">
        <f t="shared" si="179"/>
        <v>3539</v>
      </c>
      <c r="G212" s="259">
        <v>42594</v>
      </c>
      <c r="H212" s="260">
        <v>100</v>
      </c>
      <c r="I212" s="255">
        <v>32.58</v>
      </c>
      <c r="J212" s="255">
        <v>7.0000000000000007E-2</v>
      </c>
      <c r="K212" s="255">
        <f t="shared" si="180"/>
        <v>3257.93</v>
      </c>
      <c r="L212" s="254"/>
      <c r="M212" s="254"/>
    </row>
    <row r="213" spans="1:13" x14ac:dyDescent="0.25">
      <c r="A213" s="254"/>
      <c r="B213" s="259">
        <v>42579</v>
      </c>
      <c r="C213" s="254">
        <v>40</v>
      </c>
      <c r="D213" s="255">
        <v>35</v>
      </c>
      <c r="E213" s="255">
        <v>0</v>
      </c>
      <c r="F213" s="255">
        <f t="shared" si="179"/>
        <v>1400</v>
      </c>
      <c r="G213" s="259">
        <v>42671</v>
      </c>
      <c r="H213" s="260">
        <v>100</v>
      </c>
      <c r="I213" s="255">
        <v>31.32</v>
      </c>
      <c r="J213" s="255">
        <v>7.0000000000000007E-2</v>
      </c>
      <c r="K213" s="255">
        <f t="shared" si="180"/>
        <v>3131.93</v>
      </c>
      <c r="L213" s="254"/>
      <c r="M213" s="254"/>
    </row>
    <row r="214" spans="1:13" x14ac:dyDescent="0.25">
      <c r="A214" s="254"/>
      <c r="B214" s="259">
        <v>42579</v>
      </c>
      <c r="C214" s="254">
        <v>30</v>
      </c>
      <c r="D214" s="255">
        <v>34.57</v>
      </c>
      <c r="E214" s="255">
        <v>-7.0000000000000007E-2</v>
      </c>
      <c r="F214" s="255">
        <f t="shared" si="179"/>
        <v>1037.03</v>
      </c>
      <c r="G214" s="259">
        <v>42676</v>
      </c>
      <c r="H214" s="260">
        <v>200</v>
      </c>
      <c r="I214" s="255">
        <v>31.83</v>
      </c>
      <c r="J214" s="255">
        <v>0.14000000000000001</v>
      </c>
      <c r="K214" s="255">
        <f t="shared" si="180"/>
        <v>6365.86</v>
      </c>
      <c r="L214" s="254"/>
      <c r="M214" s="254"/>
    </row>
    <row r="215" spans="1:13" x14ac:dyDescent="0.25">
      <c r="A215" s="254"/>
      <c r="B215" s="259">
        <v>42580</v>
      </c>
      <c r="C215" s="254">
        <v>30</v>
      </c>
      <c r="D215" s="255">
        <v>33.880000000000003</v>
      </c>
      <c r="E215" s="255">
        <v>0</v>
      </c>
      <c r="F215" s="255">
        <f t="shared" si="179"/>
        <v>1016.4000000000001</v>
      </c>
      <c r="G215" s="259">
        <v>42676</v>
      </c>
      <c r="H215" s="260">
        <v>100</v>
      </c>
      <c r="I215" s="255">
        <v>31.98</v>
      </c>
      <c r="J215" s="255">
        <v>7.0000000000000007E-2</v>
      </c>
      <c r="K215" s="255">
        <f t="shared" si="180"/>
        <v>3197.93</v>
      </c>
      <c r="L215" s="254"/>
      <c r="M215" s="254"/>
    </row>
    <row r="216" spans="1:13" x14ac:dyDescent="0.25">
      <c r="A216" s="254"/>
      <c r="B216" s="259">
        <v>42584</v>
      </c>
      <c r="C216" s="254">
        <v>40</v>
      </c>
      <c r="D216" s="255">
        <v>33.049999999999997</v>
      </c>
      <c r="E216" s="255">
        <v>0</v>
      </c>
      <c r="F216" s="255">
        <f t="shared" si="179"/>
        <v>1322</v>
      </c>
      <c r="G216" s="259">
        <v>42676</v>
      </c>
      <c r="H216" s="260">
        <v>100</v>
      </c>
      <c r="I216" s="255">
        <v>32.18</v>
      </c>
      <c r="J216" s="255">
        <v>7.0000000000000007E-2</v>
      </c>
      <c r="K216" s="255">
        <f t="shared" si="180"/>
        <v>3217.93</v>
      </c>
      <c r="L216" s="254"/>
      <c r="M216" s="254"/>
    </row>
    <row r="217" spans="1:13" x14ac:dyDescent="0.25">
      <c r="A217" s="254"/>
      <c r="B217" s="259">
        <v>42586</v>
      </c>
      <c r="C217" s="254">
        <v>100</v>
      </c>
      <c r="D217" s="255">
        <v>32.479999999999997</v>
      </c>
      <c r="E217" s="255">
        <v>0</v>
      </c>
      <c r="F217" s="255">
        <f t="shared" si="179"/>
        <v>3247.9999999999995</v>
      </c>
      <c r="G217" s="259">
        <v>42676</v>
      </c>
      <c r="H217" s="260">
        <v>100</v>
      </c>
      <c r="I217" s="255">
        <v>32.229999999999997</v>
      </c>
      <c r="J217" s="255">
        <v>7.0000000000000007E-2</v>
      </c>
      <c r="K217" s="255">
        <f t="shared" si="180"/>
        <v>3222.9299999999994</v>
      </c>
      <c r="L217" s="254"/>
      <c r="M217" s="254"/>
    </row>
    <row r="218" spans="1:13" x14ac:dyDescent="0.25">
      <c r="A218" s="254"/>
      <c r="B218" s="259">
        <v>42593</v>
      </c>
      <c r="C218" s="254">
        <v>100</v>
      </c>
      <c r="D218" s="255">
        <v>32.049999999999997</v>
      </c>
      <c r="E218" s="255">
        <v>0</v>
      </c>
      <c r="F218" s="255">
        <f t="shared" si="179"/>
        <v>3204.9999999999995</v>
      </c>
      <c r="G218" s="259">
        <v>42683</v>
      </c>
      <c r="H218" s="260">
        <v>100</v>
      </c>
      <c r="I218" s="255">
        <v>32.33</v>
      </c>
      <c r="J218" s="255">
        <v>7.0000000000000007E-2</v>
      </c>
      <c r="K218" s="255">
        <f t="shared" si="180"/>
        <v>3232.93</v>
      </c>
      <c r="L218" s="254"/>
      <c r="M218" s="254"/>
    </row>
    <row r="219" spans="1:13" x14ac:dyDescent="0.25">
      <c r="A219" s="254"/>
      <c r="B219" s="259">
        <v>42599</v>
      </c>
      <c r="C219" s="254">
        <v>100</v>
      </c>
      <c r="D219" s="255">
        <v>31.68</v>
      </c>
      <c r="E219" s="255">
        <v>0</v>
      </c>
      <c r="F219" s="255">
        <f t="shared" si="179"/>
        <v>3168</v>
      </c>
      <c r="G219" s="259">
        <v>42683</v>
      </c>
      <c r="H219" s="260">
        <v>200</v>
      </c>
      <c r="I219" s="255">
        <v>32.08</v>
      </c>
      <c r="J219" s="255">
        <v>0.14000000000000001</v>
      </c>
      <c r="K219" s="255">
        <f t="shared" si="180"/>
        <v>6415.86</v>
      </c>
      <c r="L219" s="254"/>
      <c r="M219" s="254"/>
    </row>
    <row r="220" spans="1:13" x14ac:dyDescent="0.25">
      <c r="A220" s="254"/>
      <c r="B220" s="259">
        <v>42620</v>
      </c>
      <c r="C220" s="254">
        <v>100</v>
      </c>
      <c r="D220" s="255">
        <v>31.65</v>
      </c>
      <c r="E220" s="255">
        <v>0</v>
      </c>
      <c r="F220" s="255">
        <f t="shared" si="179"/>
        <v>3165</v>
      </c>
      <c r="G220" s="259">
        <v>42684</v>
      </c>
      <c r="H220" s="260">
        <v>100</v>
      </c>
      <c r="I220" s="255">
        <v>32.950000000000003</v>
      </c>
      <c r="J220" s="255">
        <v>7.0000000000000007E-2</v>
      </c>
      <c r="K220" s="255">
        <f t="shared" si="180"/>
        <v>3294.9300000000003</v>
      </c>
      <c r="L220" s="254"/>
      <c r="M220" s="254"/>
    </row>
    <row r="221" spans="1:13" x14ac:dyDescent="0.25">
      <c r="A221" s="254"/>
      <c r="B221" s="259">
        <v>42620</v>
      </c>
      <c r="C221" s="254">
        <v>100</v>
      </c>
      <c r="D221" s="255">
        <v>31.18</v>
      </c>
      <c r="E221" s="255">
        <v>0</v>
      </c>
      <c r="F221" s="255">
        <f t="shared" si="179"/>
        <v>3118</v>
      </c>
      <c r="G221" s="259">
        <v>42712</v>
      </c>
      <c r="H221" s="260">
        <v>100</v>
      </c>
      <c r="I221" s="255">
        <v>34.22</v>
      </c>
      <c r="J221" s="255">
        <v>7.0000000000000007E-2</v>
      </c>
      <c r="K221" s="255">
        <f t="shared" si="180"/>
        <v>3421.93</v>
      </c>
      <c r="L221" s="254"/>
      <c r="M221" s="254"/>
    </row>
    <row r="222" spans="1:13" x14ac:dyDescent="0.25">
      <c r="A222" s="254"/>
      <c r="B222" s="259">
        <v>42625</v>
      </c>
      <c r="C222" s="254">
        <v>100</v>
      </c>
      <c r="D222" s="255">
        <v>30.8</v>
      </c>
      <c r="E222" s="255">
        <v>0</v>
      </c>
      <c r="F222" s="255">
        <f t="shared" si="179"/>
        <v>3080</v>
      </c>
      <c r="G222" s="259">
        <v>42713</v>
      </c>
      <c r="H222" s="260">
        <v>100</v>
      </c>
      <c r="I222" s="255">
        <v>34.79</v>
      </c>
      <c r="J222" s="255">
        <v>0.08</v>
      </c>
      <c r="K222" s="255">
        <f t="shared" si="180"/>
        <v>3478.92</v>
      </c>
      <c r="L222" s="254"/>
      <c r="M222" s="254"/>
    </row>
    <row r="223" spans="1:13" x14ac:dyDescent="0.25">
      <c r="A223" s="254"/>
      <c r="B223" s="259">
        <v>42639</v>
      </c>
      <c r="C223" s="254">
        <v>100</v>
      </c>
      <c r="D223" s="255">
        <v>30.08</v>
      </c>
      <c r="E223" s="255">
        <v>0</v>
      </c>
      <c r="F223" s="255">
        <f t="shared" si="179"/>
        <v>3008</v>
      </c>
      <c r="G223" s="259">
        <v>42718</v>
      </c>
      <c r="H223" s="260">
        <v>100</v>
      </c>
      <c r="I223" s="255">
        <v>35.21</v>
      </c>
      <c r="J223" s="255">
        <v>0.57999999999999996</v>
      </c>
      <c r="K223" s="255">
        <f t="shared" si="180"/>
        <v>3520.42</v>
      </c>
      <c r="L223" s="254"/>
      <c r="M223" s="254"/>
    </row>
    <row r="224" spans="1:13" x14ac:dyDescent="0.25">
      <c r="A224" s="254"/>
      <c r="B224" s="259">
        <v>42646</v>
      </c>
      <c r="C224" s="254">
        <v>100</v>
      </c>
      <c r="D224" s="255">
        <v>29.4</v>
      </c>
      <c r="E224" s="255">
        <v>0</v>
      </c>
      <c r="F224" s="255">
        <f t="shared" si="179"/>
        <v>2940</v>
      </c>
      <c r="G224" s="259">
        <v>42718</v>
      </c>
      <c r="H224" s="260">
        <v>100</v>
      </c>
      <c r="I224" s="255">
        <v>34.9</v>
      </c>
      <c r="J224" s="255">
        <v>0.08</v>
      </c>
      <c r="K224" s="255">
        <f t="shared" si="180"/>
        <v>3489.92</v>
      </c>
      <c r="L224" s="254"/>
      <c r="M224" s="254"/>
    </row>
    <row r="225" spans="1:13" x14ac:dyDescent="0.25">
      <c r="A225" s="254"/>
      <c r="B225" s="259">
        <v>42674</v>
      </c>
      <c r="C225" s="254">
        <v>100</v>
      </c>
      <c r="D225" s="255">
        <v>31.1</v>
      </c>
      <c r="E225" s="255">
        <v>0</v>
      </c>
      <c r="F225" s="255">
        <f t="shared" si="179"/>
        <v>3110</v>
      </c>
      <c r="G225" s="259">
        <v>42752</v>
      </c>
      <c r="H225" s="260">
        <v>100</v>
      </c>
      <c r="I225" s="255">
        <v>34.659999999999997</v>
      </c>
      <c r="J225" s="255">
        <v>0.08</v>
      </c>
      <c r="K225" s="255">
        <f t="shared" si="180"/>
        <v>3465.9199999999996</v>
      </c>
      <c r="L225" s="254"/>
      <c r="M225" s="254"/>
    </row>
    <row r="226" spans="1:13" x14ac:dyDescent="0.25">
      <c r="A226" s="254"/>
      <c r="B226" s="259">
        <v>42677</v>
      </c>
      <c r="C226" s="254">
        <v>200</v>
      </c>
      <c r="D226" s="255">
        <v>31.68</v>
      </c>
      <c r="E226" s="255">
        <v>0</v>
      </c>
      <c r="F226" s="255">
        <f t="shared" si="179"/>
        <v>6336</v>
      </c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>
        <v>42677</v>
      </c>
      <c r="C227" s="254">
        <v>100</v>
      </c>
      <c r="D227" s="255">
        <v>31.2</v>
      </c>
      <c r="E227" s="255">
        <v>-0.5</v>
      </c>
      <c r="F227" s="255">
        <f t="shared" si="179"/>
        <v>3119.5</v>
      </c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9">
        <v>42716</v>
      </c>
      <c r="C228" s="254">
        <v>100</v>
      </c>
      <c r="D228" s="255">
        <v>34.18</v>
      </c>
      <c r="E228" s="255">
        <v>0</v>
      </c>
      <c r="F228" s="255">
        <f t="shared" si="179"/>
        <v>3418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/>
      <c r="C230" s="254"/>
      <c r="D230" s="255"/>
      <c r="E230" s="255"/>
      <c r="F230" s="255"/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4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4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31" t="s">
        <v>81</v>
      </c>
      <c r="B234" s="14"/>
      <c r="C234" s="14">
        <f>SUM(C208:C231)</f>
        <v>1780</v>
      </c>
      <c r="D234" s="18"/>
      <c r="E234" s="18"/>
      <c r="F234" s="18">
        <f>SUM(F208:F231)</f>
        <v>57638.33</v>
      </c>
      <c r="G234" s="14"/>
      <c r="H234" s="14">
        <f>SUM(H208:H233)</f>
        <v>1780</v>
      </c>
      <c r="I234" s="18"/>
      <c r="J234" s="18"/>
      <c r="K234" s="18">
        <f>SUM(K208:K233)</f>
        <v>59267.799999999996</v>
      </c>
      <c r="L234" s="14"/>
      <c r="M234" s="18">
        <f>SUM(M208:M233)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9:F123">
    <cfRule type="expression" dxfId="1634" priority="69">
      <formula>F119&gt;0</formula>
    </cfRule>
    <cfRule type="expression" dxfId="1633" priority="70">
      <formula>F119&lt;0</formula>
    </cfRule>
  </conditionalFormatting>
  <conditionalFormatting sqref="F124:F137 F140:F184 F187:F188">
    <cfRule type="expression" dxfId="1632" priority="65">
      <formula>F124&gt;0</formula>
    </cfRule>
    <cfRule type="expression" dxfId="1631" priority="66">
      <formula>F124&lt;0</formula>
    </cfRule>
  </conditionalFormatting>
  <conditionalFormatting sqref="F124:F137 F140:F184 F187:F188">
    <cfRule type="expression" dxfId="1630" priority="67">
      <formula>F124&gt;0</formula>
    </cfRule>
    <cfRule type="expression" dxfId="1629" priority="68">
      <formula>F124&lt;0</formula>
    </cfRule>
  </conditionalFormatting>
  <conditionalFormatting sqref="H119:H137 H140:H184 H187:H188">
    <cfRule type="expression" dxfId="1628" priority="63">
      <formula>H119&gt;0</formula>
    </cfRule>
    <cfRule type="expression" dxfId="1627" priority="64">
      <formula>H119&lt;0</formula>
    </cfRule>
  </conditionalFormatting>
  <conditionalFormatting sqref="F115:F118">
    <cfRule type="expression" dxfId="1626" priority="57">
      <formula>F115&gt;0</formula>
    </cfRule>
    <cfRule type="expression" dxfId="1625" priority="58">
      <formula>F115&lt;0</formula>
    </cfRule>
  </conditionalFormatting>
  <conditionalFormatting sqref="H115:H118">
    <cfRule type="expression" dxfId="1624" priority="55">
      <formula>H115&gt;0</formula>
    </cfRule>
    <cfRule type="expression" dxfId="1623" priority="56">
      <formula>H115&lt;0</formula>
    </cfRule>
  </conditionalFormatting>
  <conditionalFormatting sqref="Q8">
    <cfRule type="expression" dxfId="1622" priority="51">
      <formula>Q8&gt;0</formula>
    </cfRule>
    <cfRule type="expression" dxfId="1621" priority="52">
      <formula>Q8&lt;0</formula>
    </cfRule>
  </conditionalFormatting>
  <conditionalFormatting sqref="Q7">
    <cfRule type="expression" dxfId="1620" priority="53">
      <formula>Q7&gt;0</formula>
    </cfRule>
    <cfRule type="expression" dxfId="1619" priority="54">
      <formula>Q7&lt;0</formula>
    </cfRule>
  </conditionalFormatting>
  <conditionalFormatting sqref="F138">
    <cfRule type="expression" dxfId="1618" priority="47">
      <formula>F138&gt;0</formula>
    </cfRule>
    <cfRule type="expression" dxfId="1617" priority="48">
      <formula>F138&lt;0</formula>
    </cfRule>
  </conditionalFormatting>
  <conditionalFormatting sqref="F138">
    <cfRule type="expression" dxfId="1616" priority="49">
      <formula>F138&gt;0</formula>
    </cfRule>
    <cfRule type="expression" dxfId="1615" priority="50">
      <formula>F138&lt;0</formula>
    </cfRule>
  </conditionalFormatting>
  <conditionalFormatting sqref="H138">
    <cfRule type="expression" dxfId="1614" priority="45">
      <formula>H138&gt;0</formula>
    </cfRule>
    <cfRule type="expression" dxfId="1613" priority="46">
      <formula>H138&lt;0</formula>
    </cfRule>
  </conditionalFormatting>
  <conditionalFormatting sqref="F139">
    <cfRule type="expression" dxfId="1612" priority="41">
      <formula>F139&gt;0</formula>
    </cfRule>
    <cfRule type="expression" dxfId="1611" priority="42">
      <formula>F139&lt;0</formula>
    </cfRule>
  </conditionalFormatting>
  <conditionalFormatting sqref="F139">
    <cfRule type="expression" dxfId="1610" priority="43">
      <formula>F139&gt;0</formula>
    </cfRule>
    <cfRule type="expression" dxfId="1609" priority="44">
      <formula>F139&lt;0</formula>
    </cfRule>
  </conditionalFormatting>
  <conditionalFormatting sqref="H139">
    <cfRule type="expression" dxfId="1608" priority="39">
      <formula>H139&gt;0</formula>
    </cfRule>
    <cfRule type="expression" dxfId="1607" priority="40">
      <formula>H139&lt;0</formula>
    </cfRule>
  </conditionalFormatting>
  <conditionalFormatting sqref="F185:F186">
    <cfRule type="expression" dxfId="1606" priority="35">
      <formula>F185&gt;0</formula>
    </cfRule>
    <cfRule type="expression" dxfId="1605" priority="36">
      <formula>F185&lt;0</formula>
    </cfRule>
  </conditionalFormatting>
  <conditionalFormatting sqref="F185:F186">
    <cfRule type="expression" dxfId="1604" priority="37">
      <formula>F185&gt;0</formula>
    </cfRule>
    <cfRule type="expression" dxfId="1603" priority="38">
      <formula>F185&lt;0</formula>
    </cfRule>
  </conditionalFormatting>
  <conditionalFormatting sqref="H185:H186">
    <cfRule type="expression" dxfId="1602" priority="33">
      <formula>H185&gt;0</formula>
    </cfRule>
    <cfRule type="expression" dxfId="1601" priority="34">
      <formula>H185&lt;0</formula>
    </cfRule>
  </conditionalFormatting>
  <conditionalFormatting sqref="F48:F63">
    <cfRule type="expression" dxfId="1600" priority="31">
      <formula>F48&gt;0</formula>
    </cfRule>
    <cfRule type="expression" dxfId="1599" priority="32">
      <formula>F48&lt;0</formula>
    </cfRule>
  </conditionalFormatting>
  <conditionalFormatting sqref="H48:H63">
    <cfRule type="expression" dxfId="1598" priority="29">
      <formula>H48&gt;0</formula>
    </cfRule>
    <cfRule type="expression" dxfId="1597" priority="30">
      <formula>H48&lt;0</formula>
    </cfRule>
  </conditionalFormatting>
  <conditionalFormatting sqref="Q10">
    <cfRule type="expression" dxfId="1596" priority="27">
      <formula>Q10&gt;0</formula>
    </cfRule>
    <cfRule type="expression" dxfId="1595" priority="28">
      <formula>Q10&lt;0</formula>
    </cfRule>
  </conditionalFormatting>
  <conditionalFormatting sqref="J58:K58">
    <cfRule type="expression" dxfId="1594" priority="25">
      <formula>J58&gt;0</formula>
    </cfRule>
    <cfRule type="expression" dxfId="1593" priority="26">
      <formula>J58&lt;0</formula>
    </cfRule>
  </conditionalFormatting>
  <conditionalFormatting sqref="K59">
    <cfRule type="expression" dxfId="1592" priority="23">
      <formula>K59&gt;0</formula>
    </cfRule>
    <cfRule type="expression" dxfId="1591" priority="24">
      <formula>K59&lt;0</formula>
    </cfRule>
  </conditionalFormatting>
  <conditionalFormatting sqref="K60:K73 K78:K113">
    <cfRule type="expression" dxfId="1590" priority="21">
      <formula>K60&gt;0</formula>
    </cfRule>
    <cfRule type="expression" dxfId="1589" priority="22">
      <formula>K60&lt;0</formula>
    </cfRule>
  </conditionalFormatting>
  <conditionalFormatting sqref="F65:F73">
    <cfRule type="expression" dxfId="1588" priority="19">
      <formula>F65&gt;0</formula>
    </cfRule>
    <cfRule type="expression" dxfId="1587" priority="20">
      <formula>F65&lt;0</formula>
    </cfRule>
  </conditionalFormatting>
  <conditionalFormatting sqref="H65:H73">
    <cfRule type="expression" dxfId="1586" priority="17">
      <formula>H65&gt;0</formula>
    </cfRule>
    <cfRule type="expression" dxfId="1585" priority="18">
      <formula>H65&lt;0</formula>
    </cfRule>
  </conditionalFormatting>
  <conditionalFormatting sqref="R4">
    <cfRule type="expression" dxfId="1584" priority="15">
      <formula>R4&gt;0</formula>
    </cfRule>
    <cfRule type="expression" dxfId="1583" priority="16">
      <formula>R4&lt;0</formula>
    </cfRule>
  </conditionalFormatting>
  <conditionalFormatting sqref="Q9">
    <cfRule type="expression" dxfId="1582" priority="13">
      <formula>Q9&gt;0</formula>
    </cfRule>
    <cfRule type="expression" dxfId="1581" priority="14">
      <formula>Q9&lt;0</formula>
    </cfRule>
  </conditionalFormatting>
  <conditionalFormatting sqref="K74:K77">
    <cfRule type="expression" dxfId="1580" priority="11">
      <formula>K74&gt;0</formula>
    </cfRule>
    <cfRule type="expression" dxfId="1579" priority="12">
      <formula>K74&lt;0</formula>
    </cfRule>
  </conditionalFormatting>
  <conditionalFormatting sqref="F74:F97">
    <cfRule type="expression" dxfId="1578" priority="9">
      <formula>F74&gt;0</formula>
    </cfRule>
    <cfRule type="expression" dxfId="1577" priority="10">
      <formula>F74&lt;0</formula>
    </cfRule>
  </conditionalFormatting>
  <conditionalFormatting sqref="H74:H97">
    <cfRule type="expression" dxfId="1576" priority="7">
      <formula>H74&gt;0</formula>
    </cfRule>
    <cfRule type="expression" dxfId="1575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0">
    <cfRule type="expression" dxfId="1574" priority="3">
      <formula>F98&gt;0</formula>
    </cfRule>
    <cfRule type="expression" dxfId="1573" priority="4">
      <formula>F98&lt;0</formula>
    </cfRule>
  </conditionalFormatting>
  <conditionalFormatting sqref="H98:H110">
    <cfRule type="expression" dxfId="1572" priority="1">
      <formula>H98&gt;0</formula>
    </cfRule>
    <cfRule type="expression" dxfId="1571" priority="2">
      <formula>H98&lt;0</formula>
    </cfRule>
  </conditionalFormatting>
  <hyperlinks>
    <hyperlink ref="A3" location="ACTIVE!A1" display="Back"/>
    <hyperlink ref="A209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-5.0000000000000001E-4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70" priority="31">
      <formula>Q7&gt;0</formula>
    </cfRule>
    <cfRule type="expression" dxfId="1569" priority="32">
      <formula>Q7&lt;0</formula>
    </cfRule>
  </conditionalFormatting>
  <conditionalFormatting sqref="Q8">
    <cfRule type="expression" dxfId="1568" priority="29">
      <formula>Q8&gt;0</formula>
    </cfRule>
    <cfRule type="expression" dxfId="1567" priority="30">
      <formula>Q8&lt;0</formula>
    </cfRule>
  </conditionalFormatting>
  <conditionalFormatting sqref="F62:F65">
    <cfRule type="expression" dxfId="1566" priority="21">
      <formula>F62&gt;0</formula>
    </cfRule>
    <cfRule type="expression" dxfId="1565" priority="22">
      <formula>F62&lt;0</formula>
    </cfRule>
  </conditionalFormatting>
  <conditionalFormatting sqref="F66:F74 F78:F98 F102:F106">
    <cfRule type="expression" dxfId="1564" priority="17">
      <formula>F66&gt;0</formula>
    </cfRule>
    <cfRule type="expression" dxfId="1563" priority="18">
      <formula>F66&lt;0</formula>
    </cfRule>
  </conditionalFormatting>
  <conditionalFormatting sqref="F66:F74 F78:F98 F102:F106">
    <cfRule type="expression" dxfId="1562" priority="19">
      <formula>F66&gt;0</formula>
    </cfRule>
    <cfRule type="expression" dxfId="1561" priority="20">
      <formula>F66&lt;0</formula>
    </cfRule>
  </conditionalFormatting>
  <conditionalFormatting sqref="H62:H74 H78:H98 H102:H106">
    <cfRule type="expression" dxfId="1560" priority="15">
      <formula>H62&gt;0</formula>
    </cfRule>
    <cfRule type="expression" dxfId="1559" priority="16">
      <formula>H62&lt;0</formula>
    </cfRule>
  </conditionalFormatting>
  <conditionalFormatting sqref="F57:F61">
    <cfRule type="expression" dxfId="1558" priority="13">
      <formula>F57&gt;0</formula>
    </cfRule>
    <cfRule type="expression" dxfId="1557" priority="14">
      <formula>F57&lt;0</formula>
    </cfRule>
  </conditionalFormatting>
  <conditionalFormatting sqref="H57:H61">
    <cfRule type="expression" dxfId="1556" priority="11">
      <formula>H57&gt;0</formula>
    </cfRule>
    <cfRule type="expression" dxfId="1555" priority="12">
      <formula>H57&lt;0</formula>
    </cfRule>
  </conditionalFormatting>
  <conditionalFormatting sqref="F75:F77">
    <cfRule type="expression" dxfId="1554" priority="7">
      <formula>F75&gt;0</formula>
    </cfRule>
    <cfRule type="expression" dxfId="1553" priority="8">
      <formula>F75&lt;0</formula>
    </cfRule>
  </conditionalFormatting>
  <conditionalFormatting sqref="F75:F77">
    <cfRule type="expression" dxfId="1552" priority="9">
      <formula>F75&gt;0</formula>
    </cfRule>
    <cfRule type="expression" dxfId="1551" priority="10">
      <formula>F75&lt;0</formula>
    </cfRule>
  </conditionalFormatting>
  <conditionalFormatting sqref="H75:H77">
    <cfRule type="expression" dxfId="1550" priority="5">
      <formula>H75&gt;0</formula>
    </cfRule>
    <cfRule type="expression" dxfId="1549" priority="6">
      <formula>H75&lt;0</formula>
    </cfRule>
  </conditionalFormatting>
  <conditionalFormatting sqref="F22:F30">
    <cfRule type="expression" dxfId="1548" priority="3">
      <formula>F22&gt;0</formula>
    </cfRule>
    <cfRule type="expression" dxfId="1547" priority="4">
      <formula>F22&lt;0</formula>
    </cfRule>
  </conditionalFormatting>
  <conditionalFormatting sqref="F99:F101">
    <cfRule type="expression" dxfId="1546" priority="1">
      <formula>F99&gt;0</formula>
    </cfRule>
    <cfRule type="expression" dxfId="15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129.04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129.04</v>
      </c>
      <c r="R4" s="486">
        <v>6.3E-3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141.94400000000002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140.65360000000001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139.36320000000001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138.0728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136.7824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135.49199999999999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134.20159999999998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132.91120000000001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131.6208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130.3304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129.04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127.74959999999999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126.4592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125.16879999999999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123.87839999999998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122.58799999999998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121.29759999999999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120.0072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118.71679999999999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117.4264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116.136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44" priority="19">
      <formula>F25&gt;0</formula>
    </cfRule>
    <cfRule type="expression" dxfId="1543" priority="20">
      <formula>F25&lt;0</formula>
    </cfRule>
  </conditionalFormatting>
  <conditionalFormatting sqref="Q7">
    <cfRule type="expression" dxfId="1542" priority="17">
      <formula>Q7&gt;0</formula>
    </cfRule>
    <cfRule type="expression" dxfId="1541" priority="18">
      <formula>Q7&lt;0</formula>
    </cfRule>
  </conditionalFormatting>
  <conditionalFormatting sqref="Q8">
    <cfRule type="expression" dxfId="1540" priority="15">
      <formula>Q8&gt;0</formula>
    </cfRule>
    <cfRule type="expression" dxfId="1539" priority="16">
      <formula>Q8&lt;0</formula>
    </cfRule>
  </conditionalFormatting>
  <conditionalFormatting sqref="M74">
    <cfRule type="expression" dxfId="1538" priority="9">
      <formula>M74&gt;0</formula>
    </cfRule>
    <cfRule type="expression" dxfId="1537" priority="10">
      <formula>M74&lt;0</formula>
    </cfRule>
  </conditionalFormatting>
  <conditionalFormatting sqref="F113:F149 H113:H149">
    <cfRule type="expression" dxfId="1536" priority="7">
      <formula>F113&gt;0</formula>
    </cfRule>
    <cfRule type="expression" dxfId="1535" priority="8">
      <formula>F113&lt;0</formula>
    </cfRule>
  </conditionalFormatting>
  <conditionalFormatting sqref="F105:F112">
    <cfRule type="expression" dxfId="1534" priority="5">
      <formula>F105&gt;0</formula>
    </cfRule>
    <cfRule type="expression" dxfId="1533" priority="6">
      <formula>F105&lt;0</formula>
    </cfRule>
  </conditionalFormatting>
  <conditionalFormatting sqref="H105:H112">
    <cfRule type="expression" dxfId="1532" priority="3">
      <formula>H105&gt;0</formula>
    </cfRule>
    <cfRule type="expression" dxfId="1531" priority="4">
      <formula>H105&lt;0</formula>
    </cfRule>
  </conditionalFormatting>
  <conditionalFormatting sqref="Q10">
    <cfRule type="expression" dxfId="1530" priority="1">
      <formula>Q10&gt;0</formula>
    </cfRule>
    <cfRule type="expression" dxfId="15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198.32339999999996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206.54</v>
      </c>
      <c r="R4" s="508">
        <v>4.1999999999999997E-3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>H5*I5-J5</f>
        <v>6164.86</v>
      </c>
      <c r="L5" s="4"/>
      <c r="M5" s="4"/>
      <c r="O5" s="11" t="s">
        <v>67</v>
      </c>
      <c r="Q5" s="3">
        <f>Q4*Q2</f>
        <v>20654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19832.339999999997</v>
      </c>
      <c r="T6" s="1">
        <v>43140</v>
      </c>
      <c r="U6" t="s">
        <v>973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1046.4300000000039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821.66000000000349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4.1430310291171071E-2</v>
      </c>
      <c r="T9" s="159">
        <v>43174</v>
      </c>
      <c r="U9" t="s">
        <v>82</v>
      </c>
    </row>
    <row r="10" spans="1:21" x14ac:dyDescent="0.25">
      <c r="B10" s="485">
        <v>43137</v>
      </c>
      <c r="C10" s="4">
        <v>15</v>
      </c>
      <c r="D10" s="3">
        <v>207.88</v>
      </c>
      <c r="E10" s="3">
        <v>0</v>
      </c>
      <c r="F10" s="3">
        <f t="shared" ref="F10" si="1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43140</v>
      </c>
      <c r="C11" s="4">
        <v>10</v>
      </c>
      <c r="D11" s="2">
        <v>205.8</v>
      </c>
      <c r="E11" s="2">
        <v>0</v>
      </c>
      <c r="F11" s="2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43143</v>
      </c>
      <c r="C12" s="4">
        <v>45</v>
      </c>
      <c r="D12" s="3">
        <v>206.78</v>
      </c>
      <c r="E12" s="3">
        <v>0</v>
      </c>
      <c r="F12" s="3">
        <f>C12*D12+E12</f>
        <v>9305.1</v>
      </c>
      <c r="H12" s="70"/>
      <c r="O12" s="11" t="s">
        <v>993</v>
      </c>
      <c r="Q12" s="1">
        <v>43174</v>
      </c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227.19400000000002</v>
      </c>
    </row>
    <row r="18" spans="1:16" x14ac:dyDescent="0.25">
      <c r="A18" s="31" t="s">
        <v>81</v>
      </c>
      <c r="B18" s="14"/>
      <c r="C18" s="14">
        <f>SUM(C2:C14)</f>
        <v>210</v>
      </c>
      <c r="D18" s="18"/>
      <c r="E18" s="18"/>
      <c r="F18" s="18">
        <f>SUM(F2:F14)</f>
        <v>43795.399999999994</v>
      </c>
      <c r="G18" s="14"/>
      <c r="H18" s="71">
        <f>SUM(H2:H5)</f>
        <v>110</v>
      </c>
      <c r="I18" s="18"/>
      <c r="J18" s="18"/>
      <c r="K18" s="18">
        <f>SUM(K2:K5)</f>
        <v>23963.059999999998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225.12860000000001</v>
      </c>
    </row>
    <row r="19" spans="1:16" ht="15.75" thickBot="1" x14ac:dyDescent="0.3">
      <c r="A19" s="347" t="s">
        <v>194</v>
      </c>
      <c r="B19" s="348"/>
      <c r="C19" s="349">
        <f>SumByColor($A$19,C2:C17)</f>
        <v>110</v>
      </c>
      <c r="D19" s="349"/>
      <c r="E19" s="349"/>
      <c r="F19" s="350">
        <f>SumByColor($A$19,F2:F17)</f>
        <v>23396</v>
      </c>
      <c r="G19" s="349"/>
      <c r="H19" s="349">
        <f>SumByColor($A$19,H2:H17)</f>
        <v>110</v>
      </c>
      <c r="I19" s="349"/>
      <c r="J19" s="349"/>
      <c r="K19" s="350">
        <f>SumByColor($A$19,K2:K17)</f>
        <v>23963</v>
      </c>
      <c r="L19" s="349"/>
      <c r="M19" s="350">
        <f>SumByColor($A$19,M2:M17)</f>
        <v>0</v>
      </c>
      <c r="O19" s="81">
        <v>1.08</v>
      </c>
      <c r="P19" s="81">
        <f t="shared" si="2"/>
        <v>223.06319999999999</v>
      </c>
    </row>
    <row r="20" spans="1:16" x14ac:dyDescent="0.25">
      <c r="O20" s="81">
        <v>1.07</v>
      </c>
      <c r="P20" s="81">
        <f t="shared" si="2"/>
        <v>220.99780000000001</v>
      </c>
    </row>
    <row r="21" spans="1:16" x14ac:dyDescent="0.25">
      <c r="O21" s="81">
        <v>1.06</v>
      </c>
      <c r="P21" s="81">
        <f t="shared" si="2"/>
        <v>218.9324</v>
      </c>
    </row>
    <row r="22" spans="1:16" x14ac:dyDescent="0.25">
      <c r="O22" s="81">
        <v>1.05</v>
      </c>
      <c r="P22" s="81">
        <f t="shared" si="2"/>
        <v>216.86699999999999</v>
      </c>
    </row>
    <row r="23" spans="1:16" x14ac:dyDescent="0.25">
      <c r="O23" s="81">
        <v>1.04</v>
      </c>
      <c r="P23" s="81">
        <f t="shared" si="2"/>
        <v>214.80160000000001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2"/>
        <v>212.7362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3">C25*(E25-D25)</f>
        <v>277.80000000000058</v>
      </c>
      <c r="G25" s="39">
        <f t="shared" ref="G25" si="4">D25*C25</f>
        <v>5679.5999999999995</v>
      </c>
      <c r="H25" s="226">
        <f t="shared" ref="H25" si="5">(E25-D25)/D25</f>
        <v>4.8911895203887702E-2</v>
      </c>
      <c r="I25" s="39"/>
      <c r="J25" s="39"/>
      <c r="K25" s="39"/>
      <c r="L25" s="39"/>
      <c r="O25" s="81">
        <v>1.02</v>
      </c>
      <c r="P25" s="81">
        <f t="shared" si="2"/>
        <v>210.67079999999999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6">C26*(E26-D26)</f>
        <v>391.20000000000061</v>
      </c>
      <c r="G26" s="39">
        <f t="shared" ref="G26" si="7">D26*C26</f>
        <v>5679.5999999999995</v>
      </c>
      <c r="H26" s="226">
        <f t="shared" ref="H26" si="8">(E26-D26)/D26</f>
        <v>6.8878090006338585E-2</v>
      </c>
      <c r="I26" s="39"/>
      <c r="J26" s="39"/>
      <c r="K26" s="39"/>
      <c r="L26" s="39"/>
      <c r="O26" s="81">
        <v>1.01</v>
      </c>
      <c r="P26" s="81">
        <f t="shared" si="2"/>
        <v>208.6054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9">C27*(E27-D27)</f>
        <v>1209.3000000000002</v>
      </c>
      <c r="G27" s="39">
        <f t="shared" ref="G27" si="10">D27*C27</f>
        <v>5679.5999999999995</v>
      </c>
      <c r="H27" s="226">
        <f t="shared" ref="H27" si="11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2"/>
        <v>206.54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2">C28*(E28-D28)</f>
        <v>1602.7500000000005</v>
      </c>
      <c r="G28" s="39">
        <f t="shared" ref="G28" si="13">D28*C28</f>
        <v>3299.6499999999996</v>
      </c>
      <c r="H28" s="226">
        <f t="shared" ref="H28" si="14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2"/>
        <v>204.47459999999998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5">C29*(E29-D29)</f>
        <v>1459.5500000000004</v>
      </c>
      <c r="G29" s="39">
        <f t="shared" ref="G29:G33" si="16">D29*C29</f>
        <v>3299.6499999999996</v>
      </c>
      <c r="H29" s="226">
        <f t="shared" ref="H29:H33" si="17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2"/>
        <v>202.4092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5"/>
        <v>1307.5509999999999</v>
      </c>
      <c r="G30" s="39">
        <f t="shared" si="16"/>
        <v>6782.3489999999993</v>
      </c>
      <c r="H30" s="226">
        <f t="shared" si="17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2"/>
        <v>200.34379999999999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5"/>
        <v>1487.77</v>
      </c>
      <c r="G31" s="39">
        <f t="shared" si="16"/>
        <v>3259.23</v>
      </c>
      <c r="H31" s="226">
        <f t="shared" si="17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2"/>
        <v>198.27839999999998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5"/>
        <v>1457.9214999999999</v>
      </c>
      <c r="G32" s="39">
        <f t="shared" si="16"/>
        <v>6767.4285</v>
      </c>
      <c r="H32" s="226">
        <f t="shared" si="17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2"/>
        <v>196.21299999999999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5"/>
        <v>1239.3180000000002</v>
      </c>
      <c r="G33" s="39">
        <f t="shared" si="16"/>
        <v>9056.232</v>
      </c>
      <c r="H33" s="226">
        <f t="shared" si="17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2"/>
        <v>194.14759999999998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8">C34*(E34-D34)</f>
        <v>1037.7180000000008</v>
      </c>
      <c r="G34" s="39">
        <f t="shared" ref="G34:G39" si="19">D34*C34</f>
        <v>9056.232</v>
      </c>
      <c r="H34" s="226">
        <f t="shared" ref="H34:H39" si="20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2"/>
        <v>192.0822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8"/>
        <v>810.7000000000005</v>
      </c>
      <c r="G35" s="39">
        <f t="shared" si="19"/>
        <v>11256.3</v>
      </c>
      <c r="H35" s="226">
        <f t="shared" si="20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2"/>
        <v>190.01679999999999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8"/>
        <v>1249.0000000000009</v>
      </c>
      <c r="G36" s="39">
        <f t="shared" si="19"/>
        <v>20610</v>
      </c>
      <c r="H36" s="226">
        <f t="shared" si="20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2"/>
        <v>187.95140000000001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8"/>
        <v>1371.6999999999998</v>
      </c>
      <c r="G37" s="39">
        <f t="shared" si="19"/>
        <v>22668.800000000003</v>
      </c>
      <c r="H37" s="226">
        <f t="shared" si="20"/>
        <v>6.0510481366459618E-2</v>
      </c>
      <c r="I37" s="39"/>
      <c r="J37" s="39"/>
      <c r="K37" s="39"/>
      <c r="L37" s="39"/>
      <c r="O37" s="81">
        <v>0.9</v>
      </c>
      <c r="P37" s="81">
        <f t="shared" si="2"/>
        <v>185.886</v>
      </c>
    </row>
    <row r="38" spans="1:17" x14ac:dyDescent="0.25">
      <c r="A38">
        <v>0</v>
      </c>
      <c r="B38" s="188">
        <v>43140</v>
      </c>
      <c r="C38" s="10">
        <v>55</v>
      </c>
      <c r="D38" s="39">
        <v>195.89</v>
      </c>
      <c r="E38" s="39">
        <v>218.55</v>
      </c>
      <c r="F38" s="39">
        <f t="shared" si="18"/>
        <v>1246.3000000000013</v>
      </c>
      <c r="G38" s="39">
        <f t="shared" si="19"/>
        <v>10773.949999999999</v>
      </c>
      <c r="H38" s="226">
        <f t="shared" si="20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8"/>
        <v>869.19999999999789</v>
      </c>
      <c r="G39" s="39">
        <f t="shared" si="19"/>
        <v>20078.800000000003</v>
      </c>
      <c r="H39" s="226">
        <f t="shared" si="20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1">C40*(E40-D40)</f>
        <v>236.19999999999948</v>
      </c>
      <c r="G40" s="39">
        <f t="shared" ref="G40" si="22">D40*C40</f>
        <v>20078.800000000003</v>
      </c>
      <c r="H40" s="226">
        <f t="shared" ref="H40" si="23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4">C41*(E41-D41)</f>
        <v>632.20000000000027</v>
      </c>
      <c r="G41" s="39">
        <f t="shared" ref="G41:G43" si="25">D41*C41</f>
        <v>20078.800000000003</v>
      </c>
      <c r="H41" s="226">
        <f t="shared" ref="H41:H43" si="26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4"/>
        <v>-195.54600000000022</v>
      </c>
      <c r="G42" s="39">
        <f t="shared" si="25"/>
        <v>23072.495999999999</v>
      </c>
      <c r="H42" s="226">
        <f t="shared" si="26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4"/>
        <v>-650</v>
      </c>
      <c r="G43" s="39">
        <f t="shared" si="25"/>
        <v>25997.399999999998</v>
      </c>
      <c r="H43" s="226">
        <f t="shared" si="26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5" si="27">C44*(E44-D44)</f>
        <v>31.200000000001182</v>
      </c>
      <c r="G44" s="39">
        <f t="shared" ref="G44:G45" si="28">D44*C44</f>
        <v>25997.399999999998</v>
      </c>
      <c r="H44" s="226">
        <f t="shared" ref="H44:H45" si="29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7"/>
        <v>718.00000000000068</v>
      </c>
      <c r="G45" s="39">
        <f t="shared" si="28"/>
        <v>19832</v>
      </c>
      <c r="H45" s="226">
        <f t="shared" si="29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0">C89*(E89-D89)</f>
        <v>35.250000000000341</v>
      </c>
      <c r="G89" s="39">
        <f t="shared" ref="G89:G90" si="31">D89*C89</f>
        <v>3150.1499999999996</v>
      </c>
      <c r="H89" s="226">
        <f t="shared" ref="H89:H90" si="3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0"/>
        <v>208.35000000000022</v>
      </c>
      <c r="G90" s="39">
        <f t="shared" si="31"/>
        <v>3150.1499999999996</v>
      </c>
      <c r="H90" s="226">
        <f t="shared" si="3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28" priority="35">
      <formula>F53&gt;0</formula>
    </cfRule>
    <cfRule type="expression" dxfId="1527" priority="36">
      <formula>F53&lt;0</formula>
    </cfRule>
  </conditionalFormatting>
  <conditionalFormatting sqref="Q7">
    <cfRule type="expression" dxfId="1526" priority="33">
      <formula>Q7&gt;0</formula>
    </cfRule>
    <cfRule type="expression" dxfId="1525" priority="34">
      <formula>Q7&lt;0</formula>
    </cfRule>
  </conditionalFormatting>
  <conditionalFormatting sqref="Q8">
    <cfRule type="expression" dxfId="1524" priority="31">
      <formula>Q8&gt;0</formula>
    </cfRule>
    <cfRule type="expression" dxfId="1523" priority="32">
      <formula>Q8&lt;0</formula>
    </cfRule>
  </conditionalFormatting>
  <conditionalFormatting sqref="F30:F52">
    <cfRule type="expression" dxfId="1522" priority="29">
      <formula>F30&gt;0</formula>
    </cfRule>
    <cfRule type="expression" dxfId="1521" priority="30">
      <formula>F30&lt;0</formula>
    </cfRule>
  </conditionalFormatting>
  <conditionalFormatting sqref="H30:H52">
    <cfRule type="expression" dxfId="1520" priority="27">
      <formula>H30&gt;0</formula>
    </cfRule>
    <cfRule type="expression" dxfId="1519" priority="28">
      <formula>H30&lt;0</formula>
    </cfRule>
  </conditionalFormatting>
  <conditionalFormatting sqref="Q10">
    <cfRule type="expression" dxfId="1518" priority="21">
      <formula>Q10&gt;0</formula>
    </cfRule>
    <cfRule type="expression" dxfId="1517" priority="22">
      <formula>Q10&lt;0</formula>
    </cfRule>
  </conditionalFormatting>
  <conditionalFormatting sqref="J25:J52">
    <cfRule type="expression" dxfId="1516" priority="19">
      <formula>J25&gt;0</formula>
    </cfRule>
    <cfRule type="expression" dxfId="1515" priority="20">
      <formula>J25&lt;0</formula>
    </cfRule>
  </conditionalFormatting>
  <conditionalFormatting sqref="K25:K38">
    <cfRule type="expression" dxfId="1514" priority="17">
      <formula>K25&gt;0</formula>
    </cfRule>
    <cfRule type="expression" dxfId="1513" priority="18">
      <formula>K25&lt;0</formula>
    </cfRule>
  </conditionalFormatting>
  <conditionalFormatting sqref="L25:L38">
    <cfRule type="expression" dxfId="1512" priority="15">
      <formula>L25&gt;0</formula>
    </cfRule>
    <cfRule type="expression" dxfId="1511" priority="16">
      <formula>L25&lt;0</formula>
    </cfRule>
  </conditionalFormatting>
  <conditionalFormatting sqref="F89:F110">
    <cfRule type="expression" dxfId="1510" priority="13">
      <formula>F89&gt;0</formula>
    </cfRule>
    <cfRule type="expression" dxfId="1509" priority="14">
      <formula>F89&lt;0</formula>
    </cfRule>
  </conditionalFormatting>
  <conditionalFormatting sqref="H89:H110">
    <cfRule type="expression" dxfId="1508" priority="11">
      <formula>H89&gt;0</formula>
    </cfRule>
    <cfRule type="expression" dxfId="1507" priority="12">
      <formula>H89&lt;0</formula>
    </cfRule>
  </conditionalFormatting>
  <conditionalFormatting sqref="J89:J102">
    <cfRule type="expression" dxfId="1506" priority="9">
      <formula>J89&gt;0</formula>
    </cfRule>
    <cfRule type="expression" dxfId="1505" priority="10">
      <formula>J89&lt;0</formula>
    </cfRule>
  </conditionalFormatting>
  <conditionalFormatting sqref="K89:K102">
    <cfRule type="expression" dxfId="1504" priority="7">
      <formula>K89&gt;0</formula>
    </cfRule>
    <cfRule type="expression" dxfId="1503" priority="8">
      <formula>K89&lt;0</formula>
    </cfRule>
  </conditionalFormatting>
  <conditionalFormatting sqref="L89:L102">
    <cfRule type="expression" dxfId="1502" priority="5">
      <formula>L89&gt;0</formula>
    </cfRule>
    <cfRule type="expression" dxfId="1501" priority="6">
      <formula>L89&lt;0</formula>
    </cfRule>
  </conditionalFormatting>
  <conditionalFormatting sqref="F25:F29">
    <cfRule type="expression" dxfId="1500" priority="3">
      <formula>F25&gt;0</formula>
    </cfRule>
    <cfRule type="expression" dxfId="1499" priority="4">
      <formula>F25&lt;0</formula>
    </cfRule>
  </conditionalFormatting>
  <conditionalFormatting sqref="H25:H29">
    <cfRule type="expression" dxfId="1498" priority="1">
      <formula>H25&gt;0</formula>
    </cfRule>
    <cfRule type="expression" dxfId="14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946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949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950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98.03</v>
      </c>
      <c r="R4" s="508">
        <v>0.01</v>
      </c>
      <c r="T4" s="1"/>
      <c r="U4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2940.9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952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497.64000000000033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497.64000000000033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0.20367869158419505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6.9366520452922575E-3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5" t="s">
        <v>78</v>
      </c>
      <c r="P15" s="825"/>
      <c r="W15" s="134"/>
    </row>
    <row r="16" spans="1:23" ht="15.75" thickTop="1" x14ac:dyDescent="0.25">
      <c r="H16" s="70"/>
      <c r="O16" s="81">
        <v>1.1000000000000001</v>
      </c>
      <c r="P16" s="81">
        <f>O16*$Q$4</f>
        <v>107.83300000000001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106.85270000000001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105.87240000000001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104.89210000000001</v>
      </c>
      <c r="W19" s="134"/>
    </row>
    <row r="20" spans="1:23" x14ac:dyDescent="0.25">
      <c r="O20" s="81">
        <v>1.06</v>
      </c>
      <c r="P20" s="81">
        <f t="shared" si="0"/>
        <v>103.9118</v>
      </c>
      <c r="W20" s="134"/>
    </row>
    <row r="21" spans="1:23" x14ac:dyDescent="0.25">
      <c r="O21" s="81">
        <v>1.05</v>
      </c>
      <c r="P21" s="81">
        <f t="shared" si="0"/>
        <v>102.9315</v>
      </c>
      <c r="W21" s="134"/>
    </row>
    <row r="22" spans="1:23" x14ac:dyDescent="0.25">
      <c r="O22" s="81">
        <v>1.04</v>
      </c>
      <c r="P22" s="81">
        <f t="shared" si="0"/>
        <v>101.9512</v>
      </c>
      <c r="W22" s="134"/>
    </row>
    <row r="23" spans="1:23" x14ac:dyDescent="0.25">
      <c r="O23" s="81">
        <v>1.03</v>
      </c>
      <c r="P23" s="81">
        <f t="shared" si="0"/>
        <v>100.9709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99.990600000000001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99.010300000000001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98.03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97.049700000000001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96.069400000000002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95.089100000000002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94.108800000000002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93.128500000000003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92.148200000000003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91.167900000000003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90.187600000000003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89.207300000000004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88.227000000000004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6" priority="21">
      <formula>F47&gt;0</formula>
    </cfRule>
    <cfRule type="expression" dxfId="1495" priority="22">
      <formula>F47&lt;0</formula>
    </cfRule>
  </conditionalFormatting>
  <conditionalFormatting sqref="Q7">
    <cfRule type="expression" dxfId="1494" priority="19">
      <formula>Q7&gt;0</formula>
    </cfRule>
    <cfRule type="expression" dxfId="1493" priority="20">
      <formula>Q7&lt;0</formula>
    </cfRule>
  </conditionalFormatting>
  <conditionalFormatting sqref="Q8">
    <cfRule type="expression" dxfId="1492" priority="17">
      <formula>Q8&gt;0</formula>
    </cfRule>
    <cfRule type="expression" dxfId="1491" priority="18">
      <formula>Q8&lt;0</formula>
    </cfRule>
  </conditionalFormatting>
  <conditionalFormatting sqref="F25:F46">
    <cfRule type="expression" dxfId="1490" priority="15">
      <formula>F25&gt;0</formula>
    </cfRule>
    <cfRule type="expression" dxfId="1489" priority="16">
      <formula>F25&lt;0</formula>
    </cfRule>
  </conditionalFormatting>
  <conditionalFormatting sqref="H25:H46">
    <cfRule type="expression" dxfId="1488" priority="13">
      <formula>H25&gt;0</formula>
    </cfRule>
    <cfRule type="expression" dxfId="1487" priority="14">
      <formula>H25&lt;0</formula>
    </cfRule>
  </conditionalFormatting>
  <conditionalFormatting sqref="F89:F110">
    <cfRule type="expression" dxfId="1486" priority="11">
      <formula>F89&gt;0</formula>
    </cfRule>
    <cfRule type="expression" dxfId="1485" priority="12">
      <formula>F89&lt;0</formula>
    </cfRule>
  </conditionalFormatting>
  <conditionalFormatting sqref="H89:H110">
    <cfRule type="expression" dxfId="1484" priority="9">
      <formula>H89&gt;0</formula>
    </cfRule>
    <cfRule type="expression" dxfId="1483" priority="10">
      <formula>H89&lt;0</formula>
    </cfRule>
  </conditionalFormatting>
  <conditionalFormatting sqref="Q10">
    <cfRule type="expression" dxfId="1482" priority="7">
      <formula>Q10&gt;0</formula>
    </cfRule>
    <cfRule type="expression" dxfId="1481" priority="8">
      <formula>Q10&lt;0</formula>
    </cfRule>
  </conditionalFormatting>
  <conditionalFormatting sqref="J25:J38">
    <cfRule type="expression" dxfId="1480" priority="5">
      <formula>J25&gt;0</formula>
    </cfRule>
    <cfRule type="expression" dxfId="1479" priority="6">
      <formula>J25&lt;0</formula>
    </cfRule>
  </conditionalFormatting>
  <conditionalFormatting sqref="K25:K38">
    <cfRule type="expression" dxfId="1478" priority="3">
      <formula>K25&gt;0</formula>
    </cfRule>
    <cfRule type="expression" dxfId="1477" priority="4">
      <formula>K25&lt;0</formula>
    </cfRule>
  </conditionalFormatting>
  <conditionalFormatting sqref="L25:L38">
    <cfRule type="expression" dxfId="1476" priority="1">
      <formula>L25&gt;0</formula>
    </cfRule>
    <cfRule type="expression" dxfId="14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115.75</v>
      </c>
      <c r="R4" s="508">
        <v>-1.5299999999999999E-2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6945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1934.9399999999987</v>
      </c>
      <c r="R7">
        <v>45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1934.9399999999987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0.38621094358151364</v>
      </c>
      <c r="T9" s="1">
        <v>43114</v>
      </c>
      <c r="U9" t="s">
        <v>922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5" t="s">
        <v>78</v>
      </c>
      <c r="P17" s="82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127.32500000000002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126.1675</v>
      </c>
      <c r="Q19" s="2"/>
    </row>
    <row r="20" spans="1:17" x14ac:dyDescent="0.25">
      <c r="O20" s="81">
        <v>1.08</v>
      </c>
      <c r="P20" s="81">
        <f t="shared" si="3"/>
        <v>125.01</v>
      </c>
      <c r="Q20" s="2"/>
    </row>
    <row r="21" spans="1:17" x14ac:dyDescent="0.25">
      <c r="O21" s="81">
        <v>1.07</v>
      </c>
      <c r="P21" s="81">
        <f t="shared" si="3"/>
        <v>123.85250000000001</v>
      </c>
      <c r="Q21" s="2"/>
    </row>
    <row r="22" spans="1:17" x14ac:dyDescent="0.25">
      <c r="O22" s="81">
        <v>1.06</v>
      </c>
      <c r="P22" s="81">
        <f t="shared" si="3"/>
        <v>122.69500000000001</v>
      </c>
      <c r="Q22" s="2"/>
    </row>
    <row r="23" spans="1:17" x14ac:dyDescent="0.25">
      <c r="O23" s="81">
        <v>1.05</v>
      </c>
      <c r="P23" s="81">
        <f t="shared" si="3"/>
        <v>121.53750000000001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120.38000000000001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119.2225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118.065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116.9075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115.75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114.5925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113.435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112.2775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111.11999999999999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109.96249999999999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108.80499999999999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107.64750000000001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106.49000000000001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105.33250000000001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104.175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987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74" priority="23">
      <formula>F61&gt;0</formula>
    </cfRule>
    <cfRule type="expression" dxfId="1473" priority="24">
      <formula>F61&lt;0</formula>
    </cfRule>
  </conditionalFormatting>
  <conditionalFormatting sqref="Q7">
    <cfRule type="expression" dxfId="1472" priority="21">
      <formula>Q7&gt;0</formula>
    </cfRule>
    <cfRule type="expression" dxfId="1471" priority="22">
      <formula>Q7&lt;0</formula>
    </cfRule>
  </conditionalFormatting>
  <conditionalFormatting sqref="Q8">
    <cfRule type="expression" dxfId="1470" priority="19">
      <formula>Q8&gt;0</formula>
    </cfRule>
    <cfRule type="expression" dxfId="1469" priority="20">
      <formula>Q8&lt;0</formula>
    </cfRule>
  </conditionalFormatting>
  <conditionalFormatting sqref="F25:F60">
    <cfRule type="expression" dxfId="1468" priority="17">
      <formula>F25&gt;0</formula>
    </cfRule>
    <cfRule type="expression" dxfId="1467" priority="18">
      <formula>F25&lt;0</formula>
    </cfRule>
  </conditionalFormatting>
  <conditionalFormatting sqref="H25:H60">
    <cfRule type="expression" dxfId="1466" priority="15">
      <formula>H25&gt;0</formula>
    </cfRule>
    <cfRule type="expression" dxfId="1465" priority="16">
      <formula>H25&lt;0</formula>
    </cfRule>
  </conditionalFormatting>
  <conditionalFormatting sqref="F89:F110">
    <cfRule type="expression" dxfId="1464" priority="13">
      <formula>F89&gt;0</formula>
    </cfRule>
    <cfRule type="expression" dxfId="1463" priority="14">
      <formula>F89&lt;0</formula>
    </cfRule>
  </conditionalFormatting>
  <conditionalFormatting sqref="H89:H110">
    <cfRule type="expression" dxfId="1462" priority="11">
      <formula>H89&gt;0</formula>
    </cfRule>
    <cfRule type="expression" dxfId="1461" priority="12">
      <formula>H89&lt;0</formula>
    </cfRule>
  </conditionalFormatting>
  <conditionalFormatting sqref="Q10">
    <cfRule type="expression" dxfId="1460" priority="9">
      <formula>Q10&gt;0</formula>
    </cfRule>
    <cfRule type="expression" dxfId="1459" priority="10">
      <formula>Q10&lt;0</formula>
    </cfRule>
  </conditionalFormatting>
  <conditionalFormatting sqref="J25:J38">
    <cfRule type="expression" dxfId="1458" priority="7">
      <formula>J25&gt;0</formula>
    </cfRule>
    <cfRule type="expression" dxfId="1457" priority="8">
      <formula>J25&lt;0</formula>
    </cfRule>
  </conditionalFormatting>
  <conditionalFormatting sqref="K25:K38">
    <cfRule type="expression" dxfId="1456" priority="5">
      <formula>K25&gt;0</formula>
    </cfRule>
    <cfRule type="expression" dxfId="1455" priority="6">
      <formula>K25&lt;0</formula>
    </cfRule>
  </conditionalFormatting>
  <conditionalFormatting sqref="L25:L34">
    <cfRule type="expression" dxfId="1454" priority="3">
      <formula>L25&gt;0</formula>
    </cfRule>
    <cfRule type="expression" dxfId="1453" priority="4">
      <formula>L25&lt;0</formula>
    </cfRule>
  </conditionalFormatting>
  <conditionalFormatting sqref="J43">
    <cfRule type="expression" dxfId="1452" priority="1">
      <formula>J43&gt;0</formula>
    </cfRule>
    <cfRule type="expression" dxfId="14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37.11</v>
      </c>
      <c r="R4" s="508">
        <v>8.0000000000000004E-4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3711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1.4488791689447786E-2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40.821000000000005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40.4499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40.078800000000001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39.707700000000003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39.336600000000004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38.965499999999999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38.5944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38.223300000000002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37.852200000000003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37.481099999999998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36.738900000000001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36.367799999999995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35.996699999999997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35.625599999999999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35.2545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34.883399999999995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34.512300000000003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34.141199999999998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33.770099999999999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33.399000000000001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50" priority="31">
      <formula>F47&gt;0</formula>
    </cfRule>
    <cfRule type="expression" dxfId="1449" priority="32">
      <formula>F47&lt;0</formula>
    </cfRule>
  </conditionalFormatting>
  <conditionalFormatting sqref="Q7">
    <cfRule type="expression" dxfId="1448" priority="29">
      <formula>Q7&gt;0</formula>
    </cfRule>
    <cfRule type="expression" dxfId="1447" priority="30">
      <formula>Q7&lt;0</formula>
    </cfRule>
  </conditionalFormatting>
  <conditionalFormatting sqref="Q8">
    <cfRule type="expression" dxfId="1446" priority="27">
      <formula>Q8&gt;0</formula>
    </cfRule>
    <cfRule type="expression" dxfId="1445" priority="28">
      <formula>Q8&lt;0</formula>
    </cfRule>
  </conditionalFormatting>
  <conditionalFormatting sqref="F30:F46">
    <cfRule type="expression" dxfId="1444" priority="25">
      <formula>F30&gt;0</formula>
    </cfRule>
    <cfRule type="expression" dxfId="1443" priority="26">
      <formula>F30&lt;0</formula>
    </cfRule>
  </conditionalFormatting>
  <conditionalFormatting sqref="H30:H46">
    <cfRule type="expression" dxfId="1442" priority="23">
      <formula>H30&gt;0</formula>
    </cfRule>
    <cfRule type="expression" dxfId="1441" priority="24">
      <formula>H30&lt;0</formula>
    </cfRule>
  </conditionalFormatting>
  <conditionalFormatting sqref="Q10">
    <cfRule type="expression" dxfId="1440" priority="21">
      <formula>Q10&gt;0</formula>
    </cfRule>
    <cfRule type="expression" dxfId="1439" priority="22">
      <formula>Q10&lt;0</formula>
    </cfRule>
  </conditionalFormatting>
  <conditionalFormatting sqref="J25:J38">
    <cfRule type="expression" dxfId="1438" priority="19">
      <formula>J25&gt;0</formula>
    </cfRule>
    <cfRule type="expression" dxfId="1437" priority="20">
      <formula>J25&lt;0</formula>
    </cfRule>
  </conditionalFormatting>
  <conditionalFormatting sqref="K25:K38">
    <cfRule type="expression" dxfId="1436" priority="17">
      <formula>K25&gt;0</formula>
    </cfRule>
    <cfRule type="expression" dxfId="1435" priority="18">
      <formula>K25&lt;0</formula>
    </cfRule>
  </conditionalFormatting>
  <conditionalFormatting sqref="L25:L38">
    <cfRule type="expression" dxfId="1434" priority="15">
      <formula>L25&gt;0</formula>
    </cfRule>
    <cfRule type="expression" dxfId="1433" priority="16">
      <formula>L25&lt;0</formula>
    </cfRule>
  </conditionalFormatting>
  <conditionalFormatting sqref="F89:F110">
    <cfRule type="expression" dxfId="1432" priority="13">
      <formula>F89&gt;0</formula>
    </cfRule>
    <cfRule type="expression" dxfId="1431" priority="14">
      <formula>F89&lt;0</formula>
    </cfRule>
  </conditionalFormatting>
  <conditionalFormatting sqref="H89:H110">
    <cfRule type="expression" dxfId="1430" priority="11">
      <formula>H89&gt;0</formula>
    </cfRule>
    <cfRule type="expression" dxfId="1429" priority="12">
      <formula>H89&lt;0</formula>
    </cfRule>
  </conditionalFormatting>
  <conditionalFormatting sqref="J89:J102">
    <cfRule type="expression" dxfId="1428" priority="9">
      <formula>J89&gt;0</formula>
    </cfRule>
    <cfRule type="expression" dxfId="1427" priority="10">
      <formula>J89&lt;0</formula>
    </cfRule>
  </conditionalFormatting>
  <conditionalFormatting sqref="K89:K102">
    <cfRule type="expression" dxfId="1426" priority="7">
      <formula>K89&gt;0</formula>
    </cfRule>
    <cfRule type="expression" dxfId="1425" priority="8">
      <formula>K89&lt;0</formula>
    </cfRule>
  </conditionalFormatting>
  <conditionalFormatting sqref="L89:L102">
    <cfRule type="expression" dxfId="1424" priority="5">
      <formula>L89&gt;0</formula>
    </cfRule>
    <cfRule type="expression" dxfId="1423" priority="6">
      <formula>L89&lt;0</formula>
    </cfRule>
  </conditionalFormatting>
  <conditionalFormatting sqref="F25:F29">
    <cfRule type="expression" dxfId="1422" priority="3">
      <formula>F25&gt;0</formula>
    </cfRule>
    <cfRule type="expression" dxfId="1421" priority="4">
      <formula>F25&lt;0</formula>
    </cfRule>
  </conditionalFormatting>
  <conditionalFormatting sqref="H25:H29">
    <cfRule type="expression" dxfId="1420" priority="1">
      <formula>H25&gt;0</formula>
    </cfRule>
    <cfRule type="expression" dxfId="14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E35" sqref="E3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185.6901</v>
      </c>
      <c r="R4" s="508">
        <v>-2.1399999999999999E-2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3713.8020000000001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885.72200000000066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742.69200000000046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0.24997122287629894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2.6926583592770965E-3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204.25911000000002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202.40220900000003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200.54530800000001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198.68840700000001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196.83150600000002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194.974605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193.117704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191.26080300000001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189.40390200000002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187.54700099999999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185.6901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183.83319900000001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181.97629799999999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180.11939699999999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178.262496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176.40559500000001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174.54869399999998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172.69179300000002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170.834892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168.977991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167.12109000000001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8" priority="22">
      <formula>F47&gt;0</formula>
    </cfRule>
    <cfRule type="expression" dxfId="1417" priority="23">
      <formula>F47&lt;0</formula>
    </cfRule>
  </conditionalFormatting>
  <conditionalFormatting sqref="Q7">
    <cfRule type="expression" dxfId="1416" priority="20">
      <formula>Q7&gt;0</formula>
    </cfRule>
    <cfRule type="expression" dxfId="1415" priority="21">
      <formula>Q7&lt;0</formula>
    </cfRule>
  </conditionalFormatting>
  <conditionalFormatting sqref="Q8">
    <cfRule type="expression" dxfId="1414" priority="18">
      <formula>Q8&gt;0</formula>
    </cfRule>
    <cfRule type="expression" dxfId="1413" priority="19">
      <formula>Q8&lt;0</formula>
    </cfRule>
  </conditionalFormatting>
  <conditionalFormatting sqref="F25:F46">
    <cfRule type="expression" dxfId="1412" priority="16">
      <formula>F25&gt;0</formula>
    </cfRule>
    <cfRule type="expression" dxfId="1411" priority="17">
      <formula>F25&lt;0</formula>
    </cfRule>
  </conditionalFormatting>
  <conditionalFormatting sqref="H25:H46">
    <cfRule type="expression" dxfId="1410" priority="14">
      <formula>H25&gt;0</formula>
    </cfRule>
    <cfRule type="expression" dxfId="1409" priority="15">
      <formula>H25&lt;0</formula>
    </cfRule>
  </conditionalFormatting>
  <conditionalFormatting sqref="F89:F110">
    <cfRule type="expression" dxfId="1408" priority="12">
      <formula>F89&gt;0</formula>
    </cfRule>
    <cfRule type="expression" dxfId="1407" priority="13">
      <formula>F89&lt;0</formula>
    </cfRule>
  </conditionalFormatting>
  <conditionalFormatting sqref="H89:H110">
    <cfRule type="expression" dxfId="1406" priority="10">
      <formula>H89&gt;0</formula>
    </cfRule>
    <cfRule type="expression" dxfId="1405" priority="11">
      <formula>H89&lt;0</formula>
    </cfRule>
  </conditionalFormatting>
  <conditionalFormatting sqref="Q10">
    <cfRule type="expression" dxfId="1404" priority="8">
      <formula>Q10&gt;0</formula>
    </cfRule>
    <cfRule type="expression" dxfId="1403" priority="9">
      <formula>Q10&lt;0</formula>
    </cfRule>
  </conditionalFormatting>
  <conditionalFormatting sqref="J25:J38">
    <cfRule type="expression" dxfId="1402" priority="6">
      <formula>J25&gt;0</formula>
    </cfRule>
    <cfRule type="expression" dxfId="1401" priority="7">
      <formula>J25&lt;0</formula>
    </cfRule>
  </conditionalFormatting>
  <conditionalFormatting sqref="K25:K38">
    <cfRule type="expression" dxfId="1400" priority="4">
      <formula>K25&gt;0</formula>
    </cfRule>
    <cfRule type="expression" dxfId="1399" priority="5">
      <formula>K25&lt;0</formula>
    </cfRule>
  </conditionalFormatting>
  <conditionalFormatting sqref="L25:L38">
    <cfRule type="expression" dxfId="1398" priority="2">
      <formula>L25&gt;0</formula>
    </cfRule>
    <cfRule type="expression" dxfId="1397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8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8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5" priority="74">
      <formula>F12&gt;0</formula>
    </cfRule>
    <cfRule type="expression" dxfId="13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83" priority="67">
      <formula>F124&gt;0</formula>
    </cfRule>
    <cfRule type="expression" dxfId="1382" priority="68">
      <formula>F124&lt;0</formula>
    </cfRule>
  </conditionalFormatting>
  <conditionalFormatting sqref="H124:H130">
    <cfRule type="expression" dxfId="1381" priority="55">
      <formula>H124&gt;0</formula>
    </cfRule>
    <cfRule type="expression" dxfId="1380" priority="56">
      <formula>H124&lt;0</formula>
    </cfRule>
  </conditionalFormatting>
  <conditionalFormatting sqref="H131">
    <cfRule type="expression" dxfId="1379" priority="53">
      <formula>H131&gt;0</formula>
    </cfRule>
    <cfRule type="expression" dxfId="1378" priority="54">
      <formula>H131&lt;0</formula>
    </cfRule>
  </conditionalFormatting>
  <conditionalFormatting sqref="H132">
    <cfRule type="expression" dxfId="1377" priority="51">
      <formula>H132&gt;0</formula>
    </cfRule>
    <cfRule type="expression" dxfId="1376" priority="52">
      <formula>H132&lt;0</formula>
    </cfRule>
  </conditionalFormatting>
  <conditionalFormatting sqref="H133:H135">
    <cfRule type="expression" dxfId="1375" priority="49">
      <formula>H133&gt;0</formula>
    </cfRule>
    <cfRule type="expression" dxfId="1374" priority="50">
      <formula>H133&lt;0</formula>
    </cfRule>
  </conditionalFormatting>
  <conditionalFormatting sqref="H136">
    <cfRule type="expression" dxfId="1373" priority="45">
      <formula>H136&gt;0</formula>
    </cfRule>
    <cfRule type="expression" dxfId="1372" priority="46">
      <formula>H136&lt;0</formula>
    </cfRule>
  </conditionalFormatting>
  <conditionalFormatting sqref="Q7">
    <cfRule type="expression" dxfId="1371" priority="39">
      <formula>Q7&gt;0</formula>
    </cfRule>
    <cfRule type="expression" dxfId="1370" priority="40">
      <formula>Q7&lt;0</formula>
    </cfRule>
  </conditionalFormatting>
  <conditionalFormatting sqref="Q8">
    <cfRule type="expression" dxfId="1369" priority="37">
      <formula>Q8&gt;0</formula>
    </cfRule>
    <cfRule type="expression" dxfId="1368" priority="38">
      <formula>Q8&lt;0</formula>
    </cfRule>
  </conditionalFormatting>
  <conditionalFormatting sqref="F167:F178 H167:H178">
    <cfRule type="expression" dxfId="1367" priority="35">
      <formula>F167&gt;0</formula>
    </cfRule>
    <cfRule type="expression" dxfId="1366" priority="36">
      <formula>F167&lt;0</formula>
    </cfRule>
  </conditionalFormatting>
  <conditionalFormatting sqref="F183:F197 H183:H197">
    <cfRule type="expression" dxfId="1365" priority="33">
      <formula>F183&gt;0</formula>
    </cfRule>
    <cfRule type="expression" dxfId="1364" priority="34">
      <formula>F183&lt;0</formula>
    </cfRule>
  </conditionalFormatting>
  <conditionalFormatting sqref="F198:F206 H198:H206">
    <cfRule type="expression" dxfId="1363" priority="31">
      <formula>F198&gt;0</formula>
    </cfRule>
    <cfRule type="expression" dxfId="1362" priority="32">
      <formula>F198&lt;0</formula>
    </cfRule>
  </conditionalFormatting>
  <conditionalFormatting sqref="F141:F147 H141:H147">
    <cfRule type="expression" dxfId="1361" priority="29">
      <formula>F141&gt;0</formula>
    </cfRule>
    <cfRule type="expression" dxfId="1360" priority="30">
      <formula>F141&lt;0</formula>
    </cfRule>
  </conditionalFormatting>
  <conditionalFormatting sqref="H149:H152 F149:F152">
    <cfRule type="expression" dxfId="1359" priority="27">
      <formula>F149&gt;0</formula>
    </cfRule>
    <cfRule type="expression" dxfId="1358" priority="28">
      <formula>F149&lt;0</formula>
    </cfRule>
  </conditionalFormatting>
  <conditionalFormatting sqref="F226 H215:H218 H257:H260 F257:F260 H226 H231:H233 F231:F233 F235:F244 H235:H244">
    <cfRule type="expression" dxfId="1357" priority="25">
      <formula>F215&gt;0</formula>
    </cfRule>
    <cfRule type="expression" dxfId="1356" priority="26">
      <formula>F215&lt;0</formula>
    </cfRule>
  </conditionalFormatting>
  <conditionalFormatting sqref="F207:F218">
    <cfRule type="expression" dxfId="1355" priority="23">
      <formula>F207&gt;0</formula>
    </cfRule>
    <cfRule type="expression" dxfId="1354" priority="24">
      <formula>F207&lt;0</formula>
    </cfRule>
  </conditionalFormatting>
  <conditionalFormatting sqref="H207:H208">
    <cfRule type="expression" dxfId="1353" priority="21">
      <formula>H207&gt;0</formula>
    </cfRule>
    <cfRule type="expression" dxfId="1352" priority="22">
      <formula>H207&lt;0</formula>
    </cfRule>
  </conditionalFormatting>
  <conditionalFormatting sqref="H209">
    <cfRule type="expression" dxfId="1351" priority="19">
      <formula>H209&gt;0</formula>
    </cfRule>
    <cfRule type="expression" dxfId="1350" priority="20">
      <formula>H209&lt;0</formula>
    </cfRule>
  </conditionalFormatting>
  <conditionalFormatting sqref="H210">
    <cfRule type="expression" dxfId="1349" priority="17">
      <formula>H210&gt;0</formula>
    </cfRule>
    <cfRule type="expression" dxfId="1348" priority="18">
      <formula>H210&lt;0</formula>
    </cfRule>
  </conditionalFormatting>
  <conditionalFormatting sqref="H211:H213">
    <cfRule type="expression" dxfId="1347" priority="15">
      <formula>H211&gt;0</formula>
    </cfRule>
    <cfRule type="expression" dxfId="1346" priority="16">
      <formula>H211&lt;0</formula>
    </cfRule>
  </conditionalFormatting>
  <conditionalFormatting sqref="H214">
    <cfRule type="expression" dxfId="1345" priority="13">
      <formula>H214&gt;0</formula>
    </cfRule>
    <cfRule type="expression" dxfId="1344" priority="14">
      <formula>H214&lt;0</formula>
    </cfRule>
  </conditionalFormatting>
  <conditionalFormatting sqref="F245:F256 H245:H256">
    <cfRule type="expression" dxfId="1343" priority="11">
      <formula>F245&gt;0</formula>
    </cfRule>
    <cfRule type="expression" dxfId="1342" priority="12">
      <formula>F245&lt;0</formula>
    </cfRule>
  </conditionalFormatting>
  <conditionalFormatting sqref="F261:F275 H261:H275">
    <cfRule type="expression" dxfId="1341" priority="9">
      <formula>F261&gt;0</formula>
    </cfRule>
    <cfRule type="expression" dxfId="1340" priority="10">
      <formula>F261&lt;0</formula>
    </cfRule>
  </conditionalFormatting>
  <conditionalFormatting sqref="F276:F283 H276:H283">
    <cfRule type="expression" dxfId="1339" priority="7">
      <formula>F276&gt;0</formula>
    </cfRule>
    <cfRule type="expression" dxfId="1338" priority="8">
      <formula>F276&lt;0</formula>
    </cfRule>
  </conditionalFormatting>
  <conditionalFormatting sqref="F219:F225 H219:H225">
    <cfRule type="expression" dxfId="1337" priority="5">
      <formula>F219&gt;0</formula>
    </cfRule>
    <cfRule type="expression" dxfId="1336" priority="6">
      <formula>F219&lt;0</formula>
    </cfRule>
  </conditionalFormatting>
  <conditionalFormatting sqref="H227:H230 F227:F230">
    <cfRule type="expression" dxfId="1335" priority="3">
      <formula>F227&gt;0</formula>
    </cfRule>
    <cfRule type="expression" dxfId="1334" priority="4">
      <formula>F227&lt;0</formula>
    </cfRule>
  </conditionalFormatting>
  <conditionalFormatting sqref="H234 F234">
    <cfRule type="expression" dxfId="1333" priority="1">
      <formula>F234&gt;0</formula>
    </cfRule>
    <cfRule type="expression" dxfId="13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137.77000000000001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137.77000000000001</v>
      </c>
      <c r="R4" s="486">
        <v>-1.1000000000000001E-3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5" t="s">
        <v>78</v>
      </c>
      <c r="P40" s="82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151.54700000000003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150.16930000000002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148.79160000000002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147.41390000000001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146.03620000000001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144.6585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143.28080000000003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141.90310000000002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140.52540000000002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139.14770000000001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137.77000000000001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136.39230000000001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135.0146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133.6369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132.25919999999999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130.88150000000002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129.50380000000001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128.12610000000001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126.74840000000002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125.37070000000001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123.99300000000001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31" priority="43">
      <formula>F33&gt;0</formula>
    </cfRule>
    <cfRule type="expression" dxfId="1330" priority="44">
      <formula>F33&lt;0</formula>
    </cfRule>
  </conditionalFormatting>
  <conditionalFormatting sqref="Q7">
    <cfRule type="expression" dxfId="1329" priority="41">
      <formula>Q7&gt;0</formula>
    </cfRule>
    <cfRule type="expression" dxfId="1328" priority="42">
      <formula>Q7&lt;0</formula>
    </cfRule>
  </conditionalFormatting>
  <conditionalFormatting sqref="Q8">
    <cfRule type="expression" dxfId="1327" priority="39">
      <formula>Q8&gt;0</formula>
    </cfRule>
    <cfRule type="expression" dxfId="1326" priority="40">
      <formula>Q8&lt;0</formula>
    </cfRule>
  </conditionalFormatting>
  <conditionalFormatting sqref="F29 F32">
    <cfRule type="expression" dxfId="1325" priority="37">
      <formula>F29&gt;0</formula>
    </cfRule>
    <cfRule type="expression" dxfId="1324" priority="38">
      <formula>F29&lt;0</formula>
    </cfRule>
  </conditionalFormatting>
  <conditionalFormatting sqref="H29 H32">
    <cfRule type="expression" dxfId="1323" priority="35">
      <formula>H29&gt;0</formula>
    </cfRule>
    <cfRule type="expression" dxfId="1322" priority="36">
      <formula>H29&lt;0</formula>
    </cfRule>
  </conditionalFormatting>
  <conditionalFormatting sqref="F30:F31">
    <cfRule type="expression" dxfId="1321" priority="33">
      <formula>F30&gt;0</formula>
    </cfRule>
    <cfRule type="expression" dxfId="1320" priority="34">
      <formula>F30&lt;0</formula>
    </cfRule>
  </conditionalFormatting>
  <conditionalFormatting sqref="H30:H31">
    <cfRule type="expression" dxfId="1319" priority="31">
      <formula>H30&gt;0</formula>
    </cfRule>
    <cfRule type="expression" dxfId="1318" priority="32">
      <formula>H30&lt;0</formula>
    </cfRule>
  </conditionalFormatting>
  <conditionalFormatting sqref="F105:F140 H105:H140">
    <cfRule type="expression" dxfId="1317" priority="29">
      <formula>F105&gt;0</formula>
    </cfRule>
    <cfRule type="expression" dxfId="1316" priority="30">
      <formula>F105&lt;0</formula>
    </cfRule>
  </conditionalFormatting>
  <conditionalFormatting sqref="F96:F99">
    <cfRule type="expression" dxfId="1315" priority="27">
      <formula>F96&gt;0</formula>
    </cfRule>
    <cfRule type="expression" dxfId="1314" priority="28">
      <formula>F96&lt;0</formula>
    </cfRule>
  </conditionalFormatting>
  <conditionalFormatting sqref="H96:H99">
    <cfRule type="expression" dxfId="1313" priority="25">
      <formula>H96&gt;0</formula>
    </cfRule>
    <cfRule type="expression" dxfId="1312" priority="26">
      <formula>H96&lt;0</formula>
    </cfRule>
  </conditionalFormatting>
  <conditionalFormatting sqref="F25:F28">
    <cfRule type="expression" dxfId="1311" priority="19">
      <formula>F25&gt;0</formula>
    </cfRule>
    <cfRule type="expression" dxfId="1310" priority="20">
      <formula>F25&lt;0</formula>
    </cfRule>
  </conditionalFormatting>
  <conditionalFormatting sqref="H25:H28">
    <cfRule type="expression" dxfId="1309" priority="17">
      <formula>H25&gt;0</formula>
    </cfRule>
    <cfRule type="expression" dxfId="1308" priority="18">
      <formula>H25&lt;0</formula>
    </cfRule>
  </conditionalFormatting>
  <conditionalFormatting sqref="J27">
    <cfRule type="expression" dxfId="1307" priority="15">
      <formula>J27&gt;0</formula>
    </cfRule>
    <cfRule type="expression" dxfId="1306" priority="16">
      <formula>J27&lt;0</formula>
    </cfRule>
  </conditionalFormatting>
  <conditionalFormatting sqref="F104">
    <cfRule type="expression" dxfId="1305" priority="13">
      <formula>F104&gt;0</formula>
    </cfRule>
    <cfRule type="expression" dxfId="1304" priority="14">
      <formula>F104&lt;0</formula>
    </cfRule>
  </conditionalFormatting>
  <conditionalFormatting sqref="H104">
    <cfRule type="expression" dxfId="1303" priority="11">
      <formula>H104&gt;0</formula>
    </cfRule>
    <cfRule type="expression" dxfId="1302" priority="12">
      <formula>H104&lt;0</formula>
    </cfRule>
  </conditionalFormatting>
  <conditionalFormatting sqref="F100:F103">
    <cfRule type="expression" dxfId="1301" priority="9">
      <formula>F100&gt;0</formula>
    </cfRule>
    <cfRule type="expression" dxfId="1300" priority="10">
      <formula>F100&lt;0</formula>
    </cfRule>
  </conditionalFormatting>
  <conditionalFormatting sqref="H100:H103">
    <cfRule type="expression" dxfId="1299" priority="7">
      <formula>H100&gt;0</formula>
    </cfRule>
    <cfRule type="expression" dxfId="1298" priority="8">
      <formula>H100&lt;0</formula>
    </cfRule>
  </conditionalFormatting>
  <conditionalFormatting sqref="J102">
    <cfRule type="expression" dxfId="1297" priority="5">
      <formula>J102&gt;0</formula>
    </cfRule>
    <cfRule type="expression" dxfId="1296" priority="6">
      <formula>J102&lt;0</formula>
    </cfRule>
  </conditionalFormatting>
  <conditionalFormatting sqref="Q10">
    <cfRule type="expression" dxfId="1295" priority="3">
      <formula>Q10&gt;0</formula>
    </cfRule>
    <cfRule type="expression" dxfId="1294" priority="4">
      <formula>Q10&lt;0</formula>
    </cfRule>
  </conditionalFormatting>
  <conditionalFormatting sqref="M71">
    <cfRule type="expression" dxfId="1293" priority="1">
      <formula>M71&gt;0</formula>
    </cfRule>
    <cfRule type="expression" dxfId="12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82.63</v>
      </c>
      <c r="R4" s="486">
        <v>-2.0899999999999998E-2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90.893000000000001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90.066699999999997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89.240399999999994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88.414100000000005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87.587800000000001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86.761499999999998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85.935199999999995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85.108899999999991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84.282600000000002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83.456299999999999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81.803699999999992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80.977399999999989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80.1511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78.498499999999993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77.672199999999989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76.8459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76.019599999999997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75.193299999999994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74.367000000000004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91" priority="33">
      <formula>F34&gt;0</formula>
    </cfRule>
    <cfRule type="expression" dxfId="1290" priority="34">
      <formula>F34&lt;0</formula>
    </cfRule>
  </conditionalFormatting>
  <conditionalFormatting sqref="Q7">
    <cfRule type="expression" dxfId="1289" priority="31">
      <formula>Q7&gt;0</formula>
    </cfRule>
    <cfRule type="expression" dxfId="1288" priority="32">
      <formula>Q7&lt;0</formula>
    </cfRule>
  </conditionalFormatting>
  <conditionalFormatting sqref="Q8">
    <cfRule type="expression" dxfId="1287" priority="29">
      <formula>Q8&gt;0</formula>
    </cfRule>
    <cfRule type="expression" dxfId="1286" priority="30">
      <formula>Q8&lt;0</formula>
    </cfRule>
  </conditionalFormatting>
  <conditionalFormatting sqref="F27:F33">
    <cfRule type="expression" dxfId="1285" priority="27">
      <formula>F27&gt;0</formula>
    </cfRule>
    <cfRule type="expression" dxfId="1284" priority="28">
      <formula>F27&lt;0</formula>
    </cfRule>
  </conditionalFormatting>
  <conditionalFormatting sqref="H27:H33">
    <cfRule type="expression" dxfId="1283" priority="25">
      <formula>H27&gt;0</formula>
    </cfRule>
    <cfRule type="expression" dxfId="1282" priority="26">
      <formula>H27&lt;0</formula>
    </cfRule>
  </conditionalFormatting>
  <conditionalFormatting sqref="M46">
    <cfRule type="expression" dxfId="1281" priority="23">
      <formula>M46&gt;0</formula>
    </cfRule>
    <cfRule type="expression" dxfId="1280" priority="24">
      <formula>M46&lt;0</formula>
    </cfRule>
  </conditionalFormatting>
  <conditionalFormatting sqref="F79:F87 H79:H87">
    <cfRule type="expression" dxfId="1279" priority="21">
      <formula>F79&gt;0</formula>
    </cfRule>
    <cfRule type="expression" dxfId="1278" priority="22">
      <formula>F79&lt;0</formula>
    </cfRule>
  </conditionalFormatting>
  <conditionalFormatting sqref="F73 F77:F78">
    <cfRule type="expression" dxfId="1277" priority="19">
      <formula>F73&gt;0</formula>
    </cfRule>
    <cfRule type="expression" dxfId="1276" priority="20">
      <formula>F73&lt;0</formula>
    </cfRule>
  </conditionalFormatting>
  <conditionalFormatting sqref="H73 H77:H78">
    <cfRule type="expression" dxfId="1275" priority="17">
      <formula>H73&gt;0</formula>
    </cfRule>
    <cfRule type="expression" dxfId="1274" priority="18">
      <formula>H73&lt;0</formula>
    </cfRule>
  </conditionalFormatting>
  <conditionalFormatting sqref="F70:F72">
    <cfRule type="expression" dxfId="1273" priority="15">
      <formula>F70&gt;0</formula>
    </cfRule>
    <cfRule type="expression" dxfId="1272" priority="16">
      <formula>F70&lt;0</formula>
    </cfRule>
  </conditionalFormatting>
  <conditionalFormatting sqref="H70:H72">
    <cfRule type="expression" dxfId="1271" priority="13">
      <formula>H70&gt;0</formula>
    </cfRule>
    <cfRule type="expression" dxfId="1270" priority="14">
      <formula>H70&lt;0</formula>
    </cfRule>
  </conditionalFormatting>
  <conditionalFormatting sqref="F25:F26">
    <cfRule type="expression" dxfId="1269" priority="11">
      <formula>F25&gt;0</formula>
    </cfRule>
    <cfRule type="expression" dxfId="1268" priority="12">
      <formula>F25&lt;0</formula>
    </cfRule>
  </conditionalFormatting>
  <conditionalFormatting sqref="H25:H26">
    <cfRule type="expression" dxfId="1267" priority="9">
      <formula>H25&gt;0</formula>
    </cfRule>
    <cfRule type="expression" dxfId="1266" priority="10">
      <formula>H25&lt;0</formula>
    </cfRule>
  </conditionalFormatting>
  <conditionalFormatting sqref="F76">
    <cfRule type="expression" dxfId="1265" priority="7">
      <formula>F76&gt;0</formula>
    </cfRule>
    <cfRule type="expression" dxfId="1264" priority="8">
      <formula>F76&lt;0</formula>
    </cfRule>
  </conditionalFormatting>
  <conditionalFormatting sqref="H76">
    <cfRule type="expression" dxfId="1263" priority="5">
      <formula>H76&gt;0</formula>
    </cfRule>
    <cfRule type="expression" dxfId="1262" priority="6">
      <formula>H76&lt;0</formula>
    </cfRule>
  </conditionalFormatting>
  <conditionalFormatting sqref="F74:F75">
    <cfRule type="expression" dxfId="1261" priority="3">
      <formula>F74&gt;0</formula>
    </cfRule>
    <cfRule type="expression" dxfId="1260" priority="4">
      <formula>F74&lt;0</formula>
    </cfRule>
  </conditionalFormatting>
  <conditionalFormatting sqref="H74:H75">
    <cfRule type="expression" dxfId="1259" priority="1">
      <formula>H74&gt;0</formula>
    </cfRule>
    <cfRule type="expression" dxfId="12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930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/>
      <c r="M3" s="3"/>
      <c r="O3" s="11" t="s">
        <v>58</v>
      </c>
      <c r="Q3" s="225">
        <f>IF(Q2=0, Q4, (F18-K18-M18)/Q2)</f>
        <v>69.308250000000001</v>
      </c>
      <c r="T3" s="1"/>
      <c r="U3" t="s">
        <v>931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68.97</v>
      </c>
      <c r="R4" s="508">
        <v>-4.1999999999999997E-3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13794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13861.65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-67.650000000001455</v>
      </c>
      <c r="R7" s="29">
        <v>43171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-67.650000000001455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-4.8803713843591102E-3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2.319849209801363E-2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SUM(H2:H7)</f>
        <v>450</v>
      </c>
      <c r="I18" s="818"/>
      <c r="J18" s="18"/>
      <c r="K18" s="18">
        <f>SUM(K2:K7)</f>
        <v>32021.29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2">C25*(E25-D25)</f>
        <v>6.4999999999997726</v>
      </c>
      <c r="G25" s="39">
        <f t="shared" ref="G25" si="3">D25*C25</f>
        <v>4054</v>
      </c>
      <c r="H25" s="226">
        <f t="shared" ref="H25" si="4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5">C26*(E26-D26)</f>
        <v>-232.00000000000074</v>
      </c>
      <c r="G26" s="39">
        <f t="shared" ref="G26" si="6">D26*C26</f>
        <v>7818.0000000000009</v>
      </c>
      <c r="H26" s="226">
        <f t="shared" ref="H26" si="7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8">C27*(E27-D27)</f>
        <v>-499.9949999999991</v>
      </c>
      <c r="G27" s="39">
        <f t="shared" ref="G27" si="9">D27*C27</f>
        <v>11476.995000000001</v>
      </c>
      <c r="H27" s="226">
        <f t="shared" ref="H27" si="10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1">C28*(E28-D28)</f>
        <v>-871.99999999999989</v>
      </c>
      <c r="G28" s="39">
        <f t="shared" ref="G28" si="12">D28*C28</f>
        <v>15046</v>
      </c>
      <c r="H28" s="226">
        <f t="shared" ref="H28" si="13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4">C29*(E29-D29)</f>
        <v>-871.99999999999989</v>
      </c>
      <c r="G29" s="39">
        <f t="shared" ref="G29" si="15">D29*C29</f>
        <v>15046</v>
      </c>
      <c r="H29" s="226">
        <f t="shared" ref="H29" si="16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7">C30*(E30-D30)</f>
        <v>-1534.0000000000005</v>
      </c>
      <c r="G30" s="39">
        <f t="shared" ref="G30:G40" si="18">D30*C30</f>
        <v>15046</v>
      </c>
      <c r="H30" s="226">
        <f t="shared" ref="H30:H40" si="19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7"/>
        <v>-1587.4999999999986</v>
      </c>
      <c r="G31" s="39">
        <f t="shared" si="18"/>
        <v>18410</v>
      </c>
      <c r="H31" s="226">
        <f t="shared" si="19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7"/>
        <v>-2364.9899999999975</v>
      </c>
      <c r="G32" s="39">
        <f t="shared" si="18"/>
        <v>21618.989999999998</v>
      </c>
      <c r="H32" s="226">
        <f t="shared" si="19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7"/>
        <v>-1469.1599999999994</v>
      </c>
      <c r="G33" s="39">
        <f t="shared" si="18"/>
        <v>14871.16</v>
      </c>
      <c r="H33" s="226">
        <f t="shared" si="19"/>
        <v>-9.8792562248002133E-2</v>
      </c>
      <c r="I33" s="197" t="s">
        <v>802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7"/>
        <v>-638.23500000000092</v>
      </c>
      <c r="G34" s="39">
        <f t="shared" si="18"/>
        <v>11207.235000000001</v>
      </c>
      <c r="H34" s="226">
        <f t="shared" si="19"/>
        <v>-5.6948480155899379E-2</v>
      </c>
      <c r="I34" s="197" t="s">
        <v>804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7"/>
        <v>-571.24000000000024</v>
      </c>
      <c r="G35" s="39">
        <f t="shared" si="18"/>
        <v>14701.240000000002</v>
      </c>
      <c r="H35" s="226">
        <f t="shared" si="19"/>
        <v>-3.885658624714651E-2</v>
      </c>
      <c r="I35" s="197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7"/>
        <v>-163.3199999999988</v>
      </c>
      <c r="G36" s="39">
        <f t="shared" si="18"/>
        <v>11077.32</v>
      </c>
      <c r="H36" s="226">
        <f t="shared" si="19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7"/>
        <v>-239.32500000000019</v>
      </c>
      <c r="G37" s="39">
        <f t="shared" si="18"/>
        <v>10997.325000000001</v>
      </c>
      <c r="H37" s="226">
        <f t="shared" si="19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7"/>
        <v>14.000000000000057</v>
      </c>
      <c r="G38" s="39">
        <f t="shared" si="18"/>
        <v>3656.5</v>
      </c>
      <c r="H38" s="226">
        <f t="shared" si="19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7"/>
        <v>-107.9899999999995</v>
      </c>
      <c r="G39" s="39">
        <f t="shared" si="18"/>
        <v>7204.99</v>
      </c>
      <c r="H39" s="226">
        <f t="shared" si="19"/>
        <v>-1.4988223439588328E-2</v>
      </c>
      <c r="I39" s="197" t="s">
        <v>886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7"/>
        <v>71.930000000000405</v>
      </c>
      <c r="G40" s="39">
        <f t="shared" si="18"/>
        <v>3574.0699999999997</v>
      </c>
      <c r="H40" s="226">
        <f t="shared" si="19"/>
        <v>2.0125515168981138E-2</v>
      </c>
      <c r="I40" s="197" t="s">
        <v>892</v>
      </c>
      <c r="J40" s="39"/>
      <c r="K40" s="39"/>
      <c r="L40" s="39"/>
      <c r="O40" s="825" t="s">
        <v>78</v>
      </c>
      <c r="P40" s="825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0">C41*(E41-D41)</f>
        <v>118.43000000000004</v>
      </c>
      <c r="G41" s="39">
        <f t="shared" ref="G41" si="21">D41*C41</f>
        <v>3574.0699999999997</v>
      </c>
      <c r="H41" s="226">
        <f t="shared" ref="H41" si="22">(E41-D41)/D41</f>
        <v>3.3135892693763706E-2</v>
      </c>
      <c r="I41" s="197"/>
      <c r="J41" s="39"/>
      <c r="K41" s="39"/>
      <c r="L41" s="39"/>
      <c r="O41" s="81">
        <v>1.1000000000000001</v>
      </c>
      <c r="P41" s="81">
        <f>O41*$Q$4</f>
        <v>75.867000000000004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3">C42*(E42-D42)</f>
        <v>214.93000000000038</v>
      </c>
      <c r="G42" s="39">
        <f t="shared" ref="G42:G47" si="24">D42*C42</f>
        <v>3574.0699999999997</v>
      </c>
      <c r="H42" s="226">
        <f t="shared" ref="H42:H47" si="25">(E42-D42)/D42</f>
        <v>6.0135923471000961E-2</v>
      </c>
      <c r="I42" s="197"/>
      <c r="J42" s="39"/>
      <c r="K42" s="39"/>
      <c r="L42" s="39"/>
      <c r="O42" s="81">
        <v>1.0900000000000001</v>
      </c>
      <c r="P42" s="81">
        <f t="shared" ref="P42:P61" si="26">O42*$Q$4</f>
        <v>75.177300000000002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3"/>
        <v>-39.509999999999934</v>
      </c>
      <c r="G43" s="39">
        <f t="shared" si="24"/>
        <v>7082.51</v>
      </c>
      <c r="H43" s="226">
        <f t="shared" si="25"/>
        <v>-5.5785307751065553E-3</v>
      </c>
      <c r="I43" s="197"/>
      <c r="J43" s="39"/>
      <c r="K43" s="39"/>
      <c r="L43" s="39"/>
      <c r="O43" s="81">
        <v>1.08</v>
      </c>
      <c r="P43" s="81">
        <f t="shared" si="26"/>
        <v>74.4876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3"/>
        <v>-273.51000000000101</v>
      </c>
      <c r="G44" s="39">
        <f t="shared" si="24"/>
        <v>10506.51</v>
      </c>
      <c r="H44" s="226">
        <f t="shared" si="25"/>
        <v>-2.6032431321152405E-2</v>
      </c>
      <c r="I44" s="197" t="s">
        <v>1000</v>
      </c>
      <c r="J44" s="39"/>
      <c r="K44" s="39"/>
      <c r="L44" s="39"/>
      <c r="O44" s="81">
        <v>1.07</v>
      </c>
      <c r="P44" s="81">
        <f t="shared" si="26"/>
        <v>73.797899999999998</v>
      </c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3"/>
        <v>-7.9999999999984084</v>
      </c>
      <c r="G45" s="39">
        <f t="shared" si="24"/>
        <v>13966</v>
      </c>
      <c r="H45" s="226">
        <f t="shared" si="25"/>
        <v>-5.7281970499773794E-4</v>
      </c>
      <c r="I45" s="197" t="s">
        <v>1002</v>
      </c>
      <c r="J45" s="39"/>
      <c r="K45" s="39"/>
      <c r="L45" s="39"/>
      <c r="O45" s="81">
        <v>1.06</v>
      </c>
      <c r="P45" s="81">
        <f t="shared" si="26"/>
        <v>73.108199999999997</v>
      </c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3"/>
        <v>62.000000000000455</v>
      </c>
      <c r="G46" s="39">
        <f t="shared" si="24"/>
        <v>6952</v>
      </c>
      <c r="H46" s="226">
        <f t="shared" si="25"/>
        <v>8.9182968929805029E-3</v>
      </c>
      <c r="I46" s="197" t="s">
        <v>1003</v>
      </c>
      <c r="J46" s="39"/>
      <c r="K46" s="39"/>
      <c r="L46" s="39"/>
      <c r="O46" s="81">
        <v>1.05</v>
      </c>
      <c r="P46" s="81">
        <f t="shared" si="26"/>
        <v>72.418500000000009</v>
      </c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3"/>
        <v>-41.600000000002524</v>
      </c>
      <c r="G47" s="39">
        <f t="shared" si="24"/>
        <v>13861.600000000002</v>
      </c>
      <c r="H47" s="226">
        <f t="shared" si="25"/>
        <v>-3.0010965545104835E-3</v>
      </c>
      <c r="I47" s="197">
        <v>69</v>
      </c>
      <c r="J47" s="39"/>
      <c r="K47" s="39"/>
      <c r="L47" s="39"/>
      <c r="O47" s="81">
        <v>1.04</v>
      </c>
      <c r="P47" s="81">
        <f t="shared" si="26"/>
        <v>71.728800000000007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197"/>
      <c r="J48" s="39"/>
      <c r="K48" s="39"/>
      <c r="L48" s="39"/>
      <c r="O48" s="81">
        <v>1.03</v>
      </c>
      <c r="P48" s="81">
        <f t="shared" si="26"/>
        <v>71.039100000000005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197"/>
      <c r="J49" s="39"/>
      <c r="K49" s="39"/>
      <c r="L49" s="39"/>
      <c r="O49" s="81">
        <v>1.02</v>
      </c>
      <c r="P49" s="81">
        <f t="shared" si="26"/>
        <v>70.349400000000003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197"/>
      <c r="J50" s="39"/>
      <c r="K50" s="39"/>
      <c r="L50" s="39"/>
      <c r="O50" s="81">
        <v>1.01</v>
      </c>
      <c r="P50" s="81">
        <f t="shared" si="26"/>
        <v>69.659700000000001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197"/>
      <c r="J51" s="39"/>
      <c r="K51" s="39"/>
      <c r="L51" s="39"/>
      <c r="O51" s="81">
        <v>1</v>
      </c>
      <c r="P51" s="81">
        <f t="shared" si="26"/>
        <v>68.97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O52" s="81">
        <v>0.99</v>
      </c>
      <c r="P52" s="81">
        <f t="shared" si="26"/>
        <v>68.280299999999997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O53" s="81">
        <v>0.98</v>
      </c>
      <c r="P53" s="81">
        <f t="shared" si="26"/>
        <v>67.590599999999995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O54" s="81">
        <v>0.97</v>
      </c>
      <c r="P54" s="81">
        <f t="shared" si="26"/>
        <v>66.900899999999993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O55" s="81">
        <v>0.96</v>
      </c>
      <c r="P55" s="81">
        <f t="shared" si="26"/>
        <v>66.211199999999991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O56" s="81">
        <v>0.95</v>
      </c>
      <c r="P56" s="81">
        <f t="shared" si="26"/>
        <v>65.521499999999989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O57" s="81">
        <v>0.94</v>
      </c>
      <c r="P57" s="81">
        <f t="shared" si="26"/>
        <v>64.831800000000001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O58" s="81">
        <v>0.93</v>
      </c>
      <c r="P58" s="81">
        <f t="shared" si="26"/>
        <v>64.142099999999999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O59" s="81">
        <v>0.92</v>
      </c>
      <c r="P59" s="81">
        <f t="shared" si="26"/>
        <v>63.452400000000004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O60" s="81">
        <v>0.91</v>
      </c>
      <c r="P60" s="81">
        <f t="shared" si="26"/>
        <v>62.762700000000002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O61" s="81">
        <v>0.9</v>
      </c>
      <c r="P61" s="81">
        <f t="shared" si="26"/>
        <v>62.073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7" priority="21">
      <formula>F55&gt;0</formula>
    </cfRule>
    <cfRule type="expression" dxfId="1256" priority="22">
      <formula>F55&lt;0</formula>
    </cfRule>
  </conditionalFormatting>
  <conditionalFormatting sqref="Q7">
    <cfRule type="expression" dxfId="1255" priority="19">
      <formula>Q7&gt;0</formula>
    </cfRule>
    <cfRule type="expression" dxfId="1254" priority="20">
      <formula>Q7&lt;0</formula>
    </cfRule>
  </conditionalFormatting>
  <conditionalFormatting sqref="Q8">
    <cfRule type="expression" dxfId="1253" priority="17">
      <formula>Q8&gt;0</formula>
    </cfRule>
    <cfRule type="expression" dxfId="1252" priority="18">
      <formula>Q8&lt;0</formula>
    </cfRule>
  </conditionalFormatting>
  <conditionalFormatting sqref="F25:F54">
    <cfRule type="expression" dxfId="1251" priority="15">
      <formula>F25&gt;0</formula>
    </cfRule>
    <cfRule type="expression" dxfId="1250" priority="16">
      <formula>F25&lt;0</formula>
    </cfRule>
  </conditionalFormatting>
  <conditionalFormatting sqref="H25:H54">
    <cfRule type="expression" dxfId="1249" priority="13">
      <formula>H25&gt;0</formula>
    </cfRule>
    <cfRule type="expression" dxfId="1248" priority="14">
      <formula>H25&lt;0</formula>
    </cfRule>
  </conditionalFormatting>
  <conditionalFormatting sqref="F89:F110">
    <cfRule type="expression" dxfId="1247" priority="11">
      <formula>F89&gt;0</formula>
    </cfRule>
    <cfRule type="expression" dxfId="1246" priority="12">
      <formula>F89&lt;0</formula>
    </cfRule>
  </conditionalFormatting>
  <conditionalFormatting sqref="H89:H110">
    <cfRule type="expression" dxfId="1245" priority="9">
      <formula>H89&gt;0</formula>
    </cfRule>
    <cfRule type="expression" dxfId="1244" priority="10">
      <formula>H89&lt;0</formula>
    </cfRule>
  </conditionalFormatting>
  <conditionalFormatting sqref="Q10">
    <cfRule type="expression" dxfId="1243" priority="7">
      <formula>Q10&gt;0</formula>
    </cfRule>
    <cfRule type="expression" dxfId="1242" priority="8">
      <formula>Q10&lt;0</formula>
    </cfRule>
  </conditionalFormatting>
  <conditionalFormatting sqref="J25:J38">
    <cfRule type="expression" dxfId="1241" priority="5">
      <formula>J25&gt;0</formula>
    </cfRule>
    <cfRule type="expression" dxfId="1240" priority="6">
      <formula>J25&lt;0</formula>
    </cfRule>
  </conditionalFormatting>
  <conditionalFormatting sqref="K25:K38">
    <cfRule type="expression" dxfId="1239" priority="3">
      <formula>K25&gt;0</formula>
    </cfRule>
    <cfRule type="expression" dxfId="1238" priority="4">
      <formula>K25&lt;0</formula>
    </cfRule>
  </conditionalFormatting>
  <conditionalFormatting sqref="L25:L38">
    <cfRule type="expression" dxfId="1237" priority="1">
      <formula>L25&gt;0</formula>
    </cfRule>
    <cfRule type="expression" dxfId="12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656.77</v>
      </c>
      <c r="R4" s="508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722.447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715.87930000000006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709.3116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702.74390000000005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696.17619999999999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689.60850000000005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683.04079999999999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676.47310000000004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669.90539999999999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663.33770000000004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650.20229999999992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643.63459999999998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637.06689999999992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630.49919999999997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623.93149999999991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617.36379999999997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610.79610000000002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604.22839999999997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597.66070000000002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591.09299999999996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5" priority="21">
      <formula>F47&gt;0</formula>
    </cfRule>
    <cfRule type="expression" dxfId="1234" priority="22">
      <formula>F47&lt;0</formula>
    </cfRule>
  </conditionalFormatting>
  <conditionalFormatting sqref="Q7">
    <cfRule type="expression" dxfId="1233" priority="19">
      <formula>Q7&gt;0</formula>
    </cfRule>
    <cfRule type="expression" dxfId="1232" priority="20">
      <formula>Q7&lt;0</formula>
    </cfRule>
  </conditionalFormatting>
  <conditionalFormatting sqref="Q8">
    <cfRule type="expression" dxfId="1231" priority="17">
      <formula>Q8&gt;0</formula>
    </cfRule>
    <cfRule type="expression" dxfId="1230" priority="18">
      <formula>Q8&lt;0</formula>
    </cfRule>
  </conditionalFormatting>
  <conditionalFormatting sqref="F25:F46">
    <cfRule type="expression" dxfId="1229" priority="15">
      <formula>F25&gt;0</formula>
    </cfRule>
    <cfRule type="expression" dxfId="1228" priority="16">
      <formula>F25&lt;0</formula>
    </cfRule>
  </conditionalFormatting>
  <conditionalFormatting sqref="H25:H46">
    <cfRule type="expression" dxfId="1227" priority="13">
      <formula>H25&gt;0</formula>
    </cfRule>
    <cfRule type="expression" dxfId="1226" priority="14">
      <formula>H25&lt;0</formula>
    </cfRule>
  </conditionalFormatting>
  <conditionalFormatting sqref="F89:F110">
    <cfRule type="expression" dxfId="1225" priority="11">
      <formula>F89&gt;0</formula>
    </cfRule>
    <cfRule type="expression" dxfId="1224" priority="12">
      <formula>F89&lt;0</formula>
    </cfRule>
  </conditionalFormatting>
  <conditionalFormatting sqref="H89:H110">
    <cfRule type="expression" dxfId="1223" priority="9">
      <formula>H89&gt;0</formula>
    </cfRule>
    <cfRule type="expression" dxfId="1222" priority="10">
      <formula>H89&lt;0</formula>
    </cfRule>
  </conditionalFormatting>
  <conditionalFormatting sqref="Q10">
    <cfRule type="expression" dxfId="1221" priority="7">
      <formula>Q10&gt;0</formula>
    </cfRule>
    <cfRule type="expression" dxfId="1220" priority="8">
      <formula>Q10&lt;0</formula>
    </cfRule>
  </conditionalFormatting>
  <conditionalFormatting sqref="J25:J38">
    <cfRule type="expression" dxfId="1219" priority="5">
      <formula>J25&gt;0</formula>
    </cfRule>
    <cfRule type="expression" dxfId="1218" priority="6">
      <formula>J25&lt;0</formula>
    </cfRule>
  </conditionalFormatting>
  <conditionalFormatting sqref="K25:K38">
    <cfRule type="expression" dxfId="1217" priority="3">
      <formula>K25&gt;0</formula>
    </cfRule>
    <cfRule type="expression" dxfId="1216" priority="4">
      <formula>K25&lt;0</formula>
    </cfRule>
  </conditionalFormatting>
  <conditionalFormatting sqref="L25:L38">
    <cfRule type="expression" dxfId="1215" priority="1">
      <formula>L25&gt;0</formula>
    </cfRule>
    <cfRule type="expression" dxfId="12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992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40.85</v>
      </c>
      <c r="R4" s="508">
        <v>-3.2800000000000003E-2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8170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5.3378029912325944E-2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44.935000000000002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44.526500000000006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44.118000000000002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43.709500000000006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43.301000000000002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42.892500000000005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42.484000000000002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42.075500000000005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41.667000000000002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41.258500000000005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40.85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40.441499999999998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40.033000000000001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39.624499999999998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39.216000000000001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38.807499999999997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38.399000000000001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37.990500000000004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37.582000000000001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37.173500000000004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36.765000000000001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988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3" priority="31">
      <formula>F47&gt;0</formula>
    </cfRule>
    <cfRule type="expression" dxfId="1212" priority="32">
      <formula>F47&lt;0</formula>
    </cfRule>
  </conditionalFormatting>
  <conditionalFormatting sqref="Q7">
    <cfRule type="expression" dxfId="1211" priority="29">
      <formula>Q7&gt;0</formula>
    </cfRule>
    <cfRule type="expression" dxfId="1210" priority="30">
      <formula>Q7&lt;0</formula>
    </cfRule>
  </conditionalFormatting>
  <conditionalFormatting sqref="Q8">
    <cfRule type="expression" dxfId="1209" priority="27">
      <formula>Q8&gt;0</formula>
    </cfRule>
    <cfRule type="expression" dxfId="1208" priority="28">
      <formula>Q8&lt;0</formula>
    </cfRule>
  </conditionalFormatting>
  <conditionalFormatting sqref="F30:F46">
    <cfRule type="expression" dxfId="1207" priority="25">
      <formula>F30&gt;0</formula>
    </cfRule>
    <cfRule type="expression" dxfId="1206" priority="26">
      <formula>F30&lt;0</formula>
    </cfRule>
  </conditionalFormatting>
  <conditionalFormatting sqref="H30:H46">
    <cfRule type="expression" dxfId="1205" priority="23">
      <formula>H30&gt;0</formula>
    </cfRule>
    <cfRule type="expression" dxfId="1204" priority="24">
      <formula>H30&lt;0</formula>
    </cfRule>
  </conditionalFormatting>
  <conditionalFormatting sqref="Q10">
    <cfRule type="expression" dxfId="1203" priority="21">
      <formula>Q10&gt;0</formula>
    </cfRule>
    <cfRule type="expression" dxfId="1202" priority="22">
      <formula>Q10&lt;0</formula>
    </cfRule>
  </conditionalFormatting>
  <conditionalFormatting sqref="J25:J38">
    <cfRule type="expression" dxfId="1201" priority="19">
      <formula>J25&gt;0</formula>
    </cfRule>
    <cfRule type="expression" dxfId="1200" priority="20">
      <formula>J25&lt;0</formula>
    </cfRule>
  </conditionalFormatting>
  <conditionalFormatting sqref="K25:K38">
    <cfRule type="expression" dxfId="1199" priority="17">
      <formula>K25&gt;0</formula>
    </cfRule>
    <cfRule type="expression" dxfId="1198" priority="18">
      <formula>K25&lt;0</formula>
    </cfRule>
  </conditionalFormatting>
  <conditionalFormatting sqref="L25:L38">
    <cfRule type="expression" dxfId="1197" priority="15">
      <formula>L25&gt;0</formula>
    </cfRule>
    <cfRule type="expression" dxfId="1196" priority="16">
      <formula>L25&lt;0</formula>
    </cfRule>
  </conditionalFormatting>
  <conditionalFormatting sqref="F89:F110">
    <cfRule type="expression" dxfId="1195" priority="13">
      <formula>F89&gt;0</formula>
    </cfRule>
    <cfRule type="expression" dxfId="1194" priority="14">
      <formula>F89&lt;0</formula>
    </cfRule>
  </conditionalFormatting>
  <conditionalFormatting sqref="H89:H110">
    <cfRule type="expression" dxfId="1193" priority="11">
      <formula>H89&gt;0</formula>
    </cfRule>
    <cfRule type="expression" dxfId="1192" priority="12">
      <formula>H89&lt;0</formula>
    </cfRule>
  </conditionalFormatting>
  <conditionalFormatting sqref="J89:J102">
    <cfRule type="expression" dxfId="1191" priority="9">
      <formula>J89&gt;0</formula>
    </cfRule>
    <cfRule type="expression" dxfId="1190" priority="10">
      <formula>J89&lt;0</formula>
    </cfRule>
  </conditionalFormatting>
  <conditionalFormatting sqref="K89:K102">
    <cfRule type="expression" dxfId="1189" priority="7">
      <formula>K89&gt;0</formula>
    </cfRule>
    <cfRule type="expression" dxfId="1188" priority="8">
      <formula>K89&lt;0</formula>
    </cfRule>
  </conditionalFormatting>
  <conditionalFormatting sqref="L89:L102">
    <cfRule type="expression" dxfId="1187" priority="5">
      <formula>L89&gt;0</formula>
    </cfRule>
    <cfRule type="expression" dxfId="1186" priority="6">
      <formula>L89&lt;0</formula>
    </cfRule>
  </conditionalFormatting>
  <conditionalFormatting sqref="F25:F29">
    <cfRule type="expression" dxfId="1185" priority="3">
      <formula>F25&gt;0</formula>
    </cfRule>
    <cfRule type="expression" dxfId="1184" priority="4">
      <formula>F25&lt;0</formula>
    </cfRule>
  </conditionalFormatting>
  <conditionalFormatting sqref="H25:H29">
    <cfRule type="expression" dxfId="1183" priority="1">
      <formula>H25&gt;0</formula>
    </cfRule>
    <cfRule type="expression" dxfId="11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207.01</v>
      </c>
      <c r="R4" s="508">
        <v>-1.9E-3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4140.2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180.19999999999982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180.19999999999982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4.5505050505050458E-2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227.71100000000001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225.64090000000002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223.57079999999999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221.50069999999999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219.4306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217.3605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215.29040000000001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213.22030000000001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211.15019999999998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209.08009999999999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207.01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204.93989999999999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202.8698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200.79969999999997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198.72959999999998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196.65949999999998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194.58939999999998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192.51930000000002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190.44919999999999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188.37909999999999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186.309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988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1" priority="31">
      <formula>F47&gt;0</formula>
    </cfRule>
    <cfRule type="expression" dxfId="1180" priority="32">
      <formula>F47&lt;0</formula>
    </cfRule>
  </conditionalFormatting>
  <conditionalFormatting sqref="Q7">
    <cfRule type="expression" dxfId="1179" priority="29">
      <formula>Q7&gt;0</formula>
    </cfRule>
    <cfRule type="expression" dxfId="1178" priority="30">
      <formula>Q7&lt;0</formula>
    </cfRule>
  </conditionalFormatting>
  <conditionalFormatting sqref="Q8">
    <cfRule type="expression" dxfId="1177" priority="27">
      <formula>Q8&gt;0</formula>
    </cfRule>
    <cfRule type="expression" dxfId="1176" priority="28">
      <formula>Q8&lt;0</formula>
    </cfRule>
  </conditionalFormatting>
  <conditionalFormatting sqref="F30:F46">
    <cfRule type="expression" dxfId="1175" priority="25">
      <formula>F30&gt;0</formula>
    </cfRule>
    <cfRule type="expression" dxfId="1174" priority="26">
      <formula>F30&lt;0</formula>
    </cfRule>
  </conditionalFormatting>
  <conditionalFormatting sqref="H30:H46">
    <cfRule type="expression" dxfId="1173" priority="23">
      <formula>H30&gt;0</formula>
    </cfRule>
    <cfRule type="expression" dxfId="1172" priority="24">
      <formula>H30&lt;0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25:J38">
    <cfRule type="expression" dxfId="1169" priority="19">
      <formula>J25&gt;0</formula>
    </cfRule>
    <cfRule type="expression" dxfId="1168" priority="20">
      <formula>J25&lt;0</formula>
    </cfRule>
  </conditionalFormatting>
  <conditionalFormatting sqref="K25:K38">
    <cfRule type="expression" dxfId="1167" priority="17">
      <formula>K25&gt;0</formula>
    </cfRule>
    <cfRule type="expression" dxfId="1166" priority="18">
      <formula>K25&lt;0</formula>
    </cfRule>
  </conditionalFormatting>
  <conditionalFormatting sqref="L25:L38">
    <cfRule type="expression" dxfId="1165" priority="15">
      <formula>L25&gt;0</formula>
    </cfRule>
    <cfRule type="expression" dxfId="1164" priority="16">
      <formula>L25&lt;0</formula>
    </cfRule>
  </conditionalFormatting>
  <conditionalFormatting sqref="F89:F110">
    <cfRule type="expression" dxfId="1163" priority="13">
      <formula>F89&gt;0</formula>
    </cfRule>
    <cfRule type="expression" dxfId="1162" priority="14">
      <formula>F89&lt;0</formula>
    </cfRule>
  </conditionalFormatting>
  <conditionalFormatting sqref="H89:H110">
    <cfRule type="expression" dxfId="1161" priority="11">
      <formula>H89&gt;0</formula>
    </cfRule>
    <cfRule type="expression" dxfId="1160" priority="12">
      <formula>H89&lt;0</formula>
    </cfRule>
  </conditionalFormatting>
  <conditionalFormatting sqref="J89:J102">
    <cfRule type="expression" dxfId="1159" priority="9">
      <formula>J89&gt;0</formula>
    </cfRule>
    <cfRule type="expression" dxfId="1158" priority="10">
      <formula>J89&lt;0</formula>
    </cfRule>
  </conditionalFormatting>
  <conditionalFormatting sqref="K89:K102">
    <cfRule type="expression" dxfId="1157" priority="7">
      <formula>K89&gt;0</formula>
    </cfRule>
    <cfRule type="expression" dxfId="1156" priority="8">
      <formula>K89&lt;0</formula>
    </cfRule>
  </conditionalFormatting>
  <conditionalFormatting sqref="L89:L102">
    <cfRule type="expression" dxfId="1155" priority="5">
      <formula>L89&gt;0</formula>
    </cfRule>
    <cfRule type="expression" dxfId="1154" priority="6">
      <formula>L89&lt;0</formula>
    </cfRule>
  </conditionalFormatting>
  <conditionalFormatting sqref="F25:F29">
    <cfRule type="expression" dxfId="1153" priority="3">
      <formula>F25&gt;0</formula>
    </cfRule>
    <cfRule type="expression" dxfId="1152" priority="4">
      <formula>F25&lt;0</formula>
    </cfRule>
  </conditionalFormatting>
  <conditionalFormatting sqref="H25:H29">
    <cfRule type="expression" dxfId="1151" priority="1">
      <formula>H25&gt;0</formula>
    </cfRule>
    <cfRule type="expression" dxfId="11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</v>
      </c>
      <c r="R4" s="508">
        <v>-4.5999999999999999E-3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3350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-61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-1.7883318674875404E-2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72.36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71.69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71.02000000000001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70.350000000000009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69.680000000000007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69.010000000000005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68.34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67.67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66.33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65.66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64.989999999999995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64.319999999999993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63.65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62.98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62.31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61.64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60.97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60.300000000000004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988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9" priority="31">
      <formula>F47&gt;0</formula>
    </cfRule>
    <cfRule type="expression" dxfId="1148" priority="32">
      <formula>F47&lt;0</formula>
    </cfRule>
  </conditionalFormatting>
  <conditionalFormatting sqref="Q7">
    <cfRule type="expression" dxfId="1147" priority="29">
      <formula>Q7&gt;0</formula>
    </cfRule>
    <cfRule type="expression" dxfId="1146" priority="30">
      <formula>Q7&lt;0</formula>
    </cfRule>
  </conditionalFormatting>
  <conditionalFormatting sqref="Q8">
    <cfRule type="expression" dxfId="1145" priority="27">
      <formula>Q8&gt;0</formula>
    </cfRule>
    <cfRule type="expression" dxfId="1144" priority="28">
      <formula>Q8&lt;0</formula>
    </cfRule>
  </conditionalFormatting>
  <conditionalFormatting sqref="F30:F46">
    <cfRule type="expression" dxfId="1143" priority="25">
      <formula>F30&gt;0</formula>
    </cfRule>
    <cfRule type="expression" dxfId="1142" priority="26">
      <formula>F30&lt;0</formula>
    </cfRule>
  </conditionalFormatting>
  <conditionalFormatting sqref="H30:H46">
    <cfRule type="expression" dxfId="1141" priority="23">
      <formula>H30&gt;0</formula>
    </cfRule>
    <cfRule type="expression" dxfId="1140" priority="24">
      <formula>H30&lt;0</formula>
    </cfRule>
  </conditionalFormatting>
  <conditionalFormatting sqref="Q10">
    <cfRule type="expression" dxfId="1139" priority="21">
      <formula>Q10&gt;0</formula>
    </cfRule>
    <cfRule type="expression" dxfId="1138" priority="22">
      <formula>Q10&lt;0</formula>
    </cfRule>
  </conditionalFormatting>
  <conditionalFormatting sqref="J25:J38">
    <cfRule type="expression" dxfId="1137" priority="19">
      <formula>J25&gt;0</formula>
    </cfRule>
    <cfRule type="expression" dxfId="1136" priority="20">
      <formula>J25&lt;0</formula>
    </cfRule>
  </conditionalFormatting>
  <conditionalFormatting sqref="K25:K38">
    <cfRule type="expression" dxfId="1135" priority="17">
      <formula>K25&gt;0</formula>
    </cfRule>
    <cfRule type="expression" dxfId="1134" priority="18">
      <formula>K25&lt;0</formula>
    </cfRule>
  </conditionalFormatting>
  <conditionalFormatting sqref="L25:L38">
    <cfRule type="expression" dxfId="1133" priority="15">
      <formula>L25&gt;0</formula>
    </cfRule>
    <cfRule type="expression" dxfId="1132" priority="16">
      <formula>L25&lt;0</formula>
    </cfRule>
  </conditionalFormatting>
  <conditionalFormatting sqref="F89:F110">
    <cfRule type="expression" dxfId="1131" priority="13">
      <formula>F89&gt;0</formula>
    </cfRule>
    <cfRule type="expression" dxfId="1130" priority="14">
      <formula>F89&lt;0</formula>
    </cfRule>
  </conditionalFormatting>
  <conditionalFormatting sqref="H89:H110">
    <cfRule type="expression" dxfId="1129" priority="11">
      <formula>H89&gt;0</formula>
    </cfRule>
    <cfRule type="expression" dxfId="1128" priority="12">
      <formula>H89&lt;0</formula>
    </cfRule>
  </conditionalFormatting>
  <conditionalFormatting sqref="J89:J102">
    <cfRule type="expression" dxfId="1127" priority="9">
      <formula>J89&gt;0</formula>
    </cfRule>
    <cfRule type="expression" dxfId="1126" priority="10">
      <formula>J89&lt;0</formula>
    </cfRule>
  </conditionalFormatting>
  <conditionalFormatting sqref="K89:K102">
    <cfRule type="expression" dxfId="1125" priority="7">
      <formula>K89&gt;0</formula>
    </cfRule>
    <cfRule type="expression" dxfId="1124" priority="8">
      <formula>K89&lt;0</formula>
    </cfRule>
  </conditionalFormatting>
  <conditionalFormatting sqref="L89:L102">
    <cfRule type="expression" dxfId="1123" priority="5">
      <formula>L89&gt;0</formula>
    </cfRule>
    <cfRule type="expression" dxfId="1122" priority="6">
      <formula>L89&lt;0</formula>
    </cfRule>
  </conditionalFormatting>
  <conditionalFormatting sqref="F25:F29">
    <cfRule type="expression" dxfId="1121" priority="3">
      <formula>F25&gt;0</formula>
    </cfRule>
    <cfRule type="expression" dxfId="1120" priority="4">
      <formula>F25&lt;0</formula>
    </cfRule>
  </conditionalFormatting>
  <conditionalFormatting sqref="H25:H29">
    <cfRule type="expression" dxfId="1119" priority="1">
      <formula>H25&gt;0</formula>
    </cfRule>
    <cfRule type="expression" dxfId="11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972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30.71823333333333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31.44</v>
      </c>
      <c r="R4" s="508">
        <v>1.18E-2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9432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9215.4699999999993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216.53000000000065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216.53000000000065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2.3496359925212786E-2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8.3969465648854963E-2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9259.5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4">C26*(E26-D26)</f>
        <v>78.020000000000067</v>
      </c>
      <c r="G26" s="39">
        <f t="shared" ref="G26" si="5">D26*C26</f>
        <v>6071.98</v>
      </c>
      <c r="H26" s="226">
        <f t="shared" ref="H26" si="6">(E26-D26)/D26</f>
        <v>1.284918593276E-2</v>
      </c>
      <c r="I26" s="39"/>
      <c r="J26" s="39"/>
      <c r="K26" s="39"/>
      <c r="L26" s="39"/>
    </row>
    <row r="27" spans="1:13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7">C27*(E27-D27)</f>
        <v>216.60000000000039</v>
      </c>
      <c r="G27" s="39">
        <f t="shared" ref="G27" si="8">D27*C27</f>
        <v>9215.4</v>
      </c>
      <c r="H27" s="226">
        <f t="shared" ref="H27" si="9">(E27-D27)/D27</f>
        <v>2.3504134383748983E-2</v>
      </c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34.584000000000003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34.269600000000004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33.955200000000005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33.640800000000006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33.3264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33.012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32.697600000000001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32.383200000000002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32.068800000000003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31.7544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31.44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31.125600000000002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30.811199999999999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30.4968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30.182400000000001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29.867999999999999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29.553599999999999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29.239200000000004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28.924800000000001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28.610400000000002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28.296000000000003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0:F46">
    <cfRule type="expression" dxfId="1111" priority="25">
      <formula>F30&gt;0</formula>
    </cfRule>
    <cfRule type="expression" dxfId="1110" priority="26">
      <formula>F30&lt;0</formula>
    </cfRule>
  </conditionalFormatting>
  <conditionalFormatting sqref="H30:H46">
    <cfRule type="expression" dxfId="1109" priority="23">
      <formula>H30&gt;0</formula>
    </cfRule>
    <cfRule type="expression" dxfId="1108" priority="24">
      <formula>H30&lt;0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:L38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29">
    <cfRule type="expression" dxfId="1089" priority="3">
      <formula>F25&gt;0</formula>
    </cfRule>
    <cfRule type="expression" dxfId="1088" priority="4">
      <formula>F25&lt;0</formula>
    </cfRule>
  </conditionalFormatting>
  <conditionalFormatting sqref="H25:H29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151.76</v>
      </c>
      <c r="R4" s="508">
        <v>-4.82E-2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3035.2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140.72999999999911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140.72999999999911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4.8620300089480657E-2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993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166.93600000000001</v>
      </c>
    </row>
    <row r="20" spans="1:16" x14ac:dyDescent="0.25">
      <c r="O20" s="81">
        <v>1.0900000000000001</v>
      </c>
      <c r="P20" s="81">
        <f t="shared" ref="P20:P39" si="1">O20*$Q$4</f>
        <v>165.41839999999999</v>
      </c>
    </row>
    <row r="21" spans="1:16" x14ac:dyDescent="0.25">
      <c r="O21" s="81">
        <v>1.08</v>
      </c>
      <c r="P21" s="81">
        <f t="shared" si="1"/>
        <v>163.9008</v>
      </c>
    </row>
    <row r="22" spans="1:16" x14ac:dyDescent="0.25">
      <c r="O22" s="81">
        <v>1.07</v>
      </c>
      <c r="P22" s="81">
        <f t="shared" si="1"/>
        <v>162.38319999999999</v>
      </c>
    </row>
    <row r="23" spans="1:16" x14ac:dyDescent="0.25">
      <c r="O23" s="81">
        <v>1.06</v>
      </c>
      <c r="P23" s="81">
        <f t="shared" si="1"/>
        <v>160.8656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159.34799999999998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157.8304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156.31279999999998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154.79519999999999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153.27759999999998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151.76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150.2424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148.72479999999999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147.2072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145.68959999999998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144.172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142.65439999999998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141.13679999999999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139.61920000000001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138.10159999999999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136.584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964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0:F46">
    <cfRule type="expression" dxfId="1079" priority="25">
      <formula>F30&gt;0</formula>
    </cfRule>
    <cfRule type="expression" dxfId="1078" priority="26">
      <formula>F30&lt;0</formula>
    </cfRule>
  </conditionalFormatting>
  <conditionalFormatting sqref="H30:H46">
    <cfRule type="expression" dxfId="1077" priority="23">
      <formula>H30&gt;0</formula>
    </cfRule>
    <cfRule type="expression" dxfId="1076" priority="24">
      <formula>H30&lt;0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29">
    <cfRule type="expression" dxfId="1057" priority="3">
      <formula>F25&gt;0</formula>
    </cfRule>
    <cfRule type="expression" dxfId="1056" priority="4">
      <formula>F25&lt;0</formula>
    </cfRule>
  </conditionalFormatting>
  <conditionalFormatting sqref="H25:H29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249.14</v>
      </c>
      <c r="R4" s="508">
        <v>-3.0000000000000001E-3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11211.3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362.16999999999825</v>
      </c>
      <c r="R7">
        <v>15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362.16999999999825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3.3382400247761637E-2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274.05400000000003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271.56260000000003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269.07119999999998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266.57979999999998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264.08839999999998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261.59699999999998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259.10559999999998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256.61419999999998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254.12279999999998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251.63139999999999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249.14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246.64859999999999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244.15719999999999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241.66579999999999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239.17439999999999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236.68299999999996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234.19159999999997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231.7002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229.2088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226.7174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224.226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3" priority="31">
      <formula>F47&gt;0</formula>
    </cfRule>
    <cfRule type="expression" dxfId="1052" priority="32">
      <formula>F47&lt;0</formula>
    </cfRule>
  </conditionalFormatting>
  <conditionalFormatting sqref="Q7">
    <cfRule type="expression" dxfId="1051" priority="29">
      <formula>Q7&gt;0</formula>
    </cfRule>
    <cfRule type="expression" dxfId="1050" priority="30">
      <formula>Q7&lt;0</formula>
    </cfRule>
  </conditionalFormatting>
  <conditionalFormatting sqref="Q8">
    <cfRule type="expression" dxfId="1049" priority="27">
      <formula>Q8&gt;0</formula>
    </cfRule>
    <cfRule type="expression" dxfId="1048" priority="28">
      <formula>Q8&lt;0</formula>
    </cfRule>
  </conditionalFormatting>
  <conditionalFormatting sqref="F30:F46">
    <cfRule type="expression" dxfId="1047" priority="25">
      <formula>F30&gt;0</formula>
    </cfRule>
    <cfRule type="expression" dxfId="1046" priority="26">
      <formula>F30&lt;0</formula>
    </cfRule>
  </conditionalFormatting>
  <conditionalFormatting sqref="H30:H46">
    <cfRule type="expression" dxfId="1045" priority="23">
      <formula>H30&gt;0</formula>
    </cfRule>
    <cfRule type="expression" dxfId="1044" priority="24">
      <formula>H30&lt;0</formula>
    </cfRule>
  </conditionalFormatting>
  <conditionalFormatting sqref="Q10">
    <cfRule type="expression" dxfId="1043" priority="21">
      <formula>Q10&gt;0</formula>
    </cfRule>
    <cfRule type="expression" dxfId="1042" priority="22">
      <formula>Q10&lt;0</formula>
    </cfRule>
  </conditionalFormatting>
  <conditionalFormatting sqref="J25:J38">
    <cfRule type="expression" dxfId="1041" priority="19">
      <formula>J25&gt;0</formula>
    </cfRule>
    <cfRule type="expression" dxfId="1040" priority="20">
      <formula>J25&lt;0</formula>
    </cfRule>
  </conditionalFormatting>
  <conditionalFormatting sqref="K25:K38">
    <cfRule type="expression" dxfId="1039" priority="17">
      <formula>K25&gt;0</formula>
    </cfRule>
    <cfRule type="expression" dxfId="1038" priority="18">
      <formula>K25&lt;0</formula>
    </cfRule>
  </conditionalFormatting>
  <conditionalFormatting sqref="L25:L38">
    <cfRule type="expression" dxfId="1037" priority="15">
      <formula>L25&gt;0</formula>
    </cfRule>
    <cfRule type="expression" dxfId="1036" priority="16">
      <formula>L25&lt;0</formula>
    </cfRule>
  </conditionalFormatting>
  <conditionalFormatting sqref="F89:F110">
    <cfRule type="expression" dxfId="1035" priority="13">
      <formula>F89&gt;0</formula>
    </cfRule>
    <cfRule type="expression" dxfId="1034" priority="14">
      <formula>F89&lt;0</formula>
    </cfRule>
  </conditionalFormatting>
  <conditionalFormatting sqref="H89:H110">
    <cfRule type="expression" dxfId="1033" priority="11">
      <formula>H89&gt;0</formula>
    </cfRule>
    <cfRule type="expression" dxfId="1032" priority="12">
      <formula>H89&lt;0</formula>
    </cfRule>
  </conditionalFormatting>
  <conditionalFormatting sqref="J89:J102">
    <cfRule type="expression" dxfId="1031" priority="9">
      <formula>J89&gt;0</formula>
    </cfRule>
    <cfRule type="expression" dxfId="1030" priority="10">
      <formula>J89&lt;0</formula>
    </cfRule>
  </conditionalFormatting>
  <conditionalFormatting sqref="K89:K102">
    <cfRule type="expression" dxfId="1029" priority="7">
      <formula>K89&gt;0</formula>
    </cfRule>
    <cfRule type="expression" dxfId="1028" priority="8">
      <formula>K89&lt;0</formula>
    </cfRule>
  </conditionalFormatting>
  <conditionalFormatting sqref="L89:L102">
    <cfRule type="expression" dxfId="1027" priority="5">
      <formula>L89&gt;0</formula>
    </cfRule>
    <cfRule type="expression" dxfId="1026" priority="6">
      <formula>L89&lt;0</formula>
    </cfRule>
  </conditionalFormatting>
  <conditionalFormatting sqref="F25:F29">
    <cfRule type="expression" dxfId="1025" priority="3">
      <formula>F25&gt;0</formula>
    </cfRule>
    <cfRule type="expression" dxfId="1024" priority="4">
      <formula>F25&lt;0</formula>
    </cfRule>
  </conditionalFormatting>
  <conditionalFormatting sqref="H25:H29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74.3</v>
      </c>
      <c r="R4" s="508">
        <v>-1.1999999999999999E-3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268.80000000000018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268.80000000000018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9.9437703462562962E-2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81.73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80.987000000000009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80.244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79.501000000000005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78.757999999999996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78.015000000000001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77.272000000000006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76.528999999999996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75.786000000000001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75.042999999999992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74.3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73.557000000000002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72.813999999999993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72.070999999999998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71.327999999999989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70.584999999999994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69.841999999999999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69.099000000000004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68.355999999999995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67.613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66.87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968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1" priority="31">
      <formula>F47&gt;0</formula>
    </cfRule>
    <cfRule type="expression" dxfId="1020" priority="32">
      <formula>F47&lt;0</formula>
    </cfRule>
  </conditionalFormatting>
  <conditionalFormatting sqref="Q7">
    <cfRule type="expression" dxfId="1019" priority="29">
      <formula>Q7&gt;0</formula>
    </cfRule>
    <cfRule type="expression" dxfId="1018" priority="30">
      <formula>Q7&lt;0</formula>
    </cfRule>
  </conditionalFormatting>
  <conditionalFormatting sqref="Q8">
    <cfRule type="expression" dxfId="1017" priority="27">
      <formula>Q8&gt;0</formula>
    </cfRule>
    <cfRule type="expression" dxfId="1016" priority="28">
      <formula>Q8&lt;0</formula>
    </cfRule>
  </conditionalFormatting>
  <conditionalFormatting sqref="F30:F46">
    <cfRule type="expression" dxfId="1015" priority="25">
      <formula>F30&gt;0</formula>
    </cfRule>
    <cfRule type="expression" dxfId="1014" priority="26">
      <formula>F30&lt;0</formula>
    </cfRule>
  </conditionalFormatting>
  <conditionalFormatting sqref="H30:H46">
    <cfRule type="expression" dxfId="1013" priority="23">
      <formula>H30&gt;0</formula>
    </cfRule>
    <cfRule type="expression" dxfId="1012" priority="24">
      <formula>H30&lt;0</formula>
    </cfRule>
  </conditionalFormatting>
  <conditionalFormatting sqref="Q10">
    <cfRule type="expression" dxfId="1011" priority="21">
      <formula>Q10&gt;0</formula>
    </cfRule>
    <cfRule type="expression" dxfId="1010" priority="22">
      <formula>Q10&lt;0</formula>
    </cfRule>
  </conditionalFormatting>
  <conditionalFormatting sqref="J25:J38">
    <cfRule type="expression" dxfId="1009" priority="19">
      <formula>J25&gt;0</formula>
    </cfRule>
    <cfRule type="expression" dxfId="1008" priority="20">
      <formula>J25&lt;0</formula>
    </cfRule>
  </conditionalFormatting>
  <conditionalFormatting sqref="K25:K38">
    <cfRule type="expression" dxfId="1007" priority="17">
      <formula>K25&gt;0</formula>
    </cfRule>
    <cfRule type="expression" dxfId="1006" priority="18">
      <formula>K25&lt;0</formula>
    </cfRule>
  </conditionalFormatting>
  <conditionalFormatting sqref="L25:L38">
    <cfRule type="expression" dxfId="1005" priority="15">
      <formula>L25&gt;0</formula>
    </cfRule>
    <cfRule type="expression" dxfId="1004" priority="16">
      <formula>L25&lt;0</formula>
    </cfRule>
  </conditionalFormatting>
  <conditionalFormatting sqref="F89:F110">
    <cfRule type="expression" dxfId="1003" priority="13">
      <formula>F89&gt;0</formula>
    </cfRule>
    <cfRule type="expression" dxfId="1002" priority="14">
      <formula>F89&lt;0</formula>
    </cfRule>
  </conditionalFormatting>
  <conditionalFormatting sqref="H89:H110">
    <cfRule type="expression" dxfId="1001" priority="11">
      <formula>H89&gt;0</formula>
    </cfRule>
    <cfRule type="expression" dxfId="1000" priority="12">
      <formula>H89&lt;0</formula>
    </cfRule>
  </conditionalFormatting>
  <conditionalFormatting sqref="J89:J102">
    <cfRule type="expression" dxfId="999" priority="9">
      <formula>J89&gt;0</formula>
    </cfRule>
    <cfRule type="expression" dxfId="998" priority="10">
      <formula>J89&lt;0</formula>
    </cfRule>
  </conditionalFormatting>
  <conditionalFormatting sqref="K89:K102">
    <cfRule type="expression" dxfId="997" priority="7">
      <formula>K89&gt;0</formula>
    </cfRule>
    <cfRule type="expression" dxfId="996" priority="8">
      <formula>K89&lt;0</formula>
    </cfRule>
  </conditionalFormatting>
  <conditionalFormatting sqref="L89:L102">
    <cfRule type="expression" dxfId="995" priority="5">
      <formula>L89&gt;0</formula>
    </cfRule>
    <cfRule type="expression" dxfId="994" priority="6">
      <formula>L89&lt;0</formula>
    </cfRule>
  </conditionalFormatting>
  <conditionalFormatting sqref="F25:F29">
    <cfRule type="expression" dxfId="993" priority="3">
      <formula>F25&gt;0</formula>
    </cfRule>
    <cfRule type="expression" dxfId="992" priority="4">
      <formula>F25&lt;0</formula>
    </cfRule>
  </conditionalFormatting>
  <conditionalFormatting sqref="H25:H29">
    <cfRule type="expression" dxfId="991" priority="1">
      <formula>H25&gt;0</formula>
    </cfRule>
    <cfRule type="expression" dxfId="9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64.17</v>
      </c>
      <c r="R4" s="486">
        <v>-1.6400000000000001E-2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5" t="s">
        <v>78</v>
      </c>
      <c r="P44" s="82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70.587000000000003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69.945300000000003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69.303600000000003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68.661900000000003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68.020200000000003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67.378500000000003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66.736800000000002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66.095100000000002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65.453400000000002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64.811700000000002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64.17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63.528300000000002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62.886600000000001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62.244900000000001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61.603200000000001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60.961500000000001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60.319800000000001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59.678100000000008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59.036400000000008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58.3947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57.753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9" priority="57">
      <formula>F27&gt;0</formula>
    </cfRule>
    <cfRule type="expression" dxfId="988" priority="58">
      <formula>F27&lt;0</formula>
    </cfRule>
  </conditionalFormatting>
  <conditionalFormatting sqref="H28:H33">
    <cfRule type="expression" dxfId="987" priority="53">
      <formula>H28&gt;0</formula>
    </cfRule>
    <cfRule type="expression" dxfId="986" priority="54">
      <formula>H28&lt;0</formula>
    </cfRule>
  </conditionalFormatting>
  <conditionalFormatting sqref="F24:F26">
    <cfRule type="expression" dxfId="985" priority="39">
      <formula>F24&gt;0</formula>
    </cfRule>
    <cfRule type="expression" dxfId="984" priority="40">
      <formula>F24&lt;0</formula>
    </cfRule>
  </conditionalFormatting>
  <conditionalFormatting sqref="Q8">
    <cfRule type="expression" dxfId="983" priority="33">
      <formula>Q8&gt;0</formula>
    </cfRule>
    <cfRule type="expression" dxfId="982" priority="34">
      <formula>Q8&lt;0</formula>
    </cfRule>
  </conditionalFormatting>
  <conditionalFormatting sqref="Q7">
    <cfRule type="expression" dxfId="981" priority="35">
      <formula>Q7&gt;0</formula>
    </cfRule>
    <cfRule type="expression" dxfId="980" priority="36">
      <formula>Q7&lt;0</formula>
    </cfRule>
  </conditionalFormatting>
  <conditionalFormatting sqref="F34">
    <cfRule type="expression" dxfId="979" priority="31">
      <formula>F34&gt;0</formula>
    </cfRule>
    <cfRule type="expression" dxfId="978" priority="32">
      <formula>F34&lt;0</formula>
    </cfRule>
  </conditionalFormatting>
  <conditionalFormatting sqref="H34">
    <cfRule type="expression" dxfId="977" priority="29">
      <formula>H34&gt;0</formula>
    </cfRule>
    <cfRule type="expression" dxfId="976" priority="30">
      <formula>H34&lt;0</formula>
    </cfRule>
  </conditionalFormatting>
  <conditionalFormatting sqref="M36">
    <cfRule type="expression" dxfId="975" priority="19">
      <formula>M36&gt;0</formula>
    </cfRule>
    <cfRule type="expression" dxfId="974" priority="20">
      <formula>M36&lt;0</formula>
    </cfRule>
  </conditionalFormatting>
  <conditionalFormatting sqref="Q10">
    <cfRule type="expression" dxfId="973" priority="15">
      <formula>Q10&gt;0</formula>
    </cfRule>
    <cfRule type="expression" dxfId="972" priority="16">
      <formula>Q10&lt;0</formula>
    </cfRule>
  </conditionalFormatting>
  <conditionalFormatting sqref="F23">
    <cfRule type="expression" dxfId="971" priority="13">
      <formula>F23&gt;0</formula>
    </cfRule>
    <cfRule type="expression" dxfId="970" priority="14">
      <formula>F23&lt;0</formula>
    </cfRule>
  </conditionalFormatting>
  <conditionalFormatting sqref="I25:J25">
    <cfRule type="expression" dxfId="969" priority="9">
      <formula>I25&gt;0</formula>
    </cfRule>
    <cfRule type="expression" dxfId="968" priority="10">
      <formula>I25&lt;0</formula>
    </cfRule>
  </conditionalFormatting>
  <conditionalFormatting sqref="I26:J27">
    <cfRule type="expression" dxfId="967" priority="7">
      <formula>I26&gt;0</formula>
    </cfRule>
    <cfRule type="expression" dxfId="966" priority="8">
      <formula>I26&lt;0</formula>
    </cfRule>
  </conditionalFormatting>
  <conditionalFormatting sqref="K25:K27">
    <cfRule type="expression" dxfId="965" priority="5">
      <formula>K25&gt;0</formula>
    </cfRule>
    <cfRule type="expression" dxfId="964" priority="6">
      <formula>K25&lt;0</formula>
    </cfRule>
  </conditionalFormatting>
  <conditionalFormatting sqref="I23:J23">
    <cfRule type="expression" dxfId="963" priority="3">
      <formula>I23&gt;0</formula>
    </cfRule>
    <cfRule type="expression" dxfId="96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979</v>
      </c>
      <c r="X1" s="747" t="s">
        <v>978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27.29</v>
      </c>
      <c r="R4" s="486">
        <v>-1.5900000000000001E-2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10916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3644.6400000000103</v>
      </c>
      <c r="R7">
        <v>200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2192.3800000000119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0.25131539429732325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3.6643459142543058E-3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982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983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5" t="s">
        <v>78</v>
      </c>
      <c r="P14" s="825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30.019000000000002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29.746100000000002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29.473200000000002</v>
      </c>
      <c r="T17" s="727" t="s">
        <v>977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29.200300000000002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28.927400000000002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28.654499999999999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28.381599999999999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28.108699999999999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27.835799999999999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27.562899999999999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27.29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27.017099999999999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26.744199999999999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26.471299999999999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26.198399999999999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25.9255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25.652599999999996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25.3797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25.1068</v>
      </c>
      <c r="T33" s="727" t="s">
        <v>751</v>
      </c>
      <c r="U33" s="729"/>
      <c r="V33" s="735">
        <v>0.15</v>
      </c>
      <c r="W33" s="748" t="s">
        <v>800</v>
      </c>
      <c r="X33" s="748" t="s">
        <v>980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24.8339</v>
      </c>
      <c r="T34" s="727" t="s">
        <v>758</v>
      </c>
      <c r="U34" s="729"/>
      <c r="V34" s="735">
        <v>0.18</v>
      </c>
      <c r="W34" s="735"/>
      <c r="X34" s="748" t="s">
        <v>981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24.561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984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985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986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61" priority="46">
      <formula>F98&gt;0</formula>
    </cfRule>
    <cfRule type="expression" dxfId="960" priority="47">
      <formula>F98&lt;0</formula>
    </cfRule>
  </conditionalFormatting>
  <conditionalFormatting sqref="Q7">
    <cfRule type="expression" dxfId="959" priority="34">
      <formula>Q7&gt;0</formula>
    </cfRule>
    <cfRule type="expression" dxfId="958" priority="35">
      <formula>Q7&lt;0</formula>
    </cfRule>
  </conditionalFormatting>
  <conditionalFormatting sqref="Q8">
    <cfRule type="expression" dxfId="957" priority="32">
      <formula>Q8&gt;0</formula>
    </cfRule>
    <cfRule type="expression" dxfId="956" priority="33">
      <formula>Q8&lt;0</formula>
    </cfRule>
  </conditionalFormatting>
  <conditionalFormatting sqref="F85:F97">
    <cfRule type="expression" dxfId="955" priority="30">
      <formula>F85&gt;0</formula>
    </cfRule>
    <cfRule type="expression" dxfId="954" priority="31">
      <formula>F85&lt;0</formula>
    </cfRule>
  </conditionalFormatting>
  <conditionalFormatting sqref="H85:H97">
    <cfRule type="expression" dxfId="953" priority="28">
      <formula>H85&gt;0</formula>
    </cfRule>
    <cfRule type="expression" dxfId="952" priority="29">
      <formula>H85&lt;0</formula>
    </cfRule>
  </conditionalFormatting>
  <conditionalFormatting sqref="H101:H104">
    <cfRule type="expression" dxfId="951" priority="24">
      <formula>H101&gt;0</formula>
    </cfRule>
    <cfRule type="expression" dxfId="950" priority="25">
      <formula>H101&lt;0</formula>
    </cfRule>
  </conditionalFormatting>
  <conditionalFormatting sqref="F101:F104">
    <cfRule type="expression" dxfId="949" priority="26">
      <formula>F101&gt;0</formula>
    </cfRule>
    <cfRule type="expression" dxfId="948" priority="27">
      <formula>F101&lt;0</formula>
    </cfRule>
  </conditionalFormatting>
  <conditionalFormatting sqref="M127">
    <cfRule type="expression" dxfId="947" priority="22">
      <formula>M127&gt;0</formula>
    </cfRule>
    <cfRule type="expression" dxfId="946" priority="23">
      <formula>M127&lt;0</formula>
    </cfRule>
  </conditionalFormatting>
  <conditionalFormatting sqref="F27:F28 F35:F72 F75:F80">
    <cfRule type="expression" dxfId="945" priority="20">
      <formula>F27&gt;0</formula>
    </cfRule>
    <cfRule type="expression" dxfId="944" priority="21">
      <formula>F27&lt;0</formula>
    </cfRule>
  </conditionalFormatting>
  <conditionalFormatting sqref="H27:H28 H35:H72 H75:H80">
    <cfRule type="expression" dxfId="943" priority="18">
      <formula>H27&gt;0</formula>
    </cfRule>
    <cfRule type="expression" dxfId="942" priority="19">
      <formula>H27&lt;0</formula>
    </cfRule>
  </conditionalFormatting>
  <conditionalFormatting sqref="Q10">
    <cfRule type="expression" dxfId="941" priority="16">
      <formula>Q10&gt;0</formula>
    </cfRule>
    <cfRule type="expression" dxfId="940" priority="17">
      <formula>Q10&lt;0</formula>
    </cfRule>
  </conditionalFormatting>
  <conditionalFormatting sqref="F29:F34">
    <cfRule type="expression" dxfId="939" priority="14">
      <formula>F29&gt;0</formula>
    </cfRule>
    <cfRule type="expression" dxfId="938" priority="15">
      <formula>F29&lt;0</formula>
    </cfRule>
  </conditionalFormatting>
  <conditionalFormatting sqref="H29:H34">
    <cfRule type="expression" dxfId="937" priority="12">
      <formula>H29&gt;0</formula>
    </cfRule>
    <cfRule type="expression" dxfId="936" priority="13">
      <formula>H29&lt;0</formula>
    </cfRule>
  </conditionalFormatting>
  <conditionalFormatting sqref="K32:K39">
    <cfRule type="expression" dxfId="935" priority="10">
      <formula>K32&gt;0</formula>
    </cfRule>
    <cfRule type="expression" dxfId="934" priority="11">
      <formula>K32&lt;0</formula>
    </cfRule>
  </conditionalFormatting>
  <conditionalFormatting sqref="K40:K72 K75:K80">
    <cfRule type="expression" dxfId="933" priority="8">
      <formula>K40&gt;0</formula>
    </cfRule>
    <cfRule type="expression" dxfId="932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31" priority="5">
      <formula>F73&gt;0</formula>
    </cfRule>
    <cfRule type="expression" dxfId="930" priority="6">
      <formula>F73&lt;0</formula>
    </cfRule>
  </conditionalFormatting>
  <conditionalFormatting sqref="H73:H74">
    <cfRule type="expression" dxfId="929" priority="3">
      <formula>H73&gt;0</formula>
    </cfRule>
    <cfRule type="expression" dxfId="928" priority="4">
      <formula>H73&lt;0</formula>
    </cfRule>
  </conditionalFormatting>
  <conditionalFormatting sqref="K73:K74">
    <cfRule type="expression" dxfId="927" priority="1">
      <formula>K73&gt;0</formula>
    </cfRule>
    <cfRule type="expression" dxfId="926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59.06</v>
      </c>
      <c r="R4" s="486">
        <v>2.5000000000000001E-3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64.966000000000008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64.375400000000013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63.784800000000004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63.194200000000009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62.603600000000007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62.013000000000005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61.422400000000003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60.831800000000001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60.241200000000006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59.650600000000004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59.06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58.4694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57.878799999999998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57.288200000000003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56.697600000000001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56.106999999999999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55.516399999999997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54.925800000000002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54.335200000000007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53.744600000000005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53.154000000000003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4" priority="9">
      <formula>F39&gt;0</formula>
    </cfRule>
    <cfRule type="expression" dxfId="913" priority="10">
      <formula>F39&lt;0</formula>
    </cfRule>
  </conditionalFormatting>
  <conditionalFormatting sqref="F25:F38">
    <cfRule type="expression" dxfId="912" priority="7">
      <formula>F25&gt;0</formula>
    </cfRule>
    <cfRule type="expression" dxfId="911" priority="8">
      <formula>F25&lt;0</formula>
    </cfRule>
  </conditionalFormatting>
  <conditionalFormatting sqref="H25:H38">
    <cfRule type="expression" dxfId="910" priority="5">
      <formula>H25&gt;0</formula>
    </cfRule>
    <cfRule type="expression" dxfId="909" priority="6">
      <formula>H25&lt;0</formula>
    </cfRule>
  </conditionalFormatting>
  <conditionalFormatting sqref="Q7">
    <cfRule type="expression" dxfId="908" priority="3">
      <formula>Q7&gt;0</formula>
    </cfRule>
    <cfRule type="expression" dxfId="907" priority="4">
      <formula>Q7&lt;0</formula>
    </cfRule>
  </conditionalFormatting>
  <conditionalFormatting sqref="Q8">
    <cfRule type="expression" dxfId="906" priority="1">
      <formula>Q8&gt;0</formula>
    </cfRule>
    <cfRule type="expression" dxfId="90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321.86009999999999</v>
      </c>
      <c r="R4" s="508">
        <v>6.0000000000000001E-3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3218.6009999999997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1163.5409999999997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706.60099999999966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0.28129020700636931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354.04611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350.82750900000002</v>
      </c>
      <c r="W16" s="134"/>
    </row>
    <row r="17" spans="1:23" x14ac:dyDescent="0.25">
      <c r="O17" s="81">
        <v>1.08</v>
      </c>
      <c r="P17" s="81">
        <f t="shared" si="0"/>
        <v>347.60890799999999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344.39030700000001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341.17170600000003</v>
      </c>
      <c r="W19" s="134"/>
    </row>
    <row r="20" spans="1:23" x14ac:dyDescent="0.25">
      <c r="O20" s="81">
        <v>1.05</v>
      </c>
      <c r="P20" s="81">
        <f t="shared" si="0"/>
        <v>337.95310499999999</v>
      </c>
      <c r="W20" s="134"/>
    </row>
    <row r="21" spans="1:23" x14ac:dyDescent="0.25">
      <c r="O21" s="81">
        <v>1.04</v>
      </c>
      <c r="P21" s="81">
        <f t="shared" si="0"/>
        <v>334.73450400000002</v>
      </c>
      <c r="W21" s="134"/>
    </row>
    <row r="22" spans="1:23" x14ac:dyDescent="0.25">
      <c r="O22" s="81">
        <v>1.03</v>
      </c>
      <c r="P22" s="81">
        <f t="shared" si="0"/>
        <v>331.51590299999998</v>
      </c>
      <c r="W22" s="134"/>
    </row>
    <row r="23" spans="1:23" x14ac:dyDescent="0.25">
      <c r="O23" s="81">
        <v>1.02</v>
      </c>
      <c r="P23" s="81">
        <f t="shared" si="0"/>
        <v>328.297302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325.07870099999997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321.86009999999999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318.64149900000001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315.42289799999998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312.204297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308.98569599999996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305.76709499999998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302.54849399999995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299.32989300000003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296.11129199999999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292.89269100000001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289.67408999999998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4" priority="29">
      <formula>F29&gt;0</formula>
    </cfRule>
    <cfRule type="expression" dxfId="903" priority="30">
      <formula>F29&lt;0</formula>
    </cfRule>
  </conditionalFormatting>
  <conditionalFormatting sqref="Q7">
    <cfRule type="expression" dxfId="902" priority="27">
      <formula>Q7&gt;0</formula>
    </cfRule>
    <cfRule type="expression" dxfId="901" priority="28">
      <formula>Q7&lt;0</formula>
    </cfRule>
  </conditionalFormatting>
  <conditionalFormatting sqref="Q8">
    <cfRule type="expression" dxfId="900" priority="25">
      <formula>Q8&gt;0</formula>
    </cfRule>
    <cfRule type="expression" dxfId="899" priority="26">
      <formula>Q8&lt;0</formula>
    </cfRule>
  </conditionalFormatting>
  <conditionalFormatting sqref="F96:F110">
    <cfRule type="expression" dxfId="898" priority="19">
      <formula>F96&gt;0</formula>
    </cfRule>
    <cfRule type="expression" dxfId="897" priority="20">
      <formula>F96&lt;0</formula>
    </cfRule>
  </conditionalFormatting>
  <conditionalFormatting sqref="H96:H110">
    <cfRule type="expression" dxfId="896" priority="17">
      <formula>H96&gt;0</formula>
    </cfRule>
    <cfRule type="expression" dxfId="895" priority="18">
      <formula>H96&lt;0</formula>
    </cfRule>
  </conditionalFormatting>
  <conditionalFormatting sqref="Q10">
    <cfRule type="expression" dxfId="894" priority="15">
      <formula>Q10&gt;0</formula>
    </cfRule>
    <cfRule type="expression" dxfId="893" priority="16">
      <formula>Q10&lt;0</formula>
    </cfRule>
  </conditionalFormatting>
  <conditionalFormatting sqref="L29:L38">
    <cfRule type="expression" dxfId="892" priority="9">
      <formula>L29&gt;0</formula>
    </cfRule>
    <cfRule type="expression" dxfId="891" priority="10">
      <formula>L29&lt;0</formula>
    </cfRule>
  </conditionalFormatting>
  <conditionalFormatting sqref="F27:F29 H27:H29 J25:K29">
    <cfRule type="expression" dxfId="890" priority="7">
      <formula>F25&gt;0</formula>
    </cfRule>
    <cfRule type="expression" dxfId="889" priority="8">
      <formula>F25&lt;0</formula>
    </cfRule>
  </conditionalFormatting>
  <conditionalFormatting sqref="L25:L29">
    <cfRule type="expression" dxfId="888" priority="5">
      <formula>L25&gt;0</formula>
    </cfRule>
    <cfRule type="expression" dxfId="887" priority="6">
      <formula>L25&lt;0</formula>
    </cfRule>
  </conditionalFormatting>
  <conditionalFormatting sqref="F25:F26">
    <cfRule type="expression" dxfId="886" priority="3">
      <formula>F25&gt;0</formula>
    </cfRule>
    <cfRule type="expression" dxfId="885" priority="4">
      <formula>F25&lt;0</formula>
    </cfRule>
  </conditionalFormatting>
  <conditionalFormatting sqref="H25:H26">
    <cfRule type="expression" dxfId="884" priority="1">
      <formula>H25&gt;0</formula>
    </cfRule>
    <cfRule type="expression" dxfId="88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928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929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93.38</v>
      </c>
      <c r="R4" s="508">
        <v>-1.72E-2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3735.2</v>
      </c>
      <c r="T5" s="1">
        <v>43121</v>
      </c>
      <c r="U5" t="s">
        <v>948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154.80000000000018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154.80000000000018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4.3235392693553851E-2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2.4416363246947955E-2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102.718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101.7842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100.85040000000001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99.916600000000003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98.982799999999997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98.048999999999992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97.115200000000002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96.181399999999996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95.247599999999991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94.313800000000001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93.38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92.44619999999999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91.5124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90.578599999999994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89.644799999999989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88.710999999999999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87.777199999999993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86.843400000000003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85.909599999999998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84.975799999999992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84.042000000000002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2" priority="21">
      <formula>F47&gt;0</formula>
    </cfRule>
    <cfRule type="expression" dxfId="881" priority="22">
      <formula>F47&lt;0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25:F46">
    <cfRule type="expression" dxfId="876" priority="15">
      <formula>F25&gt;0</formula>
    </cfRule>
    <cfRule type="expression" dxfId="875" priority="16">
      <formula>F25&lt;0</formula>
    </cfRule>
  </conditionalFormatting>
  <conditionalFormatting sqref="H25:H46">
    <cfRule type="expression" dxfId="874" priority="13">
      <formula>H25&gt;0</formula>
    </cfRule>
    <cfRule type="expression" dxfId="873" priority="14">
      <formula>H25&lt;0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67.13</v>
      </c>
      <c r="R4" s="508">
        <v>1.67E-2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13426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-850.34000000000015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-850.34000000000015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-5.9562885165245452E-2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5" t="s">
        <v>78</v>
      </c>
      <c r="P16" s="825"/>
      <c r="W16" s="134"/>
    </row>
    <row r="17" spans="1:23" ht="15.75" thickTop="1" x14ac:dyDescent="0.25">
      <c r="O17" s="81">
        <v>1.1000000000000001</v>
      </c>
      <c r="P17" s="81">
        <f>O17*$Q$4</f>
        <v>73.843000000000004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73.171700000000001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72.500399999999999</v>
      </c>
      <c r="Q19" s="2"/>
      <c r="W19" s="134"/>
    </row>
    <row r="20" spans="1:23" x14ac:dyDescent="0.25">
      <c r="O20" s="81">
        <v>1.07</v>
      </c>
      <c r="P20" s="81">
        <f t="shared" si="1"/>
        <v>71.829099999999997</v>
      </c>
      <c r="Q20" s="2"/>
      <c r="W20" s="134"/>
    </row>
    <row r="21" spans="1:23" x14ac:dyDescent="0.25">
      <c r="O21" s="81">
        <v>1.06</v>
      </c>
      <c r="P21" s="81">
        <f t="shared" si="1"/>
        <v>71.157799999999995</v>
      </c>
      <c r="Q21" s="2"/>
      <c r="W21" s="134"/>
    </row>
    <row r="22" spans="1:23" x14ac:dyDescent="0.25">
      <c r="O22" s="81">
        <v>1.05</v>
      </c>
      <c r="P22" s="81">
        <f t="shared" si="1"/>
        <v>70.486499999999992</v>
      </c>
      <c r="Q22" s="2"/>
      <c r="W22" s="134"/>
    </row>
    <row r="23" spans="1:23" x14ac:dyDescent="0.25">
      <c r="O23" s="81">
        <v>1.04</v>
      </c>
      <c r="P23" s="81">
        <f t="shared" si="1"/>
        <v>69.815200000000004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69.143900000000002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68.4726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67.801299999999998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67.13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66.458699999999993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65.787399999999991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65.116099999999989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64.444799999999987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63.773499999999991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63.102199999999989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62.430900000000001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938</v>
      </c>
      <c r="L35" s="158"/>
      <c r="O35" s="81">
        <v>0.92</v>
      </c>
      <c r="P35" s="81">
        <f t="shared" si="1"/>
        <v>61.759599999999999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61.088299999999997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60.416999999999994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962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0" priority="21">
      <formula>F25&gt;0</formula>
    </cfRule>
    <cfRule type="expression" dxfId="859" priority="22">
      <formula>F25&lt;0</formula>
    </cfRule>
  </conditionalFormatting>
  <conditionalFormatting sqref="Q7">
    <cfRule type="expression" dxfId="858" priority="19">
      <formula>Q7&gt;0</formula>
    </cfRule>
    <cfRule type="expression" dxfId="857" priority="20">
      <formula>Q7&lt;0</formula>
    </cfRule>
  </conditionalFormatting>
  <conditionalFormatting sqref="Q8">
    <cfRule type="expression" dxfId="856" priority="17">
      <formula>Q8&gt;0</formula>
    </cfRule>
    <cfRule type="expression" dxfId="855" priority="18">
      <formula>Q8&lt;0</formula>
    </cfRule>
  </conditionalFormatting>
  <conditionalFormatting sqref="F25:F46">
    <cfRule type="expression" dxfId="854" priority="15">
      <formula>F25&gt;0</formula>
    </cfRule>
    <cfRule type="expression" dxfId="853" priority="16">
      <formula>F25&lt;0</formula>
    </cfRule>
  </conditionalFormatting>
  <conditionalFormatting sqref="H25:H46">
    <cfRule type="expression" dxfId="852" priority="13">
      <formula>H25&gt;0</formula>
    </cfRule>
    <cfRule type="expression" dxfId="851" priority="14">
      <formula>H25&lt;0</formula>
    </cfRule>
  </conditionalFormatting>
  <conditionalFormatting sqref="F89:F110">
    <cfRule type="expression" dxfId="850" priority="11">
      <formula>F89&gt;0</formula>
    </cfRule>
    <cfRule type="expression" dxfId="849" priority="12">
      <formula>F89&lt;0</formula>
    </cfRule>
  </conditionalFormatting>
  <conditionalFormatting sqref="H89:H110">
    <cfRule type="expression" dxfId="848" priority="9">
      <formula>H89&gt;0</formula>
    </cfRule>
    <cfRule type="expression" dxfId="847" priority="10">
      <formula>H89&lt;0</formula>
    </cfRule>
  </conditionalFormatting>
  <conditionalFormatting sqref="Q10">
    <cfRule type="expression" dxfId="846" priority="7">
      <formula>Q10&gt;0</formula>
    </cfRule>
    <cfRule type="expression" dxfId="845" priority="8">
      <formula>Q10&lt;0</formula>
    </cfRule>
  </conditionalFormatting>
  <conditionalFormatting sqref="J36:J38">
    <cfRule type="expression" dxfId="844" priority="5">
      <formula>J36&gt;0</formula>
    </cfRule>
    <cfRule type="expression" dxfId="843" priority="6">
      <formula>J36&lt;0</formula>
    </cfRule>
  </conditionalFormatting>
  <conditionalFormatting sqref="K36:K38">
    <cfRule type="expression" dxfId="842" priority="3">
      <formula>K36&gt;0</formula>
    </cfRule>
    <cfRule type="expression" dxfId="841" priority="4">
      <formula>K36&lt;0</formula>
    </cfRule>
  </conditionalFormatting>
  <conditionalFormatting sqref="L25:L38">
    <cfRule type="expression" dxfId="840" priority="1">
      <formula>L25&gt;0</formula>
    </cfRule>
    <cfRule type="expression" dxfId="8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927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24.91</v>
      </c>
      <c r="R4" s="508">
        <v>1.9900000000000001E-2</v>
      </c>
      <c r="T4" s="1">
        <v>43121</v>
      </c>
      <c r="U4" t="s">
        <v>947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9964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-3321.119999999999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-3321.119999999999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-0.24998795645052507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4.1750301083902049E-2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990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27.401000000000003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27.151900000000001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26.902800000000003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26.653700000000001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26.404600000000002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26.1555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25.906400000000001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25.657299999999999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25.408200000000001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25.159099999999999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24.91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24.660900000000002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24.411799999999999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24.162700000000001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23.913599999999999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23.6645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23.415399999999998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23.1663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22.917200000000001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22.668100000000003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22.419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8" priority="21">
      <formula>F47&gt;0</formula>
    </cfRule>
    <cfRule type="expression" dxfId="837" priority="22">
      <formula>F47&lt;0</formula>
    </cfRule>
  </conditionalFormatting>
  <conditionalFormatting sqref="Q7">
    <cfRule type="expression" dxfId="836" priority="19">
      <formula>Q7&gt;0</formula>
    </cfRule>
    <cfRule type="expression" dxfId="835" priority="20">
      <formula>Q7&lt;0</formula>
    </cfRule>
  </conditionalFormatting>
  <conditionalFormatting sqref="Q8">
    <cfRule type="expression" dxfId="834" priority="17">
      <formula>Q8&gt;0</formula>
    </cfRule>
    <cfRule type="expression" dxfId="833" priority="18">
      <formula>Q8&lt;0</formula>
    </cfRule>
  </conditionalFormatting>
  <conditionalFormatting sqref="F25:F46">
    <cfRule type="expression" dxfId="832" priority="15">
      <formula>F25&gt;0</formula>
    </cfRule>
    <cfRule type="expression" dxfId="831" priority="16">
      <formula>F25&lt;0</formula>
    </cfRule>
  </conditionalFormatting>
  <conditionalFormatting sqref="H25:H46">
    <cfRule type="expression" dxfId="830" priority="13">
      <formula>H25&gt;0</formula>
    </cfRule>
    <cfRule type="expression" dxfId="829" priority="14">
      <formula>H25&lt;0</formula>
    </cfRule>
  </conditionalFormatting>
  <conditionalFormatting sqref="F89:F110">
    <cfRule type="expression" dxfId="828" priority="11">
      <formula>F89&gt;0</formula>
    </cfRule>
    <cfRule type="expression" dxfId="827" priority="12">
      <formula>F89&lt;0</formula>
    </cfRule>
  </conditionalFormatting>
  <conditionalFormatting sqref="H89:H110">
    <cfRule type="expression" dxfId="826" priority="9">
      <formula>H89&gt;0</formula>
    </cfRule>
    <cfRule type="expression" dxfId="825" priority="10">
      <formula>H89&lt;0</formula>
    </cfRule>
  </conditionalFormatting>
  <conditionalFormatting sqref="Q10">
    <cfRule type="expression" dxfId="824" priority="7">
      <formula>Q10&gt;0</formula>
    </cfRule>
    <cfRule type="expression" dxfId="823" priority="8">
      <formula>Q10&lt;0</formula>
    </cfRule>
  </conditionalFormatting>
  <conditionalFormatting sqref="J25:J38">
    <cfRule type="expression" dxfId="822" priority="5">
      <formula>J25&gt;0</formula>
    </cfRule>
    <cfRule type="expression" dxfId="821" priority="6">
      <formula>J25&lt;0</formula>
    </cfRule>
  </conditionalFormatting>
  <conditionalFormatting sqref="K25:K38">
    <cfRule type="expression" dxfId="820" priority="3">
      <formula>K25&gt;0</formula>
    </cfRule>
    <cfRule type="expression" dxfId="819" priority="4">
      <formula>K25&lt;0</formula>
    </cfRule>
  </conditionalFormatting>
  <conditionalFormatting sqref="L25:L38">
    <cfRule type="expression" dxfId="818" priority="1">
      <formula>L25&gt;0</formula>
    </cfRule>
    <cfRule type="expression" dxfId="81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53.97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53.97</v>
      </c>
      <c r="R4" s="486">
        <v>4.3E-3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59.367000000000004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58.827300000000001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58.287600000000005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57.747900000000001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57.208200000000005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56.668500000000002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56.128799999999998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55.589100000000002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55.049399999999999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54.509700000000002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53.430299999999995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52.890599999999999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52.350899999999996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51.811199999999999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51.271499999999996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50.731799999999993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50.192100000000003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49.6524</v>
      </c>
    </row>
    <row r="44" spans="1:32" x14ac:dyDescent="0.25">
      <c r="N44" s="4"/>
      <c r="O44" s="81">
        <v>0.91</v>
      </c>
      <c r="P44" s="81">
        <f t="shared" si="0"/>
        <v>49.112700000000004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48.573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6" priority="137">
      <formula>F30&gt;0</formula>
    </cfRule>
    <cfRule type="expression" dxfId="815" priority="138">
      <formula>F30&lt;0</formula>
    </cfRule>
  </conditionalFormatting>
  <conditionalFormatting sqref="H47:H58">
    <cfRule type="expression" dxfId="814" priority="129">
      <formula>H47&gt;0</formula>
    </cfRule>
    <cfRule type="expression" dxfId="813" priority="130">
      <formula>H47&lt;0</formula>
    </cfRule>
  </conditionalFormatting>
  <conditionalFormatting sqref="H59">
    <cfRule type="expression" dxfId="812" priority="119">
      <formula>H59&gt;0</formula>
    </cfRule>
    <cfRule type="expression" dxfId="811" priority="120">
      <formula>H59&lt;0</formula>
    </cfRule>
  </conditionalFormatting>
  <conditionalFormatting sqref="H60">
    <cfRule type="expression" dxfId="810" priority="115">
      <formula>H60&gt;0</formula>
    </cfRule>
    <cfRule type="expression" dxfId="809" priority="116">
      <formula>H60&lt;0</formula>
    </cfRule>
  </conditionalFormatting>
  <conditionalFormatting sqref="H61:H66">
    <cfRule type="expression" dxfId="808" priority="111">
      <formula>H61&gt;0</formula>
    </cfRule>
    <cfRule type="expression" dxfId="807" priority="112">
      <formula>H61&lt;0</formula>
    </cfRule>
  </conditionalFormatting>
  <conditionalFormatting sqref="Q8">
    <cfRule type="expression" dxfId="806" priority="95">
      <formula>Q8&gt;0</formula>
    </cfRule>
    <cfRule type="expression" dxfId="805" priority="96">
      <formula>Q8&lt;0</formula>
    </cfRule>
  </conditionalFormatting>
  <conditionalFormatting sqref="Q7">
    <cfRule type="expression" dxfId="804" priority="97">
      <formula>Q7&gt;0</formula>
    </cfRule>
    <cfRule type="expression" dxfId="803" priority="98">
      <formula>Q7&lt;0</formula>
    </cfRule>
  </conditionalFormatting>
  <conditionalFormatting sqref="F178 H178">
    <cfRule type="expression" dxfId="802" priority="93">
      <formula>F178&gt;0</formula>
    </cfRule>
    <cfRule type="expression" dxfId="801" priority="94">
      <formula>F178&lt;0</formula>
    </cfRule>
  </conditionalFormatting>
  <conditionalFormatting sqref="Q10">
    <cfRule type="expression" dxfId="800" priority="87">
      <formula>Q10&gt;0</formula>
    </cfRule>
    <cfRule type="expression" dxfId="799" priority="88">
      <formula>Q10&lt;0</formula>
    </cfRule>
  </conditionalFormatting>
  <conditionalFormatting sqref="Q9">
    <cfRule type="expression" dxfId="798" priority="81">
      <formula>Q9&gt;0</formula>
    </cfRule>
    <cfRule type="expression" dxfId="797" priority="82">
      <formula>Q9&lt;0</formula>
    </cfRule>
  </conditionalFormatting>
  <conditionalFormatting sqref="F201:F248">
    <cfRule type="expression" dxfId="796" priority="41">
      <formula>F201&gt;0</formula>
    </cfRule>
    <cfRule type="expression" dxfId="795" priority="42">
      <formula>F201&lt;0</formula>
    </cfRule>
  </conditionalFormatting>
  <conditionalFormatting sqref="H201:H248">
    <cfRule type="expression" dxfId="794" priority="39">
      <formula>H201&gt;0</formula>
    </cfRule>
    <cfRule type="expression" dxfId="793" priority="40">
      <formula>H201&lt;0</formula>
    </cfRule>
  </conditionalFormatting>
  <conditionalFormatting sqref="J208">
    <cfRule type="expression" dxfId="792" priority="37">
      <formula>J208&gt;0</formula>
    </cfRule>
    <cfRule type="expression" dxfId="791" priority="38">
      <formula>J208&lt;0</formula>
    </cfRule>
  </conditionalFormatting>
  <conditionalFormatting sqref="J214:J215">
    <cfRule type="expression" dxfId="790" priority="35">
      <formula>J214&gt;0</formula>
    </cfRule>
    <cfRule type="expression" dxfId="789" priority="36">
      <formula>J214&lt;0</formula>
    </cfRule>
  </conditionalFormatting>
  <conditionalFormatting sqref="J216">
    <cfRule type="expression" dxfId="788" priority="33">
      <formula>J216&gt;0</formula>
    </cfRule>
    <cfRule type="expression" dxfId="787" priority="34">
      <formula>J216&lt;0</formula>
    </cfRule>
  </conditionalFormatting>
  <conditionalFormatting sqref="J217:J219 J221:J224">
    <cfRule type="expression" dxfId="786" priority="31">
      <formula>J217&gt;0</formula>
    </cfRule>
    <cfRule type="expression" dxfId="785" priority="32">
      <formula>J217&lt;0</formula>
    </cfRule>
  </conditionalFormatting>
  <conditionalFormatting sqref="K208">
    <cfRule type="expression" dxfId="784" priority="29">
      <formula>K208&gt;0</formula>
    </cfRule>
    <cfRule type="expression" dxfId="783" priority="30">
      <formula>K208&lt;0</formula>
    </cfRule>
  </conditionalFormatting>
  <conditionalFormatting sqref="K214:K215">
    <cfRule type="expression" dxfId="782" priority="27">
      <formula>K214&gt;0</formula>
    </cfRule>
    <cfRule type="expression" dxfId="781" priority="28">
      <formula>K214&lt;0</formula>
    </cfRule>
  </conditionalFormatting>
  <conditionalFormatting sqref="K216">
    <cfRule type="expression" dxfId="780" priority="25">
      <formula>K216&gt;0</formula>
    </cfRule>
    <cfRule type="expression" dxfId="779" priority="26">
      <formula>K216&lt;0</formula>
    </cfRule>
  </conditionalFormatting>
  <conditionalFormatting sqref="K217:K224">
    <cfRule type="expression" dxfId="778" priority="23">
      <formula>K217&gt;0</formula>
    </cfRule>
    <cfRule type="expression" dxfId="777" priority="24">
      <formula>K217&lt;0</formula>
    </cfRule>
  </conditionalFormatting>
  <conditionalFormatting sqref="L208">
    <cfRule type="expression" dxfId="776" priority="21">
      <formula>L208&gt;0</formula>
    </cfRule>
    <cfRule type="expression" dxfId="775" priority="22">
      <formula>L208&lt;0</formula>
    </cfRule>
  </conditionalFormatting>
  <conditionalFormatting sqref="L214:L215">
    <cfRule type="expression" dxfId="774" priority="19">
      <formula>L214&gt;0</formula>
    </cfRule>
    <cfRule type="expression" dxfId="773" priority="20">
      <formula>L214&lt;0</formula>
    </cfRule>
  </conditionalFormatting>
  <conditionalFormatting sqref="L216">
    <cfRule type="expression" dxfId="772" priority="17">
      <formula>L216&gt;0</formula>
    </cfRule>
    <cfRule type="expression" dxfId="771" priority="18">
      <formula>L216&lt;0</formula>
    </cfRule>
  </conditionalFormatting>
  <conditionalFormatting sqref="L217:L224">
    <cfRule type="expression" dxfId="770" priority="15">
      <formula>L217&gt;0</formula>
    </cfRule>
    <cfRule type="expression" dxfId="769" priority="16">
      <formula>L217&lt;0</formula>
    </cfRule>
  </conditionalFormatting>
  <conditionalFormatting sqref="K225">
    <cfRule type="expression" dxfId="768" priority="13">
      <formula>K225&gt;0</formula>
    </cfRule>
    <cfRule type="expression" dxfId="767" priority="14">
      <formula>K225&lt;0</formula>
    </cfRule>
  </conditionalFormatting>
  <conditionalFormatting sqref="L225:L232">
    <cfRule type="expression" dxfId="766" priority="11">
      <formula>L225&gt;0</formula>
    </cfRule>
    <cfRule type="expression" dxfId="765" priority="12">
      <formula>L225&lt;0</formula>
    </cfRule>
  </conditionalFormatting>
  <conditionalFormatting sqref="K226">
    <cfRule type="expression" dxfId="764" priority="9">
      <formula>K226&gt;0</formula>
    </cfRule>
    <cfRule type="expression" dxfId="763" priority="10">
      <formula>K226&lt;0</formula>
    </cfRule>
  </conditionalFormatting>
  <conditionalFormatting sqref="K227">
    <cfRule type="expression" dxfId="762" priority="7">
      <formula>K227&gt;0</formula>
    </cfRule>
    <cfRule type="expression" dxfId="761" priority="8">
      <formula>K227&lt;0</formula>
    </cfRule>
  </conditionalFormatting>
  <conditionalFormatting sqref="K228:K248">
    <cfRule type="expression" dxfId="760" priority="5">
      <formula>K228&gt;0</formula>
    </cfRule>
    <cfRule type="expression" dxfId="759" priority="6">
      <formula>K228&lt;0</formula>
    </cfRule>
  </conditionalFormatting>
  <conditionalFormatting sqref="L233:L237">
    <cfRule type="expression" dxfId="758" priority="3">
      <formula>L233&gt;0</formula>
    </cfRule>
    <cfRule type="expression" dxfId="757" priority="4">
      <formula>L233&lt;0</formula>
    </cfRule>
  </conditionalFormatting>
  <conditionalFormatting sqref="L238:L243">
    <cfRule type="expression" dxfId="756" priority="1">
      <formula>L238&gt;0</formula>
    </cfRule>
    <cfRule type="expression" dxfId="75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55</v>
      </c>
      <c r="R4" s="503">
        <v>-4.6699999999999998E-2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5" t="s">
        <v>78</v>
      </c>
      <c r="P40" s="82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60.500000000000007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59.400000000000006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58.85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58.300000000000004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55.55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54.45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53.35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51.699999999999996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51.150000000000006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50.050000000000004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4" priority="11">
      <formula>F27&gt;0</formula>
    </cfRule>
    <cfRule type="expression" dxfId="753" priority="12">
      <formula>F27&lt;0</formula>
    </cfRule>
  </conditionalFormatting>
  <conditionalFormatting sqref="H27:H29">
    <cfRule type="expression" dxfId="752" priority="9">
      <formula>H27&gt;0</formula>
    </cfRule>
    <cfRule type="expression" dxfId="751" priority="10">
      <formula>H27&lt;0</formula>
    </cfRule>
  </conditionalFormatting>
  <conditionalFormatting sqref="F23:F26">
    <cfRule type="expression" dxfId="750" priority="7">
      <formula>F23&gt;0</formula>
    </cfRule>
    <cfRule type="expression" dxfId="749" priority="8">
      <formula>F23&lt;0</formula>
    </cfRule>
  </conditionalFormatting>
  <conditionalFormatting sqref="H23:H26">
    <cfRule type="expression" dxfId="748" priority="5">
      <formula>H23&gt;0</formula>
    </cfRule>
    <cfRule type="expression" dxfId="747" priority="6">
      <formula>H23&lt;0</formula>
    </cfRule>
  </conditionalFormatting>
  <conditionalFormatting sqref="Q8">
    <cfRule type="expression" dxfId="746" priority="1">
      <formula>Q8&gt;0</formula>
    </cfRule>
    <cfRule type="expression" dxfId="745" priority="2">
      <formula>Q8&lt;0</formula>
    </cfRule>
  </conditionalFormatting>
  <conditionalFormatting sqref="Q7">
    <cfRule type="expression" dxfId="744" priority="3">
      <formula>Q7&gt;0</formula>
    </cfRule>
    <cfRule type="expression" dxfId="74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51.32</v>
      </c>
      <c r="R4" s="503">
        <v>1.2E-2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5" t="s">
        <v>78</v>
      </c>
      <c r="P40" s="82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56.452000000000005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55.938800000000008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55.425600000000003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54.912400000000005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54.3992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53.886000000000003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53.372800000000005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52.8596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52.346400000000003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51.833199999999998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51.32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50.806800000000003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50.293599999999998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49.7804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49.267199999999995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48.753999999999998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48.2408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47.727600000000002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47.214400000000005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46.7012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46.188000000000002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2" priority="7">
      <formula>F21&gt;0</formula>
    </cfRule>
    <cfRule type="expression" dxfId="741" priority="8">
      <formula>F21&lt;0</formula>
    </cfRule>
  </conditionalFormatting>
  <conditionalFormatting sqref="F22">
    <cfRule type="expression" dxfId="740" priority="5">
      <formula>F22&gt;0</formula>
    </cfRule>
    <cfRule type="expression" dxfId="739" priority="6">
      <formula>F22&lt;0</formula>
    </cfRule>
  </conditionalFormatting>
  <conditionalFormatting sqref="Q8">
    <cfRule type="expression" dxfId="738" priority="1">
      <formula>Q8&gt;0</formula>
    </cfRule>
    <cfRule type="expression" dxfId="737" priority="2">
      <formula>Q8&lt;0</formula>
    </cfRule>
  </conditionalFormatting>
  <conditionalFormatting sqref="Q7">
    <cfRule type="expression" dxfId="736" priority="3">
      <formula>Q7&gt;0</formula>
    </cfRule>
    <cfRule type="expression" dxfId="73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46.48</v>
      </c>
      <c r="R4" s="486">
        <v>-4.1300000000000003E-2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5" t="s">
        <v>78</v>
      </c>
      <c r="P44" s="82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51.128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50.663200000000003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50.198399999999999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49.733600000000003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49.268799999999999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48.804000000000002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48.339199999999998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47.874400000000001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47.409599999999998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46.944800000000001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46.015199999999993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45.550399999999996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45.085599999999992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44.620799999999996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44.155999999999992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43.691199999999995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43.226399999999998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42.761600000000001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42.296799999999998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41.832000000000001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4" priority="17">
      <formula>F38&gt;0</formula>
    </cfRule>
    <cfRule type="expression" dxfId="733" priority="18">
      <formula>F38&lt;0</formula>
    </cfRule>
  </conditionalFormatting>
  <conditionalFormatting sqref="H38:H72">
    <cfRule type="expression" dxfId="732" priority="9">
      <formula>H38&gt;0</formula>
    </cfRule>
    <cfRule type="expression" dxfId="731" priority="10">
      <formula>H38&lt;0</formula>
    </cfRule>
  </conditionalFormatting>
  <conditionalFormatting sqref="F21:F37">
    <cfRule type="expression" dxfId="730" priority="7">
      <formula>F21&gt;0</formula>
    </cfRule>
    <cfRule type="expression" dxfId="729" priority="8">
      <formula>F21&lt;0</formula>
    </cfRule>
  </conditionalFormatting>
  <conditionalFormatting sqref="H21:H37">
    <cfRule type="expression" dxfId="728" priority="5">
      <formula>H21&gt;0</formula>
    </cfRule>
    <cfRule type="expression" dxfId="727" priority="6">
      <formula>H21&lt;0</formula>
    </cfRule>
  </conditionalFormatting>
  <conditionalFormatting sqref="Q8">
    <cfRule type="expression" dxfId="726" priority="1">
      <formula>Q8&gt;0</formula>
    </cfRule>
    <cfRule type="expression" dxfId="725" priority="2">
      <formula>Q8&lt;0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131.11000000000001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131.11000000000001</v>
      </c>
      <c r="R4" s="503">
        <v>-1.4E-3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5" t="s">
        <v>78</v>
      </c>
      <c r="P46" s="82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144.22100000000003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142.90990000000002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141.59880000000001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140.28770000000003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138.97660000000002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137.66550000000001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136.35440000000003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135.04330000000002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133.73220000000001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132.42110000000002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131.11000000000001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129.7989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128.48780000000002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127.17670000000001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125.86560000000001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124.5545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123.24340000000001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121.93230000000001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120.62120000000002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119.31010000000002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117.99900000000001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2" priority="11">
      <formula>F24&gt;0</formula>
    </cfRule>
    <cfRule type="expression" dxfId="721" priority="12">
      <formula>F24&lt;0</formula>
    </cfRule>
  </conditionalFormatting>
  <conditionalFormatting sqref="H27:H30">
    <cfRule type="expression" dxfId="720" priority="9">
      <formula>H27&gt;0</formula>
    </cfRule>
    <cfRule type="expression" dxfId="719" priority="10">
      <formula>H27&lt;0</formula>
    </cfRule>
  </conditionalFormatting>
  <conditionalFormatting sqref="F25">
    <cfRule type="expression" dxfId="718" priority="7">
      <formula>F25&gt;0</formula>
    </cfRule>
    <cfRule type="expression" dxfId="717" priority="8">
      <formula>F25&lt;0</formula>
    </cfRule>
  </conditionalFormatting>
  <conditionalFormatting sqref="H24:H26">
    <cfRule type="expression" dxfId="716" priority="5">
      <formula>H24&gt;0</formula>
    </cfRule>
    <cfRule type="expression" dxfId="715" priority="6">
      <formula>H24&lt;0</formula>
    </cfRule>
  </conditionalFormatting>
  <conditionalFormatting sqref="Q7">
    <cfRule type="expression" dxfId="714" priority="3">
      <formula>Q7&gt;0</formula>
    </cfRule>
    <cfRule type="expression" dxfId="713" priority="4">
      <formula>Q7&lt;0</formula>
    </cfRule>
  </conditionalFormatting>
  <conditionalFormatting sqref="Q8">
    <cfRule type="expression" dxfId="712" priority="1">
      <formula>Q8&gt;0</formula>
    </cfRule>
    <cfRule type="expression" dxfId="71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55.5</v>
      </c>
      <c r="R4" s="504">
        <v>-8.8999999999999999E-3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61.050000000000004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60.495000000000005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59.940000000000005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59.385000000000005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58.830000000000005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58.275000000000006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57.72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57.164999999999999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56.61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56.055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54.945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53.835000000000001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52.724999999999994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52.169999999999995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51.615000000000002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50.505000000000003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0" priority="17">
      <formula>F28&gt;0</formula>
    </cfRule>
    <cfRule type="expression" dxfId="709" priority="18">
      <formula>F28&lt;0</formula>
    </cfRule>
  </conditionalFormatting>
  <conditionalFormatting sqref="F28 F33:F35">
    <cfRule type="expression" dxfId="708" priority="19">
      <formula>F28&gt;0</formula>
    </cfRule>
    <cfRule type="expression" dxfId="707" priority="20">
      <formula>F28&lt;0</formula>
    </cfRule>
  </conditionalFormatting>
  <conditionalFormatting sqref="H28 H33:H35">
    <cfRule type="expression" dxfId="706" priority="15">
      <formula>H28&gt;0</formula>
    </cfRule>
    <cfRule type="expression" dxfId="705" priority="16">
      <formula>H28&lt;0</formula>
    </cfRule>
  </conditionalFormatting>
  <conditionalFormatting sqref="F21:F27">
    <cfRule type="expression" dxfId="704" priority="13">
      <formula>F21&gt;0</formula>
    </cfRule>
    <cfRule type="expression" dxfId="703" priority="14">
      <formula>F21&lt;0</formula>
    </cfRule>
  </conditionalFormatting>
  <conditionalFormatting sqref="H21:H27">
    <cfRule type="expression" dxfId="702" priority="11">
      <formula>H21&gt;0</formula>
    </cfRule>
    <cfRule type="expression" dxfId="701" priority="12">
      <formula>H21&lt;0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Q7">
    <cfRule type="expression" dxfId="698" priority="9">
      <formula>Q7&gt;0</formula>
    </cfRule>
    <cfRule type="expression" dxfId="697" priority="10">
      <formula>Q7&lt;0</formula>
    </cfRule>
  </conditionalFormatting>
  <conditionalFormatting sqref="F29:F32">
    <cfRule type="expression" dxfId="696" priority="5">
      <formula>F29&gt;0</formula>
    </cfRule>
    <cfRule type="expression" dxfId="695" priority="6">
      <formula>F29&lt;0</formula>
    </cfRule>
  </conditionalFormatting>
  <conditionalFormatting sqref="H29:H32">
    <cfRule type="expression" dxfId="694" priority="3">
      <formula>H29&gt;0</formula>
    </cfRule>
    <cfRule type="expression" dxfId="693" priority="4">
      <formula>H29&lt;0</formula>
    </cfRule>
  </conditionalFormatting>
  <conditionalFormatting sqref="M37">
    <cfRule type="expression" dxfId="692" priority="1">
      <formula>M37&gt;0</formula>
    </cfRule>
    <cfRule type="expression" dxfId="69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274.1001</v>
      </c>
      <c r="R4" s="486">
        <v>-4.0000000000000002E-4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13705.004999999999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609.93499999999949</v>
      </c>
      <c r="R7">
        <v>25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449.10499999999956</v>
      </c>
    </row>
    <row r="9" spans="1:30" x14ac:dyDescent="0.25">
      <c r="O9" s="11" t="s">
        <v>210</v>
      </c>
      <c r="P9"/>
      <c r="Q9" s="134">
        <f>IF(Q2=0, 0, Q8/Q6)</f>
        <v>3.3879630956781474E-2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5" t="s">
        <v>78</v>
      </c>
      <c r="Q14" s="82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301.51011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298.76910900000001</v>
      </c>
      <c r="R16" s="33"/>
    </row>
    <row r="17" spans="1:30" x14ac:dyDescent="0.25">
      <c r="P17" s="81">
        <v>1.08</v>
      </c>
      <c r="Q17" s="81">
        <f t="shared" si="0"/>
        <v>296.02810800000003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293.28710699999999</v>
      </c>
      <c r="R18" s="81"/>
    </row>
    <row r="19" spans="1:30" x14ac:dyDescent="0.25">
      <c r="P19" s="81">
        <v>1.06</v>
      </c>
      <c r="Q19" s="81">
        <f t="shared" si="0"/>
        <v>290.54610600000001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287.80510500000003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285.06410399999999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282.323103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279.58210200000002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276.84110099999998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274.1001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271.35909900000001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268.61809799999997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265.87709699999999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263.13609600000001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260.39509499999997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257.65409399999999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254.913093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252.17209200000002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249.43109100000001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246.69009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90" priority="33">
      <formula>F25&gt;0</formula>
    </cfRule>
    <cfRule type="expression" dxfId="689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8" priority="25">
      <formula>F28&gt;0</formula>
    </cfRule>
    <cfRule type="expression" dxfId="687" priority="26">
      <formula>F28&lt;0</formula>
    </cfRule>
  </conditionalFormatting>
  <conditionalFormatting sqref="F28:F35">
    <cfRule type="expression" dxfId="686" priority="27">
      <formula>F28&gt;0</formula>
    </cfRule>
    <cfRule type="expression" dxfId="685" priority="28">
      <formula>F28&lt;0</formula>
    </cfRule>
  </conditionalFormatting>
  <conditionalFormatting sqref="H25:H35">
    <cfRule type="expression" dxfId="684" priority="23">
      <formula>H25&gt;0</formula>
    </cfRule>
    <cfRule type="expression" dxfId="683" priority="24">
      <formula>H25&lt;0</formula>
    </cfRule>
  </conditionalFormatting>
  <conditionalFormatting sqref="F21:F24">
    <cfRule type="expression" dxfId="682" priority="21">
      <formula>F21&gt;0</formula>
    </cfRule>
    <cfRule type="expression" dxfId="681" priority="22">
      <formula>F21&lt;0</formula>
    </cfRule>
  </conditionalFormatting>
  <conditionalFormatting sqref="H21:H24">
    <cfRule type="expression" dxfId="680" priority="19">
      <formula>H21&gt;0</formula>
    </cfRule>
    <cfRule type="expression" dxfId="679" priority="20">
      <formula>H21&lt;0</formula>
    </cfRule>
  </conditionalFormatting>
  <conditionalFormatting sqref="Q8">
    <cfRule type="expression" dxfId="678" priority="15">
      <formula>Q8&gt;0</formula>
    </cfRule>
    <cfRule type="expression" dxfId="677" priority="16">
      <formula>Q8&lt;0</formula>
    </cfRule>
  </conditionalFormatting>
  <conditionalFormatting sqref="Q7">
    <cfRule type="expression" dxfId="676" priority="17">
      <formula>Q7&gt;0</formula>
    </cfRule>
    <cfRule type="expression" dxfId="675" priority="18">
      <formula>Q7&lt;0</formula>
    </cfRule>
  </conditionalFormatting>
  <conditionalFormatting sqref="F62:F64">
    <cfRule type="expression" dxfId="674" priority="13">
      <formula>F62&gt;0</formula>
    </cfRule>
    <cfRule type="expression" dxfId="673" priority="14">
      <formula>F62&lt;0</formula>
    </cfRule>
  </conditionalFormatting>
  <conditionalFormatting sqref="F65:F72">
    <cfRule type="expression" dxfId="672" priority="9">
      <formula>F65&gt;0</formula>
    </cfRule>
    <cfRule type="expression" dxfId="671" priority="10">
      <formula>F65&lt;0</formula>
    </cfRule>
  </conditionalFormatting>
  <conditionalFormatting sqref="F65:F72">
    <cfRule type="expression" dxfId="670" priority="11">
      <formula>F65&gt;0</formula>
    </cfRule>
    <cfRule type="expression" dxfId="669" priority="12">
      <formula>F65&lt;0</formula>
    </cfRule>
  </conditionalFormatting>
  <conditionalFormatting sqref="H62:H72">
    <cfRule type="expression" dxfId="668" priority="7">
      <formula>H62&gt;0</formula>
    </cfRule>
    <cfRule type="expression" dxfId="667" priority="8">
      <formula>H62&lt;0</formula>
    </cfRule>
  </conditionalFormatting>
  <conditionalFormatting sqref="F58:F61">
    <cfRule type="expression" dxfId="666" priority="5">
      <formula>F58&gt;0</formula>
    </cfRule>
    <cfRule type="expression" dxfId="665" priority="6">
      <formula>F58&lt;0</formula>
    </cfRule>
  </conditionalFormatting>
  <conditionalFormatting sqref="H58:H61">
    <cfRule type="expression" dxfId="664" priority="3">
      <formula>H58&gt;0</formula>
    </cfRule>
    <cfRule type="expression" dxfId="663" priority="4">
      <formula>H58&lt;0</formula>
    </cfRule>
  </conditionalFormatting>
  <conditionalFormatting sqref="Q10">
    <cfRule type="expression" dxfId="662" priority="1">
      <formula>Q10&gt;0</formula>
    </cfRule>
    <cfRule type="expression" dxfId="6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111.54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111.54</v>
      </c>
      <c r="R4" s="486">
        <v>-2.8E-3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122.69400000000002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121.57860000000001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120.46320000000001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119.34780000000001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118.23240000000001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117.117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116.00160000000001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114.8862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113.77080000000001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112.6554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111.54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110.42460000000001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109.3092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108.19380000000001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107.0784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105.96300000000001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104.8476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103.73220000000001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102.61680000000001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101.5014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100.38600000000001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0" priority="29">
      <formula>F40&gt;0</formula>
    </cfRule>
    <cfRule type="expression" dxfId="659" priority="30">
      <formula>F40&lt;0</formula>
    </cfRule>
  </conditionalFormatting>
  <conditionalFormatting sqref="F40:F45">
    <cfRule type="expression" dxfId="658" priority="31">
      <formula>F40&gt;0</formula>
    </cfRule>
    <cfRule type="expression" dxfId="657" priority="32">
      <formula>F40&lt;0</formula>
    </cfRule>
  </conditionalFormatting>
  <conditionalFormatting sqref="H40:H45">
    <cfRule type="expression" dxfId="656" priority="27">
      <formula>H40&gt;0</formula>
    </cfRule>
    <cfRule type="expression" dxfId="655" priority="28">
      <formula>H40&lt;0</formula>
    </cfRule>
  </conditionalFormatting>
  <conditionalFormatting sqref="F23:F39">
    <cfRule type="expression" dxfId="654" priority="13">
      <formula>F23&gt;0</formula>
    </cfRule>
    <cfRule type="expression" dxfId="653" priority="14">
      <formula>F23&lt;0</formula>
    </cfRule>
  </conditionalFormatting>
  <conditionalFormatting sqref="H23:H39">
    <cfRule type="expression" dxfId="652" priority="11">
      <formula>H23&gt;0</formula>
    </cfRule>
    <cfRule type="expression" dxfId="651" priority="12">
      <formula>H23&lt;0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Q8">
    <cfRule type="expression" dxfId="648" priority="7">
      <formula>Q8&gt;0</formula>
    </cfRule>
    <cfRule type="expression" dxfId="647" priority="8">
      <formula>Q8&lt;0</formula>
    </cfRule>
  </conditionalFormatting>
  <conditionalFormatting sqref="Q10">
    <cfRule type="expression" dxfId="646" priority="1">
      <formula>Q10&gt;0</formula>
    </cfRule>
    <cfRule type="expression" dxfId="64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72.989999999999995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72.989999999999995</v>
      </c>
      <c r="R4" s="486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80.289000000000001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79.559100000000001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78.8292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78.099299999999999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77.369399999999999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76.639499999999998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75.909599999999998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75.179699999999997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74.449799999999996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73.719899999999996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72.989999999999995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72.260099999999994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71.530199999999994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70.800299999999993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70.070399999999992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69.340499999999992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68.610599999999991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67.880700000000004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67.150800000000004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66.420900000000003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65.691000000000003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4" priority="39">
      <formula>Q12&gt;0</formula>
    </cfRule>
    <cfRule type="expression" dxfId="64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2" priority="33">
      <formula>F25&gt;0</formula>
    </cfRule>
    <cfRule type="expression" dxfId="641" priority="34">
      <formula>F25&lt;0</formula>
    </cfRule>
  </conditionalFormatting>
  <conditionalFormatting sqref="F30">
    <cfRule type="expression" dxfId="640" priority="31">
      <formula>F30&gt;0</formula>
    </cfRule>
    <cfRule type="expression" dxfId="639" priority="32">
      <formula>F30&lt;0</formula>
    </cfRule>
  </conditionalFormatting>
  <conditionalFormatting sqref="F31">
    <cfRule type="expression" dxfId="638" priority="29">
      <formula>F31&gt;0</formula>
    </cfRule>
    <cfRule type="expression" dxfId="637" priority="30">
      <formula>F31&lt;0</formula>
    </cfRule>
  </conditionalFormatting>
  <conditionalFormatting sqref="F32:F34">
    <cfRule type="expression" dxfId="636" priority="27">
      <formula>F32&gt;0</formula>
    </cfRule>
    <cfRule type="expression" dxfId="635" priority="28">
      <formula>F32&lt;0</formula>
    </cfRule>
  </conditionalFormatting>
  <conditionalFormatting sqref="H25:H29">
    <cfRule type="expression" dxfId="634" priority="25">
      <formula>H25&gt;0</formula>
    </cfRule>
    <cfRule type="expression" dxfId="633" priority="26">
      <formula>H25&lt;0</formula>
    </cfRule>
  </conditionalFormatting>
  <conditionalFormatting sqref="H30">
    <cfRule type="expression" dxfId="632" priority="23">
      <formula>H30&gt;0</formula>
    </cfRule>
    <cfRule type="expression" dxfId="631" priority="24">
      <formula>H30&lt;0</formula>
    </cfRule>
  </conditionalFormatting>
  <conditionalFormatting sqref="H31">
    <cfRule type="expression" dxfId="630" priority="21">
      <formula>H31&gt;0</formula>
    </cfRule>
    <cfRule type="expression" dxfId="629" priority="22">
      <formula>H31&lt;0</formula>
    </cfRule>
  </conditionalFormatting>
  <conditionalFormatting sqref="H32:H34">
    <cfRule type="expression" dxfId="628" priority="19">
      <formula>H32&gt;0</formula>
    </cfRule>
    <cfRule type="expression" dxfId="627" priority="20">
      <formula>H32&lt;0</formula>
    </cfRule>
  </conditionalFormatting>
  <conditionalFormatting sqref="F35">
    <cfRule type="expression" dxfId="626" priority="17">
      <formula>F35&gt;0</formula>
    </cfRule>
    <cfRule type="expression" dxfId="625" priority="18">
      <formula>F35&lt;0</formula>
    </cfRule>
  </conditionalFormatting>
  <conditionalFormatting sqref="H35">
    <cfRule type="expression" dxfId="624" priority="15">
      <formula>H35&gt;0</formula>
    </cfRule>
    <cfRule type="expression" dxfId="623" priority="16">
      <formula>H35&lt;0</formula>
    </cfRule>
  </conditionalFormatting>
  <conditionalFormatting sqref="F36">
    <cfRule type="expression" dxfId="622" priority="13">
      <formula>F36&gt;0</formula>
    </cfRule>
    <cfRule type="expression" dxfId="621" priority="14">
      <formula>F36&lt;0</formula>
    </cfRule>
  </conditionalFormatting>
  <conditionalFormatting sqref="H36">
    <cfRule type="expression" dxfId="620" priority="11">
      <formula>H36&gt;0</formula>
    </cfRule>
    <cfRule type="expression" dxfId="619" priority="12">
      <formula>H36&lt;0</formula>
    </cfRule>
  </conditionalFormatting>
  <conditionalFormatting sqref="H23:H24">
    <cfRule type="expression" dxfId="618" priority="5">
      <formula>H23&gt;0</formula>
    </cfRule>
    <cfRule type="expression" dxfId="617" priority="6">
      <formula>H23&lt;0</formula>
    </cfRule>
  </conditionalFormatting>
  <conditionalFormatting sqref="F23:F24">
    <cfRule type="expression" dxfId="616" priority="7">
      <formula>F23&gt;0</formula>
    </cfRule>
    <cfRule type="expression" dxfId="615" priority="8">
      <formula>F23&lt;0</formula>
    </cfRule>
  </conditionalFormatting>
  <conditionalFormatting sqref="Q7">
    <cfRule type="expression" dxfId="614" priority="3">
      <formula>Q7&gt;0</formula>
    </cfRule>
    <cfRule type="expression" dxfId="613" priority="4">
      <formula>Q7&lt;0</formula>
    </cfRule>
  </conditionalFormatting>
  <conditionalFormatting sqref="Q8">
    <cfRule type="expression" dxfId="612" priority="1">
      <formula>Q8&gt;0</formula>
    </cfRule>
    <cfRule type="expression" dxfId="61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56.72</v>
      </c>
      <c r="R4" s="486">
        <v>-8.6E-3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6806.4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2076.130000000001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471.54999999999927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7.4437437350529101E-2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2.750352609308886E-2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5" t="s">
        <v>78</v>
      </c>
      <c r="Q39" s="82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62.392000000000003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61.824800000000003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61.257600000000004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60.690400000000004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60.123200000000004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59.556000000000004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58.988799999999998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58.421599999999998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57.854399999999998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57.287199999999999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56.72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56.152799999999999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55.585599999999999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55.0184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54.4512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53.883999999999993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53.316799999999994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52.749600000000001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52.182400000000001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51.615200000000002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51.048000000000002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0" priority="55">
      <formula>Q8&gt;0</formula>
    </cfRule>
    <cfRule type="expression" dxfId="609" priority="56">
      <formula>Q8&lt;0</formula>
    </cfRule>
  </conditionalFormatting>
  <conditionalFormatting sqref="Q7">
    <cfRule type="expression" dxfId="608" priority="57">
      <formula>Q7&gt;0</formula>
    </cfRule>
    <cfRule type="expression" dxfId="607" priority="58">
      <formula>Q7&lt;0</formula>
    </cfRule>
  </conditionalFormatting>
  <conditionalFormatting sqref="M50">
    <cfRule type="expression" dxfId="606" priority="45">
      <formula>M50&gt;0</formula>
    </cfRule>
    <cfRule type="expression" dxfId="605" priority="46">
      <formula>M50&lt;0</formula>
    </cfRule>
  </conditionalFormatting>
  <conditionalFormatting sqref="M50">
    <cfRule type="expression" dxfId="604" priority="47">
      <formula>M50&gt;0</formula>
    </cfRule>
    <cfRule type="expression" dxfId="603" priority="48">
      <formula>M50&lt;0</formula>
    </cfRule>
  </conditionalFormatting>
  <conditionalFormatting sqref="F24:F31">
    <cfRule type="expression" dxfId="602" priority="33">
      <formula>F24&gt;0</formula>
    </cfRule>
    <cfRule type="expression" dxfId="601" priority="34">
      <formula>F24&lt;0</formula>
    </cfRule>
  </conditionalFormatting>
  <conditionalFormatting sqref="F24:F31">
    <cfRule type="expression" dxfId="600" priority="35">
      <formula>F24&gt;0</formula>
    </cfRule>
    <cfRule type="expression" dxfId="599" priority="36">
      <formula>F24&lt;0</formula>
    </cfRule>
  </conditionalFormatting>
  <conditionalFormatting sqref="H24:H31">
    <cfRule type="expression" dxfId="598" priority="31">
      <formula>H24&gt;0</formula>
    </cfRule>
    <cfRule type="expression" dxfId="597" priority="32">
      <formula>H24&lt;0</formula>
    </cfRule>
  </conditionalFormatting>
  <conditionalFormatting sqref="J27:J34">
    <cfRule type="expression" dxfId="596" priority="1">
      <formula>J27&gt;0</formula>
    </cfRule>
    <cfRule type="expression" dxfId="595" priority="2">
      <formula>J27&lt;0</formula>
    </cfRule>
  </conditionalFormatting>
  <conditionalFormatting sqref="J27:J34">
    <cfRule type="expression" dxfId="594" priority="3">
      <formula>J27&gt;0</formula>
    </cfRule>
    <cfRule type="expression" dxfId="59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47.88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47.88</v>
      </c>
      <c r="R4" s="486">
        <v>1.8700000000000001E-2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52.668000000000006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52.189200000000007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51.710400000000007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51.231600000000007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50.752800000000008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50.274000000000008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49.795200000000001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49.316400000000002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48.837600000000002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48.358800000000002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47.401200000000003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46.922400000000003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46.443600000000004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45.964800000000004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45.485999999999997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45.007199999999997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44.528400000000005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44.049600000000005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43.570800000000006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43.092000000000006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2" priority="66">
      <formula>F22&gt;0</formula>
    </cfRule>
    <cfRule type="expression" dxfId="5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0" priority="53">
      <formula>F41&gt;0</formula>
    </cfRule>
    <cfRule type="expression" dxfId="589" priority="54">
      <formula>F41&lt;0</formula>
    </cfRule>
  </conditionalFormatting>
  <conditionalFormatting sqref="F41">
    <cfRule type="expression" dxfId="588" priority="57">
      <formula>F41&gt;0</formula>
    </cfRule>
    <cfRule type="expression" dxfId="587" priority="58">
      <formula>F41&lt;0</formula>
    </cfRule>
  </conditionalFormatting>
  <conditionalFormatting sqref="H41">
    <cfRule type="expression" dxfId="586" priority="35">
      <formula>H41&gt;0</formula>
    </cfRule>
    <cfRule type="expression" dxfId="585" priority="36">
      <formula>H41&lt;0</formula>
    </cfRule>
  </conditionalFormatting>
  <conditionalFormatting sqref="F89:F95">
    <cfRule type="expression" dxfId="584" priority="29">
      <formula>F89&gt;0</formula>
    </cfRule>
    <cfRule type="expression" dxfId="583" priority="30">
      <formula>F89&lt;0</formula>
    </cfRule>
  </conditionalFormatting>
  <conditionalFormatting sqref="F96:F110">
    <cfRule type="expression" dxfId="582" priority="25">
      <formula>F96&gt;0</formula>
    </cfRule>
    <cfRule type="expression" dxfId="581" priority="26">
      <formula>F96&lt;0</formula>
    </cfRule>
  </conditionalFormatting>
  <conditionalFormatting sqref="F96:F110">
    <cfRule type="expression" dxfId="580" priority="27">
      <formula>F96&gt;0</formula>
    </cfRule>
    <cfRule type="expression" dxfId="579" priority="28">
      <formula>F96&lt;0</formula>
    </cfRule>
  </conditionalFormatting>
  <conditionalFormatting sqref="H89:H100">
    <cfRule type="expression" dxfId="578" priority="23">
      <formula>H89&gt;0</formula>
    </cfRule>
    <cfRule type="expression" dxfId="577" priority="24">
      <formula>H89&lt;0</formula>
    </cfRule>
  </conditionalFormatting>
  <conditionalFormatting sqref="H101">
    <cfRule type="expression" dxfId="576" priority="21">
      <formula>H101&gt;0</formula>
    </cfRule>
    <cfRule type="expression" dxfId="575" priority="22">
      <formula>H101&lt;0</formula>
    </cfRule>
  </conditionalFormatting>
  <conditionalFormatting sqref="F111:F116">
    <cfRule type="expression" dxfId="574" priority="19">
      <formula>F111&gt;0</formula>
    </cfRule>
    <cfRule type="expression" dxfId="573" priority="20">
      <formula>F111&lt;0</formula>
    </cfRule>
  </conditionalFormatting>
  <conditionalFormatting sqref="H103:H116">
    <cfRule type="expression" dxfId="572" priority="17">
      <formula>H103&gt;0</formula>
    </cfRule>
    <cfRule type="expression" dxfId="571" priority="18">
      <formula>H103&lt;0</formula>
    </cfRule>
  </conditionalFormatting>
  <conditionalFormatting sqref="H102">
    <cfRule type="expression" dxfId="570" priority="15">
      <formula>H102&gt;0</formula>
    </cfRule>
    <cfRule type="expression" dxfId="569" priority="16">
      <formula>H102&lt;0</formula>
    </cfRule>
  </conditionalFormatting>
  <conditionalFormatting sqref="M42">
    <cfRule type="expression" dxfId="568" priority="13">
      <formula>M42&gt;0</formula>
    </cfRule>
    <cfRule type="expression" dxfId="567" priority="14">
      <formula>M42&lt;0</formula>
    </cfRule>
  </conditionalFormatting>
  <conditionalFormatting sqref="Q7">
    <cfRule type="expression" dxfId="566" priority="9">
      <formula>Q7&gt;0</formula>
    </cfRule>
    <cfRule type="expression" dxfId="565" priority="10">
      <formula>Q7&lt;0</formula>
    </cfRule>
  </conditionalFormatting>
  <conditionalFormatting sqref="Q8">
    <cfRule type="expression" dxfId="564" priority="7">
      <formula>Q8&gt;0</formula>
    </cfRule>
    <cfRule type="expression" dxfId="563" priority="8">
      <formula>Q8&lt;0</formula>
    </cfRule>
  </conditionalFormatting>
  <conditionalFormatting sqref="F117:F130 H117:H130">
    <cfRule type="expression" dxfId="562" priority="1">
      <formula>F117&gt;0</formula>
    </cfRule>
    <cfRule type="expression" dxfId="5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41.91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41.91</v>
      </c>
      <c r="R4" s="506">
        <v>-2.9600000000000001E-2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46.100999999999999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45.681899999999999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45.262799999999999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44.843699999999998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44.424599999999998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44.005499999999998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43.586399999999998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43.167299999999997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42.748199999999997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42.329099999999997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41.91</v>
      </c>
      <c r="W39" s="134"/>
    </row>
    <row r="40" spans="1:23" x14ac:dyDescent="0.25">
      <c r="O40" s="81">
        <v>0.99</v>
      </c>
      <c r="P40" s="81">
        <f t="shared" si="0"/>
        <v>41.490899999999996</v>
      </c>
      <c r="W40" s="134"/>
    </row>
    <row r="41" spans="1:23" x14ac:dyDescent="0.25">
      <c r="O41" s="81">
        <v>0.98</v>
      </c>
      <c r="P41" s="81">
        <f t="shared" si="0"/>
        <v>41.071799999999996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40.652699999999996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40.233599999999996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39.814499999999995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39.395399999999995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38.976300000000002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38.557200000000002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38.138100000000001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37.719000000000001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0" priority="84">
      <formula>F7&gt;0</formula>
    </cfRule>
    <cfRule type="expression" dxfId="559" priority="85">
      <formula>F7&lt;0</formula>
    </cfRule>
  </conditionalFormatting>
  <conditionalFormatting sqref="Q8">
    <cfRule type="expression" dxfId="558" priority="82">
      <formula>Q8&gt;0</formula>
    </cfRule>
    <cfRule type="expression" dxfId="557" priority="83">
      <formula>Q8&lt;0</formula>
    </cfRule>
  </conditionalFormatting>
  <conditionalFormatting sqref="F29:F36">
    <cfRule type="expression" dxfId="556" priority="62">
      <formula>F29&gt;0</formula>
    </cfRule>
    <cfRule type="expression" dxfId="555" priority="63">
      <formula>F29&lt;0</formula>
    </cfRule>
  </conditionalFormatting>
  <conditionalFormatting sqref="J32:J38">
    <cfRule type="expression" dxfId="554" priority="57">
      <formula>J32&gt;0</formula>
    </cfRule>
    <cfRule type="expression" dxfId="553" priority="58">
      <formula>J32&lt;0</formula>
    </cfRule>
  </conditionalFormatting>
  <conditionalFormatting sqref="M42">
    <cfRule type="expression" dxfId="552" priority="55">
      <formula>M42&gt;0</formula>
    </cfRule>
    <cfRule type="expression" dxfId="551" priority="56">
      <formula>M42&lt;0</formula>
    </cfRule>
  </conditionalFormatting>
  <conditionalFormatting sqref="F98:F134 H98:H134 H137:H142 F137:F142 F144:F153 H144:H153">
    <cfRule type="expression" dxfId="550" priority="53">
      <formula>F98&gt;0</formula>
    </cfRule>
    <cfRule type="expression" dxfId="549" priority="54">
      <formula>F98&lt;0</formula>
    </cfRule>
  </conditionalFormatting>
  <conditionalFormatting sqref="F90:F97">
    <cfRule type="expression" dxfId="548" priority="51">
      <formula>F90&gt;0</formula>
    </cfRule>
    <cfRule type="expression" dxfId="547" priority="52">
      <formula>F90&lt;0</formula>
    </cfRule>
  </conditionalFormatting>
  <conditionalFormatting sqref="H90:H97">
    <cfRule type="expression" dxfId="546" priority="49">
      <formula>H90&gt;0</formula>
    </cfRule>
    <cfRule type="expression" dxfId="545" priority="50">
      <formula>H90&lt;0</formula>
    </cfRule>
  </conditionalFormatting>
  <conditionalFormatting sqref="F135:F136 H135:H136">
    <cfRule type="expression" dxfId="544" priority="47">
      <formula>F135&gt;0</formula>
    </cfRule>
    <cfRule type="expression" dxfId="543" priority="48">
      <formula>F135&lt;0</formula>
    </cfRule>
  </conditionalFormatting>
  <conditionalFormatting sqref="H143 F143">
    <cfRule type="expression" dxfId="542" priority="45">
      <formula>F143&gt;0</formula>
    </cfRule>
    <cfRule type="expression" dxfId="541" priority="46">
      <formula>F143&lt;0</formula>
    </cfRule>
  </conditionalFormatting>
  <conditionalFormatting sqref="F154:F161">
    <cfRule type="expression" dxfId="540" priority="31">
      <formula>F154&gt;0</formula>
    </cfRule>
    <cfRule type="expression" dxfId="539" priority="32">
      <formula>F154&lt;0</formula>
    </cfRule>
  </conditionalFormatting>
  <conditionalFormatting sqref="H154:H161">
    <cfRule type="expression" dxfId="538" priority="29">
      <formula>H154&gt;0</formula>
    </cfRule>
    <cfRule type="expression" dxfId="537" priority="30">
      <formula>H154&lt;0</formula>
    </cfRule>
  </conditionalFormatting>
  <conditionalFormatting sqref="Q10">
    <cfRule type="expression" dxfId="536" priority="27">
      <formula>Q10&gt;0</formula>
    </cfRule>
    <cfRule type="expression" dxfId="535" priority="28">
      <formula>Q10&lt;0</formula>
    </cfRule>
  </conditionalFormatting>
  <conditionalFormatting sqref="F37:F38">
    <cfRule type="expression" dxfId="534" priority="25">
      <formula>F37&gt;0</formula>
    </cfRule>
    <cfRule type="expression" dxfId="533" priority="26">
      <formula>F37&lt;0</formula>
    </cfRule>
  </conditionalFormatting>
  <conditionalFormatting sqref="H37:H38">
    <cfRule type="expression" dxfId="532" priority="23">
      <formula>H37&gt;0</formula>
    </cfRule>
    <cfRule type="expression" dxfId="531" priority="24">
      <formula>H37&lt;0</formula>
    </cfRule>
  </conditionalFormatting>
  <conditionalFormatting sqref="F167">
    <cfRule type="expression" dxfId="530" priority="21">
      <formula>F167&gt;0</formula>
    </cfRule>
    <cfRule type="expression" dxfId="529" priority="22">
      <formula>F167&lt;0</formula>
    </cfRule>
  </conditionalFormatting>
  <conditionalFormatting sqref="F168:F179">
    <cfRule type="expression" dxfId="528" priority="19">
      <formula>F168&gt;0</formula>
    </cfRule>
    <cfRule type="expression" dxfId="527" priority="20">
      <formula>F168&lt;0</formula>
    </cfRule>
  </conditionalFormatting>
  <conditionalFormatting sqref="H167:H179">
    <cfRule type="expression" dxfId="526" priority="17">
      <formula>H167&gt;0</formula>
    </cfRule>
    <cfRule type="expression" dxfId="525" priority="18">
      <formula>H167&lt;0</formula>
    </cfRule>
  </conditionalFormatting>
  <conditionalFormatting sqref="J175:J197 J201">
    <cfRule type="expression" dxfId="524" priority="15">
      <formula>J175&gt;0</formula>
    </cfRule>
    <cfRule type="expression" dxfId="523" priority="16">
      <formula>J175&lt;0</formula>
    </cfRule>
  </conditionalFormatting>
  <conditionalFormatting sqref="F180:F197 F201">
    <cfRule type="expression" dxfId="522" priority="13">
      <formula>F180&gt;0</formula>
    </cfRule>
    <cfRule type="expression" dxfId="521" priority="14">
      <formula>F180&lt;0</formula>
    </cfRule>
  </conditionalFormatting>
  <conditionalFormatting sqref="H180:H197 H201">
    <cfRule type="expression" dxfId="520" priority="11">
      <formula>H180&gt;0</formula>
    </cfRule>
    <cfRule type="expression" dxfId="519" priority="12">
      <formula>H180&lt;0</formula>
    </cfRule>
  </conditionalFormatting>
  <conditionalFormatting sqref="I32:J35">
    <cfRule type="expression" dxfId="518" priority="9">
      <formula>I32&gt;0</formula>
    </cfRule>
    <cfRule type="expression" dxfId="517" priority="10">
      <formula>I32&lt;0</formula>
    </cfRule>
  </conditionalFormatting>
  <conditionalFormatting sqref="F198:F200">
    <cfRule type="expression" dxfId="516" priority="7">
      <formula>F198&gt;0</formula>
    </cfRule>
    <cfRule type="expression" dxfId="515" priority="8">
      <formula>F198&lt;0</formula>
    </cfRule>
  </conditionalFormatting>
  <conditionalFormatting sqref="H198:H200">
    <cfRule type="expression" dxfId="514" priority="5">
      <formula>H198&gt;0</formula>
    </cfRule>
    <cfRule type="expression" dxfId="513" priority="6">
      <formula>H198&lt;0</formula>
    </cfRule>
  </conditionalFormatting>
  <conditionalFormatting sqref="J198:J200">
    <cfRule type="expression" dxfId="512" priority="3">
      <formula>J198&gt;0</formula>
    </cfRule>
    <cfRule type="expression" dxfId="511" priority="4">
      <formula>J198&lt;0</formula>
    </cfRule>
  </conditionalFormatting>
  <conditionalFormatting sqref="F202:F211 H202:H211 J202:J211">
    <cfRule type="expression" dxfId="510" priority="1">
      <formula>F202&gt;0</formula>
    </cfRule>
    <cfRule type="expression" dxfId="5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69.75</v>
      </c>
      <c r="R4" s="506">
        <v>-5.1999999999999998E-3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3487.5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2033.9300000000003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-26.5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-7.541263517359135E-3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5" t="s">
        <v>78</v>
      </c>
      <c r="P40" s="82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76.725000000000009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76.027500000000003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75.33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74.632500000000007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73.935000000000002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73.237499999999997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72.540000000000006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71.842500000000001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71.144999999999996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70.447500000000005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69.75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69.052499999999995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68.355000000000004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67.657499999999999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66.959999999999994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66.262500000000003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65.564999999999998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64.867500000000007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64.17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63.472500000000004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62.774999999999999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8" priority="76">
      <formula>Q7&gt;0</formula>
    </cfRule>
    <cfRule type="expression" dxfId="507" priority="77">
      <formula>Q7&lt;0</formula>
    </cfRule>
  </conditionalFormatting>
  <conditionalFormatting sqref="Q8">
    <cfRule type="expression" dxfId="506" priority="74">
      <formula>Q8&gt;0</formula>
    </cfRule>
    <cfRule type="expression" dxfId="505" priority="75">
      <formula>Q8&lt;0</formula>
    </cfRule>
  </conditionalFormatting>
  <conditionalFormatting sqref="F29:F43">
    <cfRule type="expression" dxfId="504" priority="58">
      <formula>F29&gt;0</formula>
    </cfRule>
    <cfRule type="expression" dxfId="503" priority="59">
      <formula>F29&lt;0</formula>
    </cfRule>
  </conditionalFormatting>
  <conditionalFormatting sqref="H45 H47:H48 H50:H51 H53 H29:H43">
    <cfRule type="expression" dxfId="502" priority="56">
      <formula>H29&gt;0</formula>
    </cfRule>
    <cfRule type="expression" dxfId="501" priority="57">
      <formula>H29&lt;0</formula>
    </cfRule>
  </conditionalFormatting>
  <conditionalFormatting sqref="J35">
    <cfRule type="expression" dxfId="500" priority="52">
      <formula>J35&gt;0</formula>
    </cfRule>
    <cfRule type="expression" dxfId="499" priority="53">
      <formula>J35&lt;0</formula>
    </cfRule>
  </conditionalFormatting>
  <conditionalFormatting sqref="J36:J37">
    <cfRule type="expression" dxfId="498" priority="50">
      <formula>J36&gt;0</formula>
    </cfRule>
    <cfRule type="expression" dxfId="497" priority="51">
      <formula>J36&lt;0</formula>
    </cfRule>
  </conditionalFormatting>
  <conditionalFormatting sqref="J38:J45 J48 J51">
    <cfRule type="expression" dxfId="496" priority="48">
      <formula>J38&gt;0</formula>
    </cfRule>
    <cfRule type="expression" dxfId="495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4" priority="45">
      <formula>M59&gt;0</formula>
    </cfRule>
    <cfRule type="expression" dxfId="493" priority="46">
      <formula>M59&lt;0</formula>
    </cfRule>
  </conditionalFormatting>
  <conditionalFormatting sqref="Q10">
    <cfRule type="expression" dxfId="492" priority="43">
      <formula>Q10&gt;0</formula>
    </cfRule>
    <cfRule type="expression" dxfId="491" priority="44">
      <formula>Q10&lt;0</formula>
    </cfRule>
  </conditionalFormatting>
  <conditionalFormatting sqref="F84:F103">
    <cfRule type="expression" dxfId="490" priority="41">
      <formula>F84&gt;0</formula>
    </cfRule>
    <cfRule type="expression" dxfId="489" priority="42">
      <formula>F84&lt;0</formula>
    </cfRule>
  </conditionalFormatting>
  <conditionalFormatting sqref="H107 H84:H103">
    <cfRule type="expression" dxfId="488" priority="39">
      <formula>H84&gt;0</formula>
    </cfRule>
    <cfRule type="expression" dxfId="487" priority="40">
      <formula>H84&lt;0</formula>
    </cfRule>
  </conditionalFormatting>
  <conditionalFormatting sqref="J89">
    <cfRule type="expression" dxfId="486" priority="37">
      <formula>J89&gt;0</formula>
    </cfRule>
    <cfRule type="expression" dxfId="485" priority="38">
      <formula>J89&lt;0</formula>
    </cfRule>
  </conditionalFormatting>
  <conditionalFormatting sqref="J90:J95">
    <cfRule type="expression" dxfId="484" priority="35">
      <formula>J90&gt;0</formula>
    </cfRule>
    <cfRule type="expression" dxfId="483" priority="36">
      <formula>J90&lt;0</formula>
    </cfRule>
  </conditionalFormatting>
  <conditionalFormatting sqref="J96:J97">
    <cfRule type="expression" dxfId="482" priority="33">
      <formula>J96&gt;0</formula>
    </cfRule>
    <cfRule type="expression" dxfId="481" priority="34">
      <formula>J96&lt;0</formula>
    </cfRule>
  </conditionalFormatting>
  <conditionalFormatting sqref="J98:J104">
    <cfRule type="expression" dxfId="480" priority="31">
      <formula>J98&gt;0</formula>
    </cfRule>
    <cfRule type="expression" dxfId="479" priority="32">
      <formula>J98&lt;0</formula>
    </cfRule>
  </conditionalFormatting>
  <conditionalFormatting sqref="J25">
    <cfRule type="expression" dxfId="478" priority="27">
      <formula>J25&gt;0</formula>
    </cfRule>
    <cfRule type="expression" dxfId="477" priority="28">
      <formula>J25&lt;0</formula>
    </cfRule>
  </conditionalFormatting>
  <conditionalFormatting sqref="F105:F106">
    <cfRule type="expression" dxfId="476" priority="25">
      <formula>F105&gt;0</formula>
    </cfRule>
    <cfRule type="expression" dxfId="475" priority="26">
      <formula>F105&lt;0</formula>
    </cfRule>
  </conditionalFormatting>
  <conditionalFormatting sqref="H105:H106">
    <cfRule type="expression" dxfId="474" priority="23">
      <formula>H105&gt;0</formula>
    </cfRule>
    <cfRule type="expression" dxfId="473" priority="24">
      <formula>H105&lt;0</formula>
    </cfRule>
  </conditionalFormatting>
  <conditionalFormatting sqref="J105">
    <cfRule type="expression" dxfId="472" priority="21">
      <formula>J105&gt;0</formula>
    </cfRule>
    <cfRule type="expression" dxfId="471" priority="22">
      <formula>J105&lt;0</formula>
    </cfRule>
  </conditionalFormatting>
  <conditionalFormatting sqref="J106">
    <cfRule type="expression" dxfId="470" priority="19">
      <formula>J106&gt;0</formula>
    </cfRule>
    <cfRule type="expression" dxfId="469" priority="20">
      <formula>J106&lt;0</formula>
    </cfRule>
  </conditionalFormatting>
  <conditionalFormatting sqref="F24:F28">
    <cfRule type="expression" dxfId="468" priority="17">
      <formula>F24&gt;0</formula>
    </cfRule>
    <cfRule type="expression" dxfId="467" priority="18">
      <formula>F24&lt;0</formula>
    </cfRule>
  </conditionalFormatting>
  <conditionalFormatting sqref="H24:H28">
    <cfRule type="expression" dxfId="466" priority="15">
      <formula>H24&gt;0</formula>
    </cfRule>
    <cfRule type="expression" dxfId="465" priority="16">
      <formula>H24&lt;0</formula>
    </cfRule>
  </conditionalFormatting>
  <conditionalFormatting sqref="J26:J34">
    <cfRule type="expression" dxfId="464" priority="13">
      <formula>J26&gt;0</formula>
    </cfRule>
    <cfRule type="expression" dxfId="463" priority="14">
      <formula>J26&lt;0</formula>
    </cfRule>
  </conditionalFormatting>
  <conditionalFormatting sqref="F113">
    <cfRule type="expression" dxfId="462" priority="11">
      <formula>F113&gt;0</formula>
    </cfRule>
    <cfRule type="expression" dxfId="461" priority="12">
      <formula>F113&lt;0</formula>
    </cfRule>
  </conditionalFormatting>
  <conditionalFormatting sqref="H113">
    <cfRule type="expression" dxfId="460" priority="9">
      <formula>H113&gt;0</formula>
    </cfRule>
    <cfRule type="expression" dxfId="459" priority="10">
      <formula>H113&lt;0</formula>
    </cfRule>
  </conditionalFormatting>
  <conditionalFormatting sqref="J109">
    <cfRule type="expression" dxfId="458" priority="7">
      <formula>J109&gt;0</formula>
    </cfRule>
    <cfRule type="expression" dxfId="457" priority="8">
      <formula>J109&lt;0</formula>
    </cfRule>
  </conditionalFormatting>
  <conditionalFormatting sqref="F108:F112">
    <cfRule type="expression" dxfId="456" priority="5">
      <formula>F108&gt;0</formula>
    </cfRule>
    <cfRule type="expression" dxfId="455" priority="6">
      <formula>F108&lt;0</formula>
    </cfRule>
  </conditionalFormatting>
  <conditionalFormatting sqref="H108:H112">
    <cfRule type="expression" dxfId="454" priority="3">
      <formula>H108&gt;0</formula>
    </cfRule>
    <cfRule type="expression" dxfId="453" priority="4">
      <formula>H108&lt;0</formula>
    </cfRule>
  </conditionalFormatting>
  <conditionalFormatting sqref="J110:J113">
    <cfRule type="expression" dxfId="452" priority="1">
      <formula>J110&gt;0</formula>
    </cfRule>
    <cfRule type="expression" dxfId="451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27.67</v>
      </c>
      <c r="R4" s="486">
        <v>-2.47E-2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7747.6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-2751.7099999999941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-2826.7299999999941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-0.2673200098729655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3.3249006143838092E-2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C15" s="4"/>
      <c r="D15" s="3"/>
      <c r="E15" s="3"/>
      <c r="F15" s="3"/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945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960</v>
      </c>
    </row>
    <row r="20" spans="1:21" x14ac:dyDescent="0.25">
      <c r="T20" s="1">
        <v>43126</v>
      </c>
      <c r="U20" t="s">
        <v>958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U21" t="s">
        <v>959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961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30.437000000000005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30.160300000000003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29.883600000000005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29.606900000000003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29.330200000000005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29.053500000000003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28.776800000000001</v>
      </c>
      <c r="Q49" s="81"/>
      <c r="R49" s="33"/>
      <c r="T49" s="91" t="s">
        <v>103</v>
      </c>
      <c r="U49" s="86" t="s">
        <v>566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28.500100000000003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28.223400000000002</v>
      </c>
      <c r="Q51" s="81"/>
      <c r="R51" s="33"/>
      <c r="T51" s="91" t="s">
        <v>104</v>
      </c>
      <c r="U51" s="86" t="s">
        <v>658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27.946700000000003</v>
      </c>
      <c r="Q52" s="81"/>
      <c r="R52" s="33"/>
      <c r="T52" s="91" t="s">
        <v>105</v>
      </c>
      <c r="U52" s="86" t="s">
        <v>541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27.67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27.3933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27.116600000000002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26.8399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26.563200000000002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26.2865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26.009799999999998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25.733100000000004</v>
      </c>
      <c r="Q60" s="81"/>
    </row>
    <row r="61" spans="1:21" x14ac:dyDescent="0.25">
      <c r="G61" s="2"/>
      <c r="O61" s="81">
        <v>0.92</v>
      </c>
      <c r="P61" s="81">
        <f t="shared" si="18"/>
        <v>25.456400000000002</v>
      </c>
      <c r="Q61" s="81"/>
    </row>
    <row r="62" spans="1:21" x14ac:dyDescent="0.25">
      <c r="O62" s="81">
        <v>0.91</v>
      </c>
      <c r="P62" s="81">
        <f t="shared" si="18"/>
        <v>25.179700000000004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24.903000000000002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9" priority="61">
      <formula>F26&gt;0</formula>
    </cfRule>
    <cfRule type="expression" dxfId="438" priority="62">
      <formula>F26&lt;0</formula>
    </cfRule>
  </conditionalFormatting>
  <conditionalFormatting sqref="H26:H28">
    <cfRule type="expression" dxfId="437" priority="59">
      <formula>H26&gt;0</formula>
    </cfRule>
    <cfRule type="expression" dxfId="436" priority="60">
      <formula>H26&lt;0</formula>
    </cfRule>
  </conditionalFormatting>
  <conditionalFormatting sqref="H29">
    <cfRule type="expression" dxfId="435" priority="57">
      <formula>H29&gt;0</formula>
    </cfRule>
    <cfRule type="expression" dxfId="434" priority="58">
      <formula>H29&lt;0</formula>
    </cfRule>
  </conditionalFormatting>
  <conditionalFormatting sqref="H30">
    <cfRule type="expression" dxfId="433" priority="55">
      <formula>H30&gt;0</formula>
    </cfRule>
    <cfRule type="expression" dxfId="432" priority="56">
      <formula>H30&lt;0</formula>
    </cfRule>
  </conditionalFormatting>
  <conditionalFormatting sqref="H31:H45">
    <cfRule type="expression" dxfId="431" priority="53">
      <formula>H31&gt;0</formula>
    </cfRule>
    <cfRule type="expression" dxfId="430" priority="54">
      <formula>H31&lt;0</formula>
    </cfRule>
  </conditionalFormatting>
  <conditionalFormatting sqref="F22:F25">
    <cfRule type="expression" dxfId="429" priority="51">
      <formula>F22&gt;0</formula>
    </cfRule>
    <cfRule type="expression" dxfId="428" priority="52">
      <formula>F22&lt;0</formula>
    </cfRule>
  </conditionalFormatting>
  <conditionalFormatting sqref="H22:H25">
    <cfRule type="expression" dxfId="427" priority="49">
      <formula>H22&gt;0</formula>
    </cfRule>
    <cfRule type="expression" dxfId="426" priority="50">
      <formula>H22&lt;0</formula>
    </cfRule>
  </conditionalFormatting>
  <conditionalFormatting sqref="F31:F32">
    <cfRule type="expression" dxfId="425" priority="45">
      <formula>F31&gt;0</formula>
    </cfRule>
    <cfRule type="expression" dxfId="424" priority="46">
      <formula>F31&lt;0</formula>
    </cfRule>
  </conditionalFormatting>
  <conditionalFormatting sqref="I26:J28">
    <cfRule type="expression" dxfId="423" priority="43">
      <formula>I26&gt;0</formula>
    </cfRule>
    <cfRule type="expression" dxfId="422" priority="44">
      <formula>I26&lt;0</formula>
    </cfRule>
  </conditionalFormatting>
  <conditionalFormatting sqref="I32:J33 I35:I40 I42:J45">
    <cfRule type="expression" dxfId="421" priority="37">
      <formula>I32&gt;0</formula>
    </cfRule>
    <cfRule type="expression" dxfId="420" priority="38">
      <formula>I32&lt;0</formula>
    </cfRule>
  </conditionalFormatting>
  <conditionalFormatting sqref="I22:J25">
    <cfRule type="expression" dxfId="419" priority="35">
      <formula>I22&gt;0</formula>
    </cfRule>
    <cfRule type="expression" dxfId="418" priority="36">
      <formula>I22&lt;0</formula>
    </cfRule>
  </conditionalFormatting>
  <conditionalFormatting sqref="F33:F43">
    <cfRule type="expression" dxfId="417" priority="33">
      <formula>F33&gt;0</formula>
    </cfRule>
    <cfRule type="expression" dxfId="416" priority="34">
      <formula>F33&lt;0</formula>
    </cfRule>
  </conditionalFormatting>
  <conditionalFormatting sqref="Q8">
    <cfRule type="expression" dxfId="415" priority="29">
      <formula>Q8&gt;0</formula>
    </cfRule>
    <cfRule type="expression" dxfId="414" priority="30">
      <formula>Q8&lt;0</formula>
    </cfRule>
  </conditionalFormatting>
  <conditionalFormatting sqref="Q7">
    <cfRule type="expression" dxfId="413" priority="31">
      <formula>Q7&gt;0</formula>
    </cfRule>
    <cfRule type="expression" dxfId="412" priority="32">
      <formula>Q7&lt;0</formula>
    </cfRule>
  </conditionalFormatting>
  <conditionalFormatting sqref="F68:F72">
    <cfRule type="expression" dxfId="411" priority="27">
      <formula>F68&gt;0</formula>
    </cfRule>
    <cfRule type="expression" dxfId="410" priority="28">
      <formula>F68&lt;0</formula>
    </cfRule>
  </conditionalFormatting>
  <conditionalFormatting sqref="H68:H70">
    <cfRule type="expression" dxfId="409" priority="25">
      <formula>H68&gt;0</formula>
    </cfRule>
    <cfRule type="expression" dxfId="408" priority="26">
      <formula>H68&lt;0</formula>
    </cfRule>
  </conditionalFormatting>
  <conditionalFormatting sqref="H71">
    <cfRule type="expression" dxfId="407" priority="23">
      <formula>H71&gt;0</formula>
    </cfRule>
    <cfRule type="expression" dxfId="406" priority="24">
      <formula>H71&lt;0</formula>
    </cfRule>
  </conditionalFormatting>
  <conditionalFormatting sqref="H72">
    <cfRule type="expression" dxfId="405" priority="21">
      <formula>H72&gt;0</formula>
    </cfRule>
    <cfRule type="expression" dxfId="404" priority="22">
      <formula>H72&lt;0</formula>
    </cfRule>
  </conditionalFormatting>
  <conditionalFormatting sqref="H73:H77">
    <cfRule type="expression" dxfId="403" priority="19">
      <formula>H73&gt;0</formula>
    </cfRule>
    <cfRule type="expression" dxfId="402" priority="20">
      <formula>H73&lt;0</formula>
    </cfRule>
  </conditionalFormatting>
  <conditionalFormatting sqref="F64:F67">
    <cfRule type="expression" dxfId="401" priority="17">
      <formula>F64&gt;0</formula>
    </cfRule>
    <cfRule type="expression" dxfId="400" priority="18">
      <formula>F64&lt;0</formula>
    </cfRule>
  </conditionalFormatting>
  <conditionalFormatting sqref="H64:H67">
    <cfRule type="expression" dxfId="399" priority="15">
      <formula>H64&gt;0</formula>
    </cfRule>
    <cfRule type="expression" dxfId="398" priority="16">
      <formula>H64&lt;0</formula>
    </cfRule>
  </conditionalFormatting>
  <conditionalFormatting sqref="F73:F74">
    <cfRule type="expression" dxfId="397" priority="13">
      <formula>F73&gt;0</formula>
    </cfRule>
    <cfRule type="expression" dxfId="396" priority="14">
      <formula>F73&lt;0</formula>
    </cfRule>
  </conditionalFormatting>
  <conditionalFormatting sqref="I68:I70">
    <cfRule type="expression" dxfId="395" priority="11">
      <formula>I68&gt;0</formula>
    </cfRule>
    <cfRule type="expression" dxfId="394" priority="12">
      <formula>I68&lt;0</formula>
    </cfRule>
  </conditionalFormatting>
  <conditionalFormatting sqref="I71">
    <cfRule type="expression" dxfId="393" priority="9">
      <formula>I71&gt;0</formula>
    </cfRule>
    <cfRule type="expression" dxfId="392" priority="10">
      <formula>I71&lt;0</formula>
    </cfRule>
  </conditionalFormatting>
  <conditionalFormatting sqref="I72">
    <cfRule type="expression" dxfId="391" priority="7">
      <formula>I72&gt;0</formula>
    </cfRule>
    <cfRule type="expression" dxfId="390" priority="8">
      <formula>I72&lt;0</formula>
    </cfRule>
  </conditionalFormatting>
  <conditionalFormatting sqref="I73:I77">
    <cfRule type="expression" dxfId="389" priority="5">
      <formula>I73&gt;0</formula>
    </cfRule>
    <cfRule type="expression" dxfId="388" priority="6">
      <formula>I73&lt;0</formula>
    </cfRule>
  </conditionalFormatting>
  <conditionalFormatting sqref="I64:I67">
    <cfRule type="expression" dxfId="387" priority="3">
      <formula>I64&gt;0</formula>
    </cfRule>
    <cfRule type="expression" dxfId="386" priority="4">
      <formula>I64&lt;0</formula>
    </cfRule>
  </conditionalFormatting>
  <conditionalFormatting sqref="F75">
    <cfRule type="expression" dxfId="385" priority="1">
      <formula>F75&gt;0</formula>
    </cfRule>
    <cfRule type="expression" dxfId="384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61.67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61.67</v>
      </c>
      <c r="R4" s="486">
        <v>-6.3E-3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67.837000000000003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67.220300000000009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66.6036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65.986900000000006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65.370200000000011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64.753500000000003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64.136800000000008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63.520100000000006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62.903400000000005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62.286700000000003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61.67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61.0533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60.436599999999999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59.819899999999997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59.203200000000002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58.586500000000001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57.969799999999999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57.353100000000005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56.736400000000003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56.119700000000002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3" priority="11">
      <formula>Q8&gt;0</formula>
    </cfRule>
    <cfRule type="expression" dxfId="382" priority="12">
      <formula>Q8&lt;0</formula>
    </cfRule>
  </conditionalFormatting>
  <conditionalFormatting sqref="Q7">
    <cfRule type="expression" dxfId="381" priority="13">
      <formula>Q7&gt;0</formula>
    </cfRule>
    <cfRule type="expression" dxfId="380" priority="14">
      <formula>Q7&lt;0</formula>
    </cfRule>
  </conditionalFormatting>
  <conditionalFormatting sqref="F22">
    <cfRule type="expression" dxfId="379" priority="9">
      <formula>F22&gt;0</formula>
    </cfRule>
    <cfRule type="expression" dxfId="378" priority="10">
      <formula>F22&lt;0</formula>
    </cfRule>
  </conditionalFormatting>
  <conditionalFormatting sqref="H22">
    <cfRule type="expression" dxfId="377" priority="7">
      <formula>H22&gt;0</formula>
    </cfRule>
    <cfRule type="expression" dxfId="376" priority="8">
      <formula>H22&lt;0</formula>
    </cfRule>
  </conditionalFormatting>
  <conditionalFormatting sqref="F59">
    <cfRule type="expression" dxfId="375" priority="5">
      <formula>F59&gt;0</formula>
    </cfRule>
    <cfRule type="expression" dxfId="374" priority="6">
      <formula>F59&lt;0</formula>
    </cfRule>
  </conditionalFormatting>
  <conditionalFormatting sqref="H59">
    <cfRule type="expression" dxfId="373" priority="3">
      <formula>H59&gt;0</formula>
    </cfRule>
    <cfRule type="expression" dxfId="372" priority="4">
      <formula>H59&lt;0</formula>
    </cfRule>
  </conditionalFormatting>
  <conditionalFormatting sqref="M30">
    <cfRule type="expression" dxfId="371" priority="1">
      <formula>M30&gt;0</formula>
    </cfRule>
    <cfRule type="expression" dxfId="37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93.39</v>
      </c>
      <c r="R4" s="486">
        <v>-1E-4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5" t="s">
        <v>78</v>
      </c>
      <c r="P35" s="82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102.72900000000001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101.79510000000001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100.86120000000001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99.927300000000002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98.993400000000008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98.0595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97.125600000000006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96.191699999999997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95.257800000000003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94.323899999999995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93.39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92.456100000000006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91.522199999999998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90.588300000000004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89.654399999999995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88.720500000000001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87.786599999999993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86.852699999999999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85.918800000000005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84.98490000000001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84.051000000000002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9" priority="19">
      <formula>F27&gt;0</formula>
    </cfRule>
    <cfRule type="expression" dxfId="368" priority="20">
      <formula>F27&lt;0</formula>
    </cfRule>
  </conditionalFormatting>
  <conditionalFormatting sqref="F37:F38">
    <cfRule type="expression" dxfId="367" priority="17">
      <formula>F37&gt;0</formula>
    </cfRule>
    <cfRule type="expression" dxfId="366" priority="18">
      <formula>F37&lt;0</formula>
    </cfRule>
  </conditionalFormatting>
  <conditionalFormatting sqref="H27:H32">
    <cfRule type="expression" dxfId="365" priority="15">
      <formula>H27&gt;0</formula>
    </cfRule>
    <cfRule type="expression" dxfId="364" priority="16">
      <formula>H27&lt;0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140.72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140.72</v>
      </c>
      <c r="R4" s="486">
        <v>-2.8E-3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154.792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153.38480000000001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151.9776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150.57040000000001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149.16320000000002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147.756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146.34880000000001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144.94159999999999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143.53440000000001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142.12719999999999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140.72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139.31280000000001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137.90559999999999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136.4984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135.09119999999999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133.684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132.27679999999998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130.86960000000002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129.4624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128.05520000000001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126.648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9" priority="25">
      <formula>F24&gt;0</formula>
    </cfRule>
    <cfRule type="expression" dxfId="358" priority="26">
      <formula>F24&lt;0</formula>
    </cfRule>
  </conditionalFormatting>
  <conditionalFormatting sqref="H21:H27">
    <cfRule type="expression" dxfId="357" priority="19">
      <formula>H21&gt;0</formula>
    </cfRule>
    <cfRule type="expression" dxfId="356" priority="20">
      <formula>H21&lt;0</formula>
    </cfRule>
  </conditionalFormatting>
  <conditionalFormatting sqref="F21:F23">
    <cfRule type="expression" dxfId="355" priority="5">
      <formula>F21&gt;0</formula>
    </cfRule>
    <cfRule type="expression" dxfId="354" priority="6">
      <formula>F21&lt;0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247.05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247.05</v>
      </c>
      <c r="R4" s="486">
        <v>-1.5599999999999999E-2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5" t="s">
        <v>78</v>
      </c>
      <c r="P41" s="82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271.75500000000005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269.28450000000004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266.81400000000002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264.34350000000001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261.87300000000005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259.40250000000003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256.93200000000002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254.46150000000003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251.99100000000001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249.52050000000003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247.05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244.5795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242.10900000000001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239.63849999999999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237.16800000000001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234.69749999999999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232.227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229.75650000000002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227.28600000000003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224.81550000000001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222.34500000000003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9" priority="11">
      <formula>F21&gt;0</formula>
    </cfRule>
    <cfRule type="expression" dxfId="348" priority="12">
      <formula>F21&lt;0</formula>
    </cfRule>
  </conditionalFormatting>
  <conditionalFormatting sqref="H21:H23">
    <cfRule type="expression" dxfId="347" priority="9">
      <formula>H21&gt;0</formula>
    </cfRule>
    <cfRule type="expression" dxfId="346" priority="10">
      <formula>H21&lt;0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</v>
      </c>
      <c r="R4" s="486">
        <v>4.3E-3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5" t="s">
        <v>78</v>
      </c>
      <c r="P40" s="82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74.591000000000008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73.912900000000008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73.234800000000007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72.556700000000006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71.878600000000006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71.200500000000005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70.522400000000005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69.844300000000004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69.166200000000003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68.488100000000003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67.131900000000002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66.453800000000001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65.775700000000001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65.0976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64.419499999999999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63.741399999999999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63.063300000000005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62.385200000000005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61.707100000000004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61.029000000000003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1" priority="15">
      <formula>F29&gt;0</formula>
    </cfRule>
    <cfRule type="expression" dxfId="340" priority="16">
      <formula>F29&lt;0</formula>
    </cfRule>
  </conditionalFormatting>
  <conditionalFormatting sqref="F34:F62">
    <cfRule type="expression" dxfId="339" priority="11">
      <formula>F34&gt;0</formula>
    </cfRule>
    <cfRule type="expression" dxfId="338" priority="12">
      <formula>F34&lt;0</formula>
    </cfRule>
  </conditionalFormatting>
  <conditionalFormatting sqref="F34:F62">
    <cfRule type="expression" dxfId="337" priority="13">
      <formula>F34&gt;0</formula>
    </cfRule>
    <cfRule type="expression" dxfId="336" priority="14">
      <formula>F34&lt;0</formula>
    </cfRule>
  </conditionalFormatting>
  <conditionalFormatting sqref="H29:H62">
    <cfRule type="expression" dxfId="335" priority="9">
      <formula>H29&gt;0</formula>
    </cfRule>
    <cfRule type="expression" dxfId="334" priority="10">
      <formula>H29&lt;0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70.040000000000006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70.040000000000006</v>
      </c>
      <c r="R4" s="505">
        <v>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77.044000000000011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76.343600000000009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75.643200000000007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74.942800000000005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74.242400000000004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73.542000000000016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72.841600000000014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72.141200000000012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71.44080000000001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70.740400000000008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70.040000000000006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69.339600000000004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68.639200000000002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67.938800000000001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67.238399999999999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65.837600000000009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65.137200000000007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64.436800000000005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63.73640000000001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63.036000000000008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5" priority="73">
      <formula>F25&gt;0</formula>
    </cfRule>
    <cfRule type="expression" dxfId="324" priority="74">
      <formula>F25&lt;0</formula>
    </cfRule>
  </conditionalFormatting>
  <conditionalFormatting sqref="F57:F64 F66">
    <cfRule type="expression" dxfId="323" priority="69">
      <formula>F57&gt;0</formula>
    </cfRule>
    <cfRule type="expression" dxfId="322" priority="70">
      <formula>F57&lt;0</formula>
    </cfRule>
  </conditionalFormatting>
  <conditionalFormatting sqref="F57:F64 F66">
    <cfRule type="expression" dxfId="321" priority="71">
      <formula>F57&gt;0</formula>
    </cfRule>
    <cfRule type="expression" dxfId="320" priority="72">
      <formula>F57&lt;0</formula>
    </cfRule>
  </conditionalFormatting>
  <conditionalFormatting sqref="H57:H64 H66">
    <cfRule type="expression" dxfId="319" priority="67">
      <formula>H57&gt;0</formula>
    </cfRule>
    <cfRule type="expression" dxfId="318" priority="68">
      <formula>H57&lt;0</formula>
    </cfRule>
  </conditionalFormatting>
  <conditionalFormatting sqref="Q7">
    <cfRule type="expression" dxfId="317" priority="49">
      <formula>Q7&gt;0</formula>
    </cfRule>
    <cfRule type="expression" dxfId="316" priority="50">
      <formula>Q7&lt;0</formula>
    </cfRule>
  </conditionalFormatting>
  <conditionalFormatting sqref="Q8">
    <cfRule type="expression" dxfId="315" priority="47">
      <formula>Q8&gt;0</formula>
    </cfRule>
    <cfRule type="expression" dxfId="314" priority="48">
      <formula>Q8&lt;0</formula>
    </cfRule>
  </conditionalFormatting>
  <conditionalFormatting sqref="F24">
    <cfRule type="expression" dxfId="313" priority="33">
      <formula>F24&gt;0</formula>
    </cfRule>
    <cfRule type="expression" dxfId="312" priority="34">
      <formula>F24&lt;0</formula>
    </cfRule>
  </conditionalFormatting>
  <conditionalFormatting sqref="H24">
    <cfRule type="expression" dxfId="311" priority="31">
      <formula>H24&gt;0</formula>
    </cfRule>
    <cfRule type="expression" dxfId="310" priority="32">
      <formula>H24&lt;0</formula>
    </cfRule>
  </conditionalFormatting>
  <conditionalFormatting sqref="M67">
    <cfRule type="expression" dxfId="309" priority="29">
      <formula>M67&gt;0</formula>
    </cfRule>
    <cfRule type="expression" dxfId="308" priority="30">
      <formula>M67&lt;0</formula>
    </cfRule>
  </conditionalFormatting>
  <conditionalFormatting sqref="F65">
    <cfRule type="expression" dxfId="307" priority="25">
      <formula>F65&gt;0</formula>
    </cfRule>
    <cfRule type="expression" dxfId="306" priority="26">
      <formula>F65&lt;0</formula>
    </cfRule>
  </conditionalFormatting>
  <conditionalFormatting sqref="F65">
    <cfRule type="expression" dxfId="305" priority="27">
      <formula>F65&gt;0</formula>
    </cfRule>
    <cfRule type="expression" dxfId="304" priority="28">
      <formula>F65&lt;0</formula>
    </cfRule>
  </conditionalFormatting>
  <conditionalFormatting sqref="H65">
    <cfRule type="expression" dxfId="303" priority="23">
      <formula>H65&gt;0</formula>
    </cfRule>
    <cfRule type="expression" dxfId="302" priority="24">
      <formula>H65&lt;0</formula>
    </cfRule>
  </conditionalFormatting>
  <conditionalFormatting sqref="F93:F97 H93:H97 H99:H124 F99:F124">
    <cfRule type="expression" dxfId="301" priority="19">
      <formula>F93&gt;0</formula>
    </cfRule>
    <cfRule type="expression" dxfId="300" priority="20">
      <formula>F93&lt;0</formula>
    </cfRule>
  </conditionalFormatting>
  <conditionalFormatting sqref="F125:F132 F134">
    <cfRule type="expression" dxfId="299" priority="15">
      <formula>F125&gt;0</formula>
    </cfRule>
    <cfRule type="expression" dxfId="298" priority="16">
      <formula>F125&lt;0</formula>
    </cfRule>
  </conditionalFormatting>
  <conditionalFormatting sqref="F125:F132 F134">
    <cfRule type="expression" dxfId="297" priority="17">
      <formula>F125&gt;0</formula>
    </cfRule>
    <cfRule type="expression" dxfId="296" priority="18">
      <formula>F125&lt;0</formula>
    </cfRule>
  </conditionalFormatting>
  <conditionalFormatting sqref="H125:H132 H134">
    <cfRule type="expression" dxfId="295" priority="13">
      <formula>H125&gt;0</formula>
    </cfRule>
    <cfRule type="expression" dxfId="294" priority="14">
      <formula>H125&lt;0</formula>
    </cfRule>
  </conditionalFormatting>
  <conditionalFormatting sqref="F92">
    <cfRule type="expression" dxfId="293" priority="11">
      <formula>F92&gt;0</formula>
    </cfRule>
    <cfRule type="expression" dxfId="292" priority="12">
      <formula>F92&lt;0</formula>
    </cfRule>
  </conditionalFormatting>
  <conditionalFormatting sqref="H92">
    <cfRule type="expression" dxfId="291" priority="9">
      <formula>H92&gt;0</formula>
    </cfRule>
    <cfRule type="expression" dxfId="290" priority="10">
      <formula>H92&lt;0</formula>
    </cfRule>
  </conditionalFormatting>
  <conditionalFormatting sqref="F133">
    <cfRule type="expression" dxfId="289" priority="5">
      <formula>F133&gt;0</formula>
    </cfRule>
    <cfRule type="expression" dxfId="288" priority="6">
      <formula>F133&lt;0</formula>
    </cfRule>
  </conditionalFormatting>
  <conditionalFormatting sqref="F133">
    <cfRule type="expression" dxfId="287" priority="7">
      <formula>F133&gt;0</formula>
    </cfRule>
    <cfRule type="expression" dxfId="286" priority="8">
      <formula>F133&lt;0</formula>
    </cfRule>
  </conditionalFormatting>
  <conditionalFormatting sqref="H133">
    <cfRule type="expression" dxfId="285" priority="3">
      <formula>H133&gt;0</formula>
    </cfRule>
    <cfRule type="expression" dxfId="284" priority="4">
      <formula>H133&lt;0</formula>
    </cfRule>
  </conditionalFormatting>
  <conditionalFormatting sqref="F98 H98">
    <cfRule type="expression" dxfId="283" priority="1">
      <formula>F98&gt;0</formula>
    </cfRule>
    <cfRule type="expression" dxfId="28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54.64</v>
      </c>
      <c r="R4" s="507">
        <v>-5.7999999999999996E-3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5464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1704.4699999999971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506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0.10205728116175877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5" t="s">
        <v>78</v>
      </c>
      <c r="P42" s="82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60.104000000000006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59.557600000000008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59.011200000000002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58.464800000000004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57.918400000000005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57.372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56.825600000000001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56.279200000000003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55.732800000000005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55.186399999999999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54.64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54.093600000000002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53.547199999999997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53.000799999999998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52.4544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51.908000000000001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51.361599999999996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50.815200000000004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50.268800000000006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49.7224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49.176000000000002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1" priority="55">
      <formula>F45&gt;0</formula>
    </cfRule>
    <cfRule type="expression" dxfId="280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9" priority="57">
      <formula>F40&gt;0</formula>
    </cfRule>
    <cfRule type="expression" dxfId="278" priority="58">
      <formula>F40&lt;0</formula>
    </cfRule>
  </conditionalFormatting>
  <conditionalFormatting sqref="F45:F59 F61:F91 F93:F102">
    <cfRule type="expression" dxfId="277" priority="53">
      <formula>F45&gt;0</formula>
    </cfRule>
    <cfRule type="expression" dxfId="276" priority="54">
      <formula>F45&lt;0</formula>
    </cfRule>
  </conditionalFormatting>
  <conditionalFormatting sqref="H40:H59 H61:H91 H93:H102">
    <cfRule type="expression" dxfId="275" priority="51">
      <formula>H40&gt;0</formula>
    </cfRule>
    <cfRule type="expression" dxfId="274" priority="52">
      <formula>H40&lt;0</formula>
    </cfRule>
  </conditionalFormatting>
  <conditionalFormatting sqref="F36:F39">
    <cfRule type="expression" dxfId="273" priority="49">
      <formula>F36&gt;0</formula>
    </cfRule>
    <cfRule type="expression" dxfId="272" priority="50">
      <formula>F36&lt;0</formula>
    </cfRule>
  </conditionalFormatting>
  <conditionalFormatting sqref="H36:H39">
    <cfRule type="expression" dxfId="271" priority="47">
      <formula>H36&gt;0</formula>
    </cfRule>
    <cfRule type="expression" dxfId="270" priority="48">
      <formula>H36&lt;0</formula>
    </cfRule>
  </conditionalFormatting>
  <conditionalFormatting sqref="Q7">
    <cfRule type="expression" dxfId="269" priority="41">
      <formula>Q7&gt;0</formula>
    </cfRule>
    <cfRule type="expression" dxfId="268" priority="42">
      <formula>Q7&lt;0</formula>
    </cfRule>
  </conditionalFormatting>
  <conditionalFormatting sqref="Q8">
    <cfRule type="expression" dxfId="267" priority="39">
      <formula>Q8&gt;0</formula>
    </cfRule>
    <cfRule type="expression" dxfId="266" priority="40">
      <formula>Q8&lt;0</formula>
    </cfRule>
  </conditionalFormatting>
  <conditionalFormatting sqref="Q10">
    <cfRule type="expression" dxfId="265" priority="37">
      <formula>Q10&gt;0</formula>
    </cfRule>
    <cfRule type="expression" dxfId="264" priority="38">
      <formula>Q10&lt;0</formula>
    </cfRule>
  </conditionalFormatting>
  <conditionalFormatting sqref="F60">
    <cfRule type="expression" dxfId="263" priority="35">
      <formula>F60&gt;0</formula>
    </cfRule>
    <cfRule type="expression" dxfId="262" priority="36">
      <formula>F60&lt;0</formula>
    </cfRule>
  </conditionalFormatting>
  <conditionalFormatting sqref="F60">
    <cfRule type="expression" dxfId="261" priority="33">
      <formula>F60&gt;0</formula>
    </cfRule>
    <cfRule type="expression" dxfId="260" priority="34">
      <formula>F60&lt;0</formula>
    </cfRule>
  </conditionalFormatting>
  <conditionalFormatting sqref="H60">
    <cfRule type="expression" dxfId="259" priority="31">
      <formula>H60&gt;0</formula>
    </cfRule>
    <cfRule type="expression" dxfId="258" priority="32">
      <formula>H60&lt;0</formula>
    </cfRule>
  </conditionalFormatting>
  <conditionalFormatting sqref="F92">
    <cfRule type="expression" dxfId="257" priority="29">
      <formula>F92&gt;0</formula>
    </cfRule>
    <cfRule type="expression" dxfId="256" priority="30">
      <formula>F92&lt;0</formula>
    </cfRule>
  </conditionalFormatting>
  <conditionalFormatting sqref="F92">
    <cfRule type="expression" dxfId="255" priority="27">
      <formula>F92&gt;0</formula>
    </cfRule>
    <cfRule type="expression" dxfId="254" priority="28">
      <formula>F92&lt;0</formula>
    </cfRule>
  </conditionalFormatting>
  <conditionalFormatting sqref="H92">
    <cfRule type="expression" dxfId="253" priority="25">
      <formula>H92&gt;0</formula>
    </cfRule>
    <cfRule type="expression" dxfId="252" priority="26">
      <formula>H92&lt;0</formula>
    </cfRule>
  </conditionalFormatting>
  <conditionalFormatting sqref="F169:F183 F185:F215 F217:F226">
    <cfRule type="expression" dxfId="251" priority="21">
      <formula>F169&gt;0</formula>
    </cfRule>
    <cfRule type="expression" dxfId="250" priority="22">
      <formula>F169&lt;0</formula>
    </cfRule>
  </conditionalFormatting>
  <conditionalFormatting sqref="F164:F168">
    <cfRule type="expression" dxfId="249" priority="23">
      <formula>F164&gt;0</formula>
    </cfRule>
    <cfRule type="expression" dxfId="248" priority="24">
      <formula>F164&lt;0</formula>
    </cfRule>
  </conditionalFormatting>
  <conditionalFormatting sqref="F169:F183 F185:F215 F217:F226">
    <cfRule type="expression" dxfId="247" priority="19">
      <formula>F169&gt;0</formula>
    </cfRule>
    <cfRule type="expression" dxfId="246" priority="20">
      <formula>F169&lt;0</formula>
    </cfRule>
  </conditionalFormatting>
  <conditionalFormatting sqref="H164:H183 H185:H215 H217:H226">
    <cfRule type="expression" dxfId="245" priority="17">
      <formula>H164&gt;0</formula>
    </cfRule>
    <cfRule type="expression" dxfId="244" priority="18">
      <formula>H164&lt;0</formula>
    </cfRule>
  </conditionalFormatting>
  <conditionalFormatting sqref="F160:F163">
    <cfRule type="expression" dxfId="243" priority="15">
      <formula>F160&gt;0</formula>
    </cfRule>
    <cfRule type="expression" dxfId="242" priority="16">
      <formula>F160&lt;0</formula>
    </cfRule>
  </conditionalFormatting>
  <conditionalFormatting sqref="H160:H163">
    <cfRule type="expression" dxfId="241" priority="13">
      <formula>H160&gt;0</formula>
    </cfRule>
    <cfRule type="expression" dxfId="240" priority="14">
      <formula>H160&lt;0</formula>
    </cfRule>
  </conditionalFormatting>
  <conditionalFormatting sqref="F184">
    <cfRule type="expression" dxfId="239" priority="11">
      <formula>F184&gt;0</formula>
    </cfRule>
    <cfRule type="expression" dxfId="238" priority="12">
      <formula>F184&lt;0</formula>
    </cfRule>
  </conditionalFormatting>
  <conditionalFormatting sqref="F184">
    <cfRule type="expression" dxfId="237" priority="9">
      <formula>F184&gt;0</formula>
    </cfRule>
    <cfRule type="expression" dxfId="236" priority="10">
      <formula>F184&lt;0</formula>
    </cfRule>
  </conditionalFormatting>
  <conditionalFormatting sqref="H184">
    <cfRule type="expression" dxfId="235" priority="7">
      <formula>H184&gt;0</formula>
    </cfRule>
    <cfRule type="expression" dxfId="234" priority="8">
      <formula>H184&lt;0</formula>
    </cfRule>
  </conditionalFormatting>
  <conditionalFormatting sqref="F216">
    <cfRule type="expression" dxfId="233" priority="5">
      <formula>F216&gt;0</formula>
    </cfRule>
    <cfRule type="expression" dxfId="232" priority="6">
      <formula>F216&lt;0</formula>
    </cfRule>
  </conditionalFormatting>
  <conditionalFormatting sqref="F216">
    <cfRule type="expression" dxfId="231" priority="3">
      <formula>F216&gt;0</formula>
    </cfRule>
    <cfRule type="expression" dxfId="230" priority="4">
      <formula>F216&lt;0</formula>
    </cfRule>
  </conditionalFormatting>
  <conditionalFormatting sqref="H216">
    <cfRule type="expression" dxfId="229" priority="1">
      <formula>H216&gt;0</formula>
    </cfRule>
    <cfRule type="expression" dxfId="228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19.12</v>
      </c>
      <c r="R4" s="486">
        <v>-6.0000000000000001E-3</v>
      </c>
      <c r="U4" t="s">
        <v>817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5736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64.970000000004802</v>
      </c>
      <c r="R7">
        <v>100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-220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-3.6937541974479522E-2</v>
      </c>
      <c r="U9" t="s">
        <v>976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1.5062761506276149E-2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21.032000000000004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20.840800000000002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20.649600000000003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20.458400000000001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20.267200000000003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20.076000000000001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19.884800000000002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19.6936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19.502400000000002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19.311199999999999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19.12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18.928800000000003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18.7376</v>
      </c>
      <c r="Q55" s="81"/>
    </row>
    <row r="56" spans="1:18" x14ac:dyDescent="0.25">
      <c r="O56" s="81">
        <v>0.97</v>
      </c>
      <c r="P56" s="81">
        <f t="shared" si="3"/>
        <v>18.546400000000002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18.3552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18.164000000000001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17.972799999999999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17.781600000000001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17.590400000000002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17.3992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17.208000000000002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7" priority="99">
      <formula>F27&gt;0</formula>
    </cfRule>
    <cfRule type="expression" dxfId="226" priority="100">
      <formula>F27&lt;0</formula>
    </cfRule>
  </conditionalFormatting>
  <conditionalFormatting sqref="H27:H28">
    <cfRule type="expression" dxfId="225" priority="97">
      <formula>H27&gt;0</formula>
    </cfRule>
    <cfRule type="expression" dxfId="224" priority="98">
      <formula>H27&lt;0</formula>
    </cfRule>
  </conditionalFormatting>
  <conditionalFormatting sqref="H29:H30">
    <cfRule type="expression" dxfId="223" priority="93">
      <formula>H29&gt;0</formula>
    </cfRule>
    <cfRule type="expression" dxfId="222" priority="94">
      <formula>H29&lt;0</formula>
    </cfRule>
  </conditionalFormatting>
  <conditionalFormatting sqref="H31:H55">
    <cfRule type="expression" dxfId="221" priority="91">
      <formula>H31&gt;0</formula>
    </cfRule>
    <cfRule type="expression" dxfId="220" priority="92">
      <formula>H31&lt;0</formula>
    </cfRule>
  </conditionalFormatting>
  <conditionalFormatting sqref="F31">
    <cfRule type="expression" dxfId="219" priority="85">
      <formula>F31&gt;0</formula>
    </cfRule>
    <cfRule type="expression" dxfId="218" priority="86">
      <formula>F31&lt;0</formula>
    </cfRule>
  </conditionalFormatting>
  <conditionalFormatting sqref="I25:I27">
    <cfRule type="expression" dxfId="217" priority="83">
      <formula>I25&gt;0</formula>
    </cfRule>
    <cfRule type="expression" dxfId="216" priority="84">
      <formula>I25&lt;0</formula>
    </cfRule>
  </conditionalFormatting>
  <conditionalFormatting sqref="I28">
    <cfRule type="expression" dxfId="215" priority="81">
      <formula>I28&gt;0</formula>
    </cfRule>
    <cfRule type="expression" dxfId="214" priority="82">
      <formula>I28&lt;0</formula>
    </cfRule>
  </conditionalFormatting>
  <conditionalFormatting sqref="I29">
    <cfRule type="expression" dxfId="213" priority="79">
      <formula>I29&gt;0</formula>
    </cfRule>
    <cfRule type="expression" dxfId="212" priority="80">
      <formula>I29&lt;0</formula>
    </cfRule>
  </conditionalFormatting>
  <conditionalFormatting sqref="I30:I33 I35 I38:J38 I40:J55">
    <cfRule type="expression" dxfId="211" priority="77">
      <formula>I30&gt;0</formula>
    </cfRule>
    <cfRule type="expression" dxfId="210" priority="78">
      <formula>I30&lt;0</formula>
    </cfRule>
  </conditionalFormatting>
  <conditionalFormatting sqref="I21:J24">
    <cfRule type="expression" dxfId="209" priority="75">
      <formula>I21&gt;0</formula>
    </cfRule>
    <cfRule type="expression" dxfId="208" priority="76">
      <formula>I21&lt;0</formula>
    </cfRule>
  </conditionalFormatting>
  <conditionalFormatting sqref="F32:F55">
    <cfRule type="expression" dxfId="207" priority="73">
      <formula>F32&gt;0</formula>
    </cfRule>
    <cfRule type="expression" dxfId="206" priority="74">
      <formula>F32&lt;0</formula>
    </cfRule>
  </conditionalFormatting>
  <conditionalFormatting sqref="Q8">
    <cfRule type="expression" dxfId="205" priority="69">
      <formula>Q8&gt;0</formula>
    </cfRule>
    <cfRule type="expression" dxfId="204" priority="70">
      <formula>Q8&lt;0</formula>
    </cfRule>
  </conditionalFormatting>
  <conditionalFormatting sqref="Q7">
    <cfRule type="expression" dxfId="203" priority="71">
      <formula>Q7&gt;0</formula>
    </cfRule>
    <cfRule type="expression" dxfId="202" priority="72">
      <formula>Q7&lt;0</formula>
    </cfRule>
  </conditionalFormatting>
  <conditionalFormatting sqref="F82">
    <cfRule type="expression" dxfId="201" priority="57">
      <formula>F82&gt;0</formula>
    </cfRule>
    <cfRule type="expression" dxfId="200" priority="58">
      <formula>F82&lt;0</formula>
    </cfRule>
  </conditionalFormatting>
  <conditionalFormatting sqref="H82">
    <cfRule type="expression" dxfId="199" priority="55">
      <formula>H82&gt;0</formula>
    </cfRule>
    <cfRule type="expression" dxfId="198" priority="56">
      <formula>H82&lt;0</formula>
    </cfRule>
  </conditionalFormatting>
  <conditionalFormatting sqref="I82">
    <cfRule type="expression" dxfId="197" priority="43">
      <formula>I82&gt;0</formula>
    </cfRule>
    <cfRule type="expression" dxfId="196" priority="44">
      <formula>I82&lt;0</formula>
    </cfRule>
  </conditionalFormatting>
  <conditionalFormatting sqref="F25:F26">
    <cfRule type="expression" dxfId="195" priority="39">
      <formula>F25&gt;0</formula>
    </cfRule>
    <cfRule type="expression" dxfId="194" priority="40">
      <formula>F25&lt;0</formula>
    </cfRule>
  </conditionalFormatting>
  <conditionalFormatting sqref="H25:H26">
    <cfRule type="expression" dxfId="193" priority="37">
      <formula>H25&gt;0</formula>
    </cfRule>
    <cfRule type="expression" dxfId="192" priority="38">
      <formula>H25&lt;0</formula>
    </cfRule>
  </conditionalFormatting>
  <conditionalFormatting sqref="F88:F92">
    <cfRule type="expression" dxfId="191" priority="35">
      <formula>F88&gt;0</formula>
    </cfRule>
    <cfRule type="expression" dxfId="190" priority="36">
      <formula>F88&lt;0</formula>
    </cfRule>
  </conditionalFormatting>
  <conditionalFormatting sqref="H88:H90">
    <cfRule type="expression" dxfId="189" priority="33">
      <formula>H88&gt;0</formula>
    </cfRule>
    <cfRule type="expression" dxfId="188" priority="34">
      <formula>H88&lt;0</formula>
    </cfRule>
  </conditionalFormatting>
  <conditionalFormatting sqref="H91:H92">
    <cfRule type="expression" dxfId="187" priority="31">
      <formula>H91&gt;0</formula>
    </cfRule>
    <cfRule type="expression" dxfId="186" priority="32">
      <formula>H91&lt;0</formula>
    </cfRule>
  </conditionalFormatting>
  <conditionalFormatting sqref="H93:H118">
    <cfRule type="expression" dxfId="185" priority="29">
      <formula>H93&gt;0</formula>
    </cfRule>
    <cfRule type="expression" dxfId="184" priority="30">
      <formula>H93&lt;0</formula>
    </cfRule>
  </conditionalFormatting>
  <conditionalFormatting sqref="F83:F86">
    <cfRule type="expression" dxfId="183" priority="27">
      <formula>F83&gt;0</formula>
    </cfRule>
    <cfRule type="expression" dxfId="182" priority="28">
      <formula>F83&lt;0</formula>
    </cfRule>
  </conditionalFormatting>
  <conditionalFormatting sqref="H83:H86">
    <cfRule type="expression" dxfId="181" priority="25">
      <formula>H83&gt;0</formula>
    </cfRule>
    <cfRule type="expression" dxfId="180" priority="26">
      <formula>H83&lt;0</formula>
    </cfRule>
  </conditionalFormatting>
  <conditionalFormatting sqref="F93">
    <cfRule type="expression" dxfId="179" priority="23">
      <formula>F93&gt;0</formula>
    </cfRule>
    <cfRule type="expression" dxfId="178" priority="24">
      <formula>F93&lt;0</formula>
    </cfRule>
  </conditionalFormatting>
  <conditionalFormatting sqref="I87:I89">
    <cfRule type="expression" dxfId="177" priority="21">
      <formula>I87&gt;0</formula>
    </cfRule>
    <cfRule type="expression" dxfId="176" priority="22">
      <formula>I87&lt;0</formula>
    </cfRule>
  </conditionalFormatting>
  <conditionalFormatting sqref="I90">
    <cfRule type="expression" dxfId="175" priority="19">
      <formula>I90&gt;0</formula>
    </cfRule>
    <cfRule type="expression" dxfId="174" priority="20">
      <formula>I90&lt;0</formula>
    </cfRule>
  </conditionalFormatting>
  <conditionalFormatting sqref="I91">
    <cfRule type="expression" dxfId="173" priority="17">
      <formula>I91&gt;0</formula>
    </cfRule>
    <cfRule type="expression" dxfId="172" priority="18">
      <formula>I91&lt;0</formula>
    </cfRule>
  </conditionalFormatting>
  <conditionalFormatting sqref="I92:I95 I97 I100 I102:I118">
    <cfRule type="expression" dxfId="171" priority="15">
      <formula>I92&gt;0</formula>
    </cfRule>
    <cfRule type="expression" dxfId="170" priority="16">
      <formula>I92&lt;0</formula>
    </cfRule>
  </conditionalFormatting>
  <conditionalFormatting sqref="I83:I86">
    <cfRule type="expression" dxfId="169" priority="13">
      <formula>I83&gt;0</formula>
    </cfRule>
    <cfRule type="expression" dxfId="168" priority="14">
      <formula>I83&lt;0</formula>
    </cfRule>
  </conditionalFormatting>
  <conditionalFormatting sqref="F94:F118">
    <cfRule type="expression" dxfId="167" priority="11">
      <formula>F94&gt;0</formula>
    </cfRule>
    <cfRule type="expression" dxfId="166" priority="12">
      <formula>F94&lt;0</formula>
    </cfRule>
  </conditionalFormatting>
  <conditionalFormatting sqref="F87">
    <cfRule type="expression" dxfId="165" priority="9">
      <formula>F87&gt;0</formula>
    </cfRule>
    <cfRule type="expression" dxfId="164" priority="10">
      <formula>F87&lt;0</formula>
    </cfRule>
  </conditionalFormatting>
  <conditionalFormatting sqref="H87">
    <cfRule type="expression" dxfId="163" priority="7">
      <formula>H87&gt;0</formula>
    </cfRule>
    <cfRule type="expression" dxfId="162" priority="8">
      <formula>H87&lt;0</formula>
    </cfRule>
  </conditionalFormatting>
  <conditionalFormatting sqref="F21:F24">
    <cfRule type="expression" dxfId="161" priority="5">
      <formula>F21&gt;0</formula>
    </cfRule>
    <cfRule type="expression" dxfId="160" priority="6">
      <formula>F21&lt;0</formula>
    </cfRule>
  </conditionalFormatting>
  <conditionalFormatting sqref="H21:H24">
    <cfRule type="expression" dxfId="159" priority="3">
      <formula>H21&gt;0</formula>
    </cfRule>
    <cfRule type="expression" dxfId="158" priority="4">
      <formula>H21&lt;0</formula>
    </cfRule>
  </conditionalFormatting>
  <conditionalFormatting sqref="J25:J37">
    <cfRule type="expression" dxfId="157" priority="1">
      <formula>J25&gt;0</formula>
    </cfRule>
    <cfRule type="expression" dxfId="156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103.59</v>
      </c>
      <c r="R4" s="486">
        <v>-1.2500000000000001E-2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5" t="s">
        <v>78</v>
      </c>
      <c r="P40" s="82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113.94900000000001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112.91310000000001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111.87720000000002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110.8413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109.80540000000001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108.76950000000001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107.73360000000001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106.69770000000001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105.6618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104.6259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103.59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102.55410000000001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101.51820000000001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100.4823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99.446399999999997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98.410499999999999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97.374600000000001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96.338700000000003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95.302800000000005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94.266900000000007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93.231000000000009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5" priority="15">
      <formula>F25&gt;0</formula>
    </cfRule>
    <cfRule type="expression" dxfId="154" priority="16">
      <formula>F25&lt;0</formula>
    </cfRule>
  </conditionalFormatting>
  <conditionalFormatting sqref="F32:F70">
    <cfRule type="expression" dxfId="153" priority="11">
      <formula>F32&gt;0</formula>
    </cfRule>
    <cfRule type="expression" dxfId="152" priority="12">
      <formula>F32&lt;0</formula>
    </cfRule>
  </conditionalFormatting>
  <conditionalFormatting sqref="F32:F70">
    <cfRule type="expression" dxfId="151" priority="13">
      <formula>F32&gt;0</formula>
    </cfRule>
    <cfRule type="expression" dxfId="150" priority="14">
      <formula>F32&lt;0</formula>
    </cfRule>
  </conditionalFormatting>
  <conditionalFormatting sqref="H25 H30:H70">
    <cfRule type="expression" dxfId="149" priority="9">
      <formula>H25&gt;0</formula>
    </cfRule>
    <cfRule type="expression" dxfId="148" priority="10">
      <formula>H25&lt;0</formula>
    </cfRule>
  </conditionalFormatting>
  <conditionalFormatting sqref="F26:F29">
    <cfRule type="expression" dxfId="147" priority="7">
      <formula>F26&gt;0</formula>
    </cfRule>
    <cfRule type="expression" dxfId="146" priority="8">
      <formula>F26&lt;0</formula>
    </cfRule>
  </conditionalFormatting>
  <conditionalFormatting sqref="H26:H29">
    <cfRule type="expression" dxfId="145" priority="5">
      <formula>H26&gt;0</formula>
    </cfRule>
    <cfRule type="expression" dxfId="144" priority="6">
      <formula>H26&lt;0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8.0500000000000007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8.0500000000000007</v>
      </c>
      <c r="R4" s="486">
        <v>2.1600000000000001E-2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5" t="s">
        <v>78</v>
      </c>
      <c r="P40" s="82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8.8550000000000022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8.7745000000000015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8.6940000000000008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8.6135000000000019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8.5330000000000013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8.4525000000000006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8.3720000000000017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8.291500000000001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8.2110000000000003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8.1305000000000014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8.0500000000000007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7.9695000000000009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7.8890000000000002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7.8085000000000004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7.7280000000000006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7.6475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7.5670000000000002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7.4865000000000013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7.4060000000000006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7.3255000000000008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7.245000000000001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9" priority="25">
      <formula>F34&gt;0</formula>
    </cfRule>
    <cfRule type="expression" dxfId="138" priority="26">
      <formula>F34&lt;0</formula>
    </cfRule>
  </conditionalFormatting>
  <conditionalFormatting sqref="H124:H131">
    <cfRule type="expression" dxfId="137" priority="23">
      <formula>H124&gt;0</formula>
    </cfRule>
    <cfRule type="expression" dxfId="136" priority="24">
      <formula>H124&lt;0</formula>
    </cfRule>
  </conditionalFormatting>
  <conditionalFormatting sqref="H132">
    <cfRule type="expression" dxfId="135" priority="21">
      <formula>H132&gt;0</formula>
    </cfRule>
    <cfRule type="expression" dxfId="134" priority="22">
      <formula>H132&lt;0</formula>
    </cfRule>
  </conditionalFormatting>
  <conditionalFormatting sqref="Q8">
    <cfRule type="expression" dxfId="133" priority="11">
      <formula>Q8&gt;0</formula>
    </cfRule>
    <cfRule type="expression" dxfId="132" priority="12">
      <formula>Q8&lt;0</formula>
    </cfRule>
  </conditionalFormatting>
  <conditionalFormatting sqref="Q7">
    <cfRule type="expression" dxfId="131" priority="13">
      <formula>Q7&gt;0</formula>
    </cfRule>
    <cfRule type="expression" dxfId="130" priority="14">
      <formula>Q7&lt;0</formula>
    </cfRule>
  </conditionalFormatting>
  <conditionalFormatting sqref="F36:F39">
    <cfRule type="expression" dxfId="129" priority="9">
      <formula>F36&gt;0</formula>
    </cfRule>
    <cfRule type="expression" dxfId="128" priority="10">
      <formula>F36&lt;0</formula>
    </cfRule>
  </conditionalFormatting>
  <conditionalFormatting sqref="H36:H39">
    <cfRule type="expression" dxfId="127" priority="7">
      <formula>H36&gt;0</formula>
    </cfRule>
    <cfRule type="expression" dxfId="126" priority="8">
      <formula>H36&lt;0</formula>
    </cfRule>
  </conditionalFormatting>
  <conditionalFormatting sqref="K65:K99">
    <cfRule type="expression" dxfId="125" priority="5">
      <formula>K65&gt;0</formula>
    </cfRule>
    <cfRule type="expression" dxfId="124" priority="6">
      <formula>K65&lt;0</formula>
    </cfRule>
  </conditionalFormatting>
  <conditionalFormatting sqref="K72">
    <cfRule type="expression" dxfId="123" priority="3">
      <formula>K72&gt;0</formula>
    </cfRule>
    <cfRule type="expression" dxfId="122" priority="4">
      <formula>K72&lt;0</formula>
    </cfRule>
  </conditionalFormatting>
  <conditionalFormatting sqref="M69">
    <cfRule type="expression" dxfId="121" priority="1">
      <formula>M69&gt;0</formula>
    </cfRule>
    <cfRule type="expression" dxfId="12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80.069999999999993</v>
      </c>
      <c r="R4" s="486">
        <v>8.3999999999999995E-3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4003.4999999999995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1231.1299999999892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420.99999999999909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0.11751570132588947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2.597726988884726E-2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936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953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5" t="s">
        <v>78</v>
      </c>
      <c r="P42" s="82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88.076999999999998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87.276299999999992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86.4756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85.674899999999994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84.874200000000002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84.073499999999996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83.272799999999989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82.472099999999998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81.671399999999991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80.870699999999999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80.069999999999993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79.269299999999987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78.468599999999995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77.667899999999989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76.867199999999997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76.066499999999991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75.265799999999984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74.465099999999993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73.664400000000001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72.863699999999994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72.063000000000002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9" priority="80">
      <formula>F24&gt;0</formula>
    </cfRule>
    <cfRule type="expression" dxfId="118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7" priority="63">
      <formula>F30&gt;0</formula>
    </cfRule>
    <cfRule type="expression" dxfId="116" priority="64">
      <formula>F30&lt;0</formula>
    </cfRule>
  </conditionalFormatting>
  <conditionalFormatting sqref="H30:I30 H43 H31:H33">
    <cfRule type="expression" dxfId="115" priority="61">
      <formula>H30&gt;0</formula>
    </cfRule>
    <cfRule type="expression" dxfId="114" priority="62">
      <formula>H30&lt;0</formula>
    </cfRule>
  </conditionalFormatting>
  <conditionalFormatting sqref="Q8">
    <cfRule type="expression" dxfId="113" priority="55">
      <formula>Q8&gt;0</formula>
    </cfRule>
    <cfRule type="expression" dxfId="112" priority="56">
      <formula>Q8&lt;0</formula>
    </cfRule>
  </conditionalFormatting>
  <conditionalFormatting sqref="Q7">
    <cfRule type="expression" dxfId="111" priority="57">
      <formula>Q7&gt;0</formula>
    </cfRule>
    <cfRule type="expression" dxfId="110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9" priority="43">
      <formula>F115&gt;0</formula>
    </cfRule>
    <cfRule type="expression" dxfId="108" priority="44">
      <formula>F115&lt;0</formula>
    </cfRule>
  </conditionalFormatting>
  <conditionalFormatting sqref="F112:F114">
    <cfRule type="expression" dxfId="107" priority="41">
      <formula>F112&gt;0</formula>
    </cfRule>
    <cfRule type="expression" dxfId="106" priority="42">
      <formula>F112&lt;0</formula>
    </cfRule>
  </conditionalFormatting>
  <conditionalFormatting sqref="H112:I112">
    <cfRule type="expression" dxfId="105" priority="39">
      <formula>H112&gt;0</formula>
    </cfRule>
    <cfRule type="expression" dxfId="104" priority="40">
      <formula>H112&lt;0</formula>
    </cfRule>
  </conditionalFormatting>
  <conditionalFormatting sqref="H113:I113">
    <cfRule type="expression" dxfId="103" priority="37">
      <formula>H113&gt;0</formula>
    </cfRule>
    <cfRule type="expression" dxfId="102" priority="38">
      <formula>H113&lt;0</formula>
    </cfRule>
  </conditionalFormatting>
  <conditionalFormatting sqref="H114:I114">
    <cfRule type="expression" dxfId="101" priority="35">
      <formula>H114&gt;0</formula>
    </cfRule>
    <cfRule type="expression" dxfId="100" priority="36">
      <formula>H114&lt;0</formula>
    </cfRule>
  </conditionalFormatting>
  <conditionalFormatting sqref="F105:F111">
    <cfRule type="expression" dxfId="99" priority="33">
      <formula>F105&gt;0</formula>
    </cfRule>
    <cfRule type="expression" dxfId="98" priority="34">
      <formula>F105&lt;0</formula>
    </cfRule>
  </conditionalFormatting>
  <conditionalFormatting sqref="H105:I111">
    <cfRule type="expression" dxfId="97" priority="31">
      <formula>H105&gt;0</formula>
    </cfRule>
    <cfRule type="expression" dxfId="96" priority="32">
      <formula>H105&lt;0</formula>
    </cfRule>
  </conditionalFormatting>
  <conditionalFormatting sqref="I117 F117:F119">
    <cfRule type="expression" dxfId="95" priority="29">
      <formula>F117&gt;0</formula>
    </cfRule>
    <cfRule type="expression" dxfId="94" priority="30">
      <formula>F117&lt;0</formula>
    </cfRule>
  </conditionalFormatting>
  <conditionalFormatting sqref="F189:F196 H189:H196">
    <cfRule type="expression" dxfId="93" priority="27">
      <formula>F189&gt;0</formula>
    </cfRule>
    <cfRule type="expression" dxfId="92" priority="28">
      <formula>F189&lt;0</formula>
    </cfRule>
  </conditionalFormatting>
  <conditionalFormatting sqref="H202 F202">
    <cfRule type="expression" dxfId="91" priority="25">
      <formula>F202&gt;0</formula>
    </cfRule>
    <cfRule type="expression" dxfId="90" priority="26">
      <formula>F202&lt;0</formula>
    </cfRule>
  </conditionalFormatting>
  <conditionalFormatting sqref="I204">
    <cfRule type="expression" dxfId="89" priority="23">
      <formula>I204&gt;0</formula>
    </cfRule>
    <cfRule type="expression" dxfId="88" priority="24">
      <formula>I204&lt;0</formula>
    </cfRule>
  </conditionalFormatting>
  <conditionalFormatting sqref="H204 F204">
    <cfRule type="expression" dxfId="87" priority="21">
      <formula>F204&gt;0</formula>
    </cfRule>
    <cfRule type="expression" dxfId="86" priority="22">
      <formula>F204&lt;0</formula>
    </cfRule>
  </conditionalFormatting>
  <conditionalFormatting sqref="M54">
    <cfRule type="expression" dxfId="85" priority="19">
      <formula>M54&gt;0</formula>
    </cfRule>
    <cfRule type="expression" dxfId="84" priority="20">
      <formula>M54&lt;0</formula>
    </cfRule>
  </conditionalFormatting>
  <conditionalFormatting sqref="K33:K49">
    <cfRule type="expression" dxfId="83" priority="17">
      <formula>K33&gt;0</formula>
    </cfRule>
    <cfRule type="expression" dxfId="82" priority="18">
      <formula>K33&lt;0</formula>
    </cfRule>
  </conditionalFormatting>
  <conditionalFormatting sqref="Q10">
    <cfRule type="expression" dxfId="81" priority="15">
      <formula>Q10&gt;0</formula>
    </cfRule>
    <cfRule type="expression" dxfId="80" priority="16">
      <formula>Q10&lt;0</formula>
    </cfRule>
  </conditionalFormatting>
  <conditionalFormatting sqref="Z10">
    <cfRule type="expression" dxfId="79" priority="13">
      <formula>Z10&gt;0</formula>
    </cfRule>
    <cfRule type="expression" dxfId="78" priority="14">
      <formula>Z10&lt;0</formula>
    </cfRule>
  </conditionalFormatting>
  <conditionalFormatting sqref="AA10:AE10">
    <cfRule type="expression" dxfId="77" priority="11">
      <formula>AA10&gt;0</formula>
    </cfRule>
    <cfRule type="expression" dxfId="76" priority="12">
      <formula>AA10&lt;0</formula>
    </cfRule>
  </conditionalFormatting>
  <conditionalFormatting sqref="Z24">
    <cfRule type="expression" dxfId="75" priority="9">
      <formula>Z24&gt;0</formula>
    </cfRule>
    <cfRule type="expression" dxfId="74" priority="10">
      <formula>Z24&lt;0</formula>
    </cfRule>
  </conditionalFormatting>
  <conditionalFormatting sqref="AF10:AG10">
    <cfRule type="expression" dxfId="73" priority="1">
      <formula>AF10&gt;0</formula>
    </cfRule>
    <cfRule type="expression" dxfId="72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72.989999999999995</v>
      </c>
      <c r="R4" s="486">
        <v>4.4999999999999997E-3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5" t="s">
        <v>78</v>
      </c>
      <c r="P42" s="82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80.289000000000001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79.559100000000001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78.8292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78.099299999999999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77.369399999999999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76.639499999999998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75.909599999999998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75.179699999999997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74.449799999999996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73.719899999999996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72.260099999999994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71.530199999999994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70.800299999999993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69.340499999999992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68.610599999999991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67.880700000000004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67.150800000000004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66.420900000000003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65.691000000000003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51.7</v>
      </c>
      <c r="R4" s="486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5170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-199.00999999999931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-248.95999999999913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-4.5942394850672287E-2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3.7911025145067695E-2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5" t="s">
        <v>78</v>
      </c>
      <c r="P41" s="82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56.870000000000005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56.353000000000009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55.836000000000006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55.31900000000001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54.802000000000007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54.285000000000004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53.768000000000008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53.251000000000005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52.734000000000002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52.217000000000006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51.7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51.183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50.666000000000004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50.149000000000001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49.631999999999998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49.115000000000002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48.597999999999999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48.081000000000003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47.564000000000007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47.047000000000004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46.53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5" priority="17">
      <formula>F22&gt;0</formula>
    </cfRule>
    <cfRule type="expression" dxfId="64" priority="18">
      <formula>F22&lt;0</formula>
    </cfRule>
  </conditionalFormatting>
  <conditionalFormatting sqref="Q8">
    <cfRule type="expression" dxfId="63" priority="11">
      <formula>Q8&gt;0</formula>
    </cfRule>
    <cfRule type="expression" dxfId="62" priority="12">
      <formula>Q8&lt;0</formula>
    </cfRule>
  </conditionalFormatting>
  <conditionalFormatting sqref="Q7">
    <cfRule type="expression" dxfId="61" priority="13">
      <formula>Q7&gt;0</formula>
    </cfRule>
    <cfRule type="expression" dxfId="60" priority="14">
      <formula>Q7&lt;0</formula>
    </cfRule>
  </conditionalFormatting>
  <conditionalFormatting sqref="M68">
    <cfRule type="expression" dxfId="59" priority="9">
      <formula>M68&gt;0</formula>
    </cfRule>
    <cfRule type="expression" dxfId="58" priority="10">
      <formula>M68&lt;0</formula>
    </cfRule>
  </conditionalFormatting>
  <conditionalFormatting sqref="J36">
    <cfRule type="expression" dxfId="57" priority="7">
      <formula>J36&gt;0</formula>
    </cfRule>
    <cfRule type="expression" dxfId="56" priority="8">
      <formula>J36&lt;0</formula>
    </cfRule>
  </conditionalFormatting>
  <conditionalFormatting sqref="J37:J49 J50:K64">
    <cfRule type="expression" dxfId="55" priority="5">
      <formula>J37&gt;0</formula>
    </cfRule>
    <cfRule type="expression" dxfId="54" priority="6">
      <formula>J37&lt;0</formula>
    </cfRule>
  </conditionalFormatting>
  <conditionalFormatting sqref="Q10">
    <cfRule type="expression" dxfId="53" priority="3">
      <formula>Q10&gt;0</formula>
    </cfRule>
    <cfRule type="expression" dxfId="52" priority="4">
      <formula>Q10&lt;0</formula>
    </cfRule>
  </conditionalFormatting>
  <conditionalFormatting sqref="Q9">
    <cfRule type="expression" dxfId="51" priority="1">
      <formula>Q9&gt;0</formula>
    </cfRule>
    <cfRule type="expression" dxfId="50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37.74</v>
      </c>
      <c r="R4" s="486">
        <v>-5.3E-3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2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2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5" t="s">
        <v>78</v>
      </c>
      <c r="P41" s="82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41.514000000000003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41.136600000000008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40.759200000000007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40.381800000000005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40.004400000000004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39.627000000000002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39.249600000000001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38.872200000000007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38.494800000000005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38.117400000000004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37.74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37.3626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36.985199999999999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36.607799999999997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36.230400000000003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35.853000000000002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35.4756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35.098200000000006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34.720800000000004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34.343400000000003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33.966000000000001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212.16</v>
      </c>
      <c r="R4" s="486">
        <v>9.9000000000000008E-3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5" t="s">
        <v>78</v>
      </c>
      <c r="P45" s="825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233.376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231.2544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229.1328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227.0112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224.8896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222.768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220.6464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218.5248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216.4032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214.2816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212.16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210.0384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207.91679999999999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205.79519999999999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203.67359999999999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201.55199999999999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199.43039999999999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197.30880000000002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195.18720000000002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193.06560000000002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190.94399999999999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5" t="s">
        <v>78</v>
      </c>
      <c r="Q39" s="82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5" t="s">
        <v>78</v>
      </c>
      <c r="P41" s="82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2018-03-09T02:24:09Z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