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state="hidden"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state="hidden" r:id="rId77"/>
    <sheet name="VGK" sheetId="59" state="hidden" r:id="rId78"/>
    <sheet name="CMG" sheetId="87" state="hidden" r:id="rId79"/>
    <sheet name="UVE" sheetId="130" state="hidden" r:id="rId80"/>
    <sheet name="HAS" sheetId="90" r:id="rId81"/>
    <sheet name="HSIC" sheetId="82" state="hidden" r:id="rId82"/>
    <sheet name="PDCO" sheetId="88"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33" i="25" l="1"/>
  <c r="F64" i="108"/>
  <c r="H64" i="108"/>
  <c r="G64" i="108"/>
  <c r="F16" i="108"/>
  <c r="A924" i="38"/>
  <c r="D924" i="38"/>
  <c r="E924" i="38"/>
  <c r="G924" i="38"/>
  <c r="H924" i="38"/>
  <c r="K924" i="38"/>
  <c r="L924" i="38"/>
  <c r="P924" i="38" s="1"/>
  <c r="Q924" i="38" s="1"/>
  <c r="M924" i="38"/>
  <c r="N924" i="38" s="1"/>
  <c r="S924" i="38"/>
  <c r="V924" i="38"/>
  <c r="F55" i="51"/>
  <c r="X924" i="38" l="1"/>
  <c r="W924" i="38"/>
  <c r="O924" i="38"/>
  <c r="Z924" i="38"/>
  <c r="U924" i="38"/>
  <c r="F74" i="96"/>
  <c r="H74" i="96"/>
  <c r="G74" i="96"/>
  <c r="Y924" i="38" l="1"/>
  <c r="A923" i="38"/>
  <c r="D923" i="38"/>
  <c r="E923" i="38"/>
  <c r="G923" i="38"/>
  <c r="H923" i="38"/>
  <c r="K923" i="38"/>
  <c r="L923" i="38" s="1"/>
  <c r="P923" i="38" s="1"/>
  <c r="M923" i="38"/>
  <c r="N923" i="38" s="1"/>
  <c r="O923" i="38" s="1"/>
  <c r="S923" i="38"/>
  <c r="F81" i="74"/>
  <c r="G81" i="74"/>
  <c r="H81" i="74"/>
  <c r="F82" i="74"/>
  <c r="G82" i="74"/>
  <c r="H82" i="74"/>
  <c r="K14" i="74"/>
  <c r="F64" i="105"/>
  <c r="H64" i="105"/>
  <c r="G64" i="105"/>
  <c r="U923" i="38" l="1"/>
  <c r="Z923" i="38"/>
  <c r="A922" i="38"/>
  <c r="D922" i="38"/>
  <c r="E922" i="38"/>
  <c r="G922" i="38"/>
  <c r="H922" i="38"/>
  <c r="K922" i="38"/>
  <c r="L922" i="38" s="1"/>
  <c r="M922" i="38"/>
  <c r="U922" i="38" s="1"/>
  <c r="S922" i="38"/>
  <c r="F385" i="25"/>
  <c r="H385" i="25"/>
  <c r="G385" i="25"/>
  <c r="F132" i="25"/>
  <c r="H28" i="74"/>
  <c r="F24" i="74"/>
  <c r="M52" i="58"/>
  <c r="F178" i="58"/>
  <c r="H178" i="58"/>
  <c r="G178" i="58"/>
  <c r="H20" i="10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H138" i="92"/>
  <c r="K138" i="92"/>
  <c r="M138" i="92"/>
  <c r="C138" i="92"/>
  <c r="F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19" i="132"/>
  <c r="M19" i="132"/>
  <c r="K85" i="132"/>
  <c r="H85" i="132"/>
  <c r="F19" i="132"/>
  <c r="C19" i="132"/>
  <c r="M85" i="132"/>
  <c r="F85" i="132"/>
  <c r="C85" i="132"/>
  <c r="H19"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M85" i="131"/>
  <c r="K85" i="131"/>
  <c r="C19" i="131"/>
  <c r="F85" i="131"/>
  <c r="K19" i="131"/>
  <c r="H19" i="131"/>
  <c r="H85" i="131"/>
  <c r="M19" i="131"/>
  <c r="C85" i="131"/>
  <c r="F19"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85" i="130"/>
  <c r="K85" i="130"/>
  <c r="H85" i="130"/>
  <c r="M19" i="130"/>
  <c r="K19" i="130"/>
  <c r="F85" i="130"/>
  <c r="C19" i="130"/>
  <c r="H19" i="130"/>
  <c r="M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F19" i="129"/>
  <c r="K85" i="129"/>
  <c r="K19" i="129"/>
  <c r="H85" i="129"/>
  <c r="C19" i="129"/>
  <c r="F85" i="129"/>
  <c r="H19" i="129"/>
  <c r="M19" i="129"/>
  <c r="C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H85" i="128"/>
  <c r="K85" i="128"/>
  <c r="C19" i="128"/>
  <c r="M19" i="128"/>
  <c r="F85" i="128"/>
  <c r="K19" i="128"/>
  <c r="C85" i="128"/>
  <c r="H19" i="128"/>
  <c r="M85" i="128"/>
  <c r="F19"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19" i="127"/>
  <c r="M85" i="127"/>
  <c r="F85" i="127"/>
  <c r="K85" i="127"/>
  <c r="M19" i="127"/>
  <c r="F19" i="127"/>
  <c r="C19" i="127"/>
  <c r="H85" i="127"/>
  <c r="C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19" i="126"/>
  <c r="F19" i="126"/>
  <c r="H19" i="126"/>
  <c r="M85" i="126"/>
  <c r="C19" i="126"/>
  <c r="K19" i="126"/>
  <c r="H85" i="126"/>
  <c r="C85" i="126"/>
  <c r="K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19" i="125"/>
  <c r="H19" i="125"/>
  <c r="K85" i="125"/>
  <c r="H85" i="125"/>
  <c r="M19" i="125"/>
  <c r="F19" i="125"/>
  <c r="K19" i="125"/>
  <c r="F85" i="125"/>
  <c r="M85" i="125"/>
  <c r="C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85" i="123"/>
  <c r="K85" i="124"/>
  <c r="F19" i="124"/>
  <c r="C19" i="124"/>
  <c r="C85" i="124"/>
  <c r="H19" i="123"/>
  <c r="K85" i="123"/>
  <c r="M19" i="123"/>
  <c r="H19" i="124"/>
  <c r="F85" i="124"/>
  <c r="K19" i="124"/>
  <c r="M19" i="124"/>
  <c r="H85" i="123"/>
  <c r="K19" i="123"/>
  <c r="C19" i="123"/>
  <c r="F19" i="123"/>
  <c r="C85" i="123"/>
  <c r="H85" i="124"/>
  <c r="M85" i="124"/>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F19" i="122"/>
  <c r="C19" i="122"/>
  <c r="H85" i="122"/>
  <c r="M19" i="122"/>
  <c r="K85" i="122"/>
  <c r="F85" i="122"/>
  <c r="M85" i="122"/>
  <c r="H19" i="122"/>
  <c r="K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19" i="120"/>
  <c r="C19" i="121"/>
  <c r="M19" i="121"/>
  <c r="F19" i="120"/>
  <c r="C19" i="120"/>
  <c r="C85" i="121"/>
  <c r="C85" i="120"/>
  <c r="K85" i="120"/>
  <c r="H19" i="121"/>
  <c r="K19" i="120"/>
  <c r="F19" i="121"/>
  <c r="H85" i="120"/>
  <c r="K85" i="121"/>
  <c r="M85" i="121"/>
  <c r="M85" i="120"/>
  <c r="H85" i="121"/>
  <c r="H19" i="120"/>
  <c r="K19" i="121"/>
  <c r="F85" i="120"/>
  <c r="F85"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19" i="119"/>
  <c r="M85" i="119"/>
  <c r="F85" i="119"/>
  <c r="K19" i="119"/>
  <c r="C19" i="119"/>
  <c r="K85" i="119"/>
  <c r="C85" i="119"/>
  <c r="H85" i="119"/>
  <c r="H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H19" i="118"/>
  <c r="F19" i="118"/>
  <c r="K19" i="118"/>
  <c r="H85" i="118"/>
  <c r="C85" i="118"/>
  <c r="M85" i="118"/>
  <c r="F85" i="118"/>
  <c r="K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0" i="108" s="1"/>
  <c r="K2" i="112"/>
  <c r="F61" i="74"/>
  <c r="H61" i="74"/>
  <c r="G61" i="74"/>
  <c r="K8" i="74"/>
  <c r="F55" i="49"/>
  <c r="H55" i="49"/>
  <c r="G55" i="49"/>
  <c r="K7" i="49"/>
  <c r="F344" i="25"/>
  <c r="G344" i="25"/>
  <c r="H344" i="25"/>
  <c r="K85" i="25"/>
  <c r="F109" i="25"/>
  <c r="H85" i="116"/>
  <c r="F85" i="117"/>
  <c r="H19" i="117"/>
  <c r="M19" i="117"/>
  <c r="K19" i="117"/>
  <c r="M85" i="116"/>
  <c r="K19" i="116"/>
  <c r="F19" i="117"/>
  <c r="H19" i="116"/>
  <c r="F19" i="116"/>
  <c r="K85" i="117"/>
  <c r="C85" i="116"/>
  <c r="F85" i="116"/>
  <c r="K85" i="116"/>
  <c r="M85" i="117"/>
  <c r="C19" i="117"/>
  <c r="M19" i="116"/>
  <c r="C85" i="117"/>
  <c r="H85" i="117"/>
  <c r="C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K85" i="115"/>
  <c r="F19" i="115"/>
  <c r="M19" i="115"/>
  <c r="K19" i="115"/>
  <c r="M85" i="115"/>
  <c r="C85" i="115"/>
  <c r="F85" i="115"/>
  <c r="H85" i="115"/>
  <c r="H19"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5" i="51"/>
  <c r="H185" i="51"/>
  <c r="G185"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C85" i="114"/>
  <c r="M85" i="114"/>
  <c r="H85" i="114"/>
  <c r="K85" i="114"/>
  <c r="H19" i="114"/>
  <c r="M19" i="114"/>
  <c r="K19" i="114"/>
  <c r="F19"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84" i="51"/>
  <c r="G184" i="51"/>
  <c r="H184"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83" i="51"/>
  <c r="G183" i="51"/>
  <c r="H183"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82" i="51"/>
  <c r="H182" i="51"/>
  <c r="G182" i="51"/>
  <c r="F54" i="51"/>
  <c r="C19" i="113"/>
  <c r="K85" i="112"/>
  <c r="H85" i="112"/>
  <c r="H19" i="112"/>
  <c r="C85" i="112"/>
  <c r="M85" i="112"/>
  <c r="F85" i="113"/>
  <c r="F19" i="112"/>
  <c r="C85" i="113"/>
  <c r="K19" i="113"/>
  <c r="F19" i="113"/>
  <c r="K19" i="112"/>
  <c r="M19" i="112"/>
  <c r="C19" i="112"/>
  <c r="M85" i="113"/>
  <c r="H85" i="113"/>
  <c r="H19" i="113"/>
  <c r="F85" i="112"/>
  <c r="M19" i="113"/>
  <c r="K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1"/>
  <c r="M19" i="110"/>
  <c r="M19" i="111"/>
  <c r="F19" i="111"/>
  <c r="H85" i="110"/>
  <c r="H19" i="110"/>
  <c r="C85" i="111"/>
  <c r="F85" i="111"/>
  <c r="C19" i="110"/>
  <c r="C85" i="110"/>
  <c r="K85" i="110"/>
  <c r="K19" i="110"/>
  <c r="F85" i="110"/>
  <c r="H85" i="111"/>
  <c r="K85" i="111"/>
  <c r="K19" i="111"/>
  <c r="C19" i="111"/>
  <c r="M85" i="110"/>
  <c r="F19" i="110"/>
  <c r="M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81" i="51"/>
  <c r="H181" i="51"/>
  <c r="G181"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80" i="51"/>
  <c r="H180" i="51"/>
  <c r="G180" i="51"/>
  <c r="F52" i="51"/>
  <c r="F69" i="92"/>
  <c r="H69" i="92"/>
  <c r="G69" i="92"/>
  <c r="F327" i="25"/>
  <c r="G327" i="25"/>
  <c r="H327" i="25"/>
  <c r="M85" i="109"/>
  <c r="F19" i="109"/>
  <c r="K19" i="109"/>
  <c r="K85" i="109"/>
  <c r="H19" i="109"/>
  <c r="C19" i="109"/>
  <c r="H85" i="109"/>
  <c r="C85" i="109"/>
  <c r="F85"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9" i="51"/>
  <c r="G179" i="51"/>
  <c r="H179"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8" i="51"/>
  <c r="G178" i="51"/>
  <c r="H178" i="51"/>
  <c r="K37" i="51"/>
  <c r="F37" i="69"/>
  <c r="H37" i="69"/>
  <c r="G37" i="69"/>
  <c r="K4" i="69"/>
  <c r="A734" i="38"/>
  <c r="E734" i="38"/>
  <c r="H734" i="38"/>
  <c r="M734" i="38"/>
  <c r="N734" i="38" s="1"/>
  <c r="S734" i="38"/>
  <c r="P734" i="38" l="1"/>
  <c r="O734" i="38"/>
  <c r="Z734" i="38"/>
  <c r="U734" i="38"/>
  <c r="F85" i="43"/>
  <c r="G85" i="43"/>
  <c r="H85" i="43"/>
  <c r="F177" i="51"/>
  <c r="H177" i="51"/>
  <c r="G177"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6" i="51"/>
  <c r="G176" i="51"/>
  <c r="H176"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5" i="51"/>
  <c r="H175" i="51"/>
  <c r="G175" i="51"/>
  <c r="F50" i="51"/>
  <c r="P731" i="38" l="1"/>
  <c r="O731" i="38"/>
  <c r="Z731" i="38"/>
  <c r="U731" i="38"/>
  <c r="F31" i="107"/>
  <c r="G31" i="107"/>
  <c r="H31" i="107"/>
  <c r="F174" i="51"/>
  <c r="G174" i="51"/>
  <c r="H174"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73" i="51"/>
  <c r="H173" i="51"/>
  <c r="G173"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72" i="51" l="1"/>
  <c r="H172" i="51"/>
  <c r="G172"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71" i="51"/>
  <c r="H171" i="51"/>
  <c r="G171"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70" i="51"/>
  <c r="G170" i="51"/>
  <c r="H170"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9" i="51"/>
  <c r="G169" i="51"/>
  <c r="H169"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M21" i="108"/>
  <c r="F91" i="108"/>
  <c r="C21" i="108"/>
  <c r="H21" i="108"/>
  <c r="M91" i="108"/>
  <c r="H91" i="108"/>
  <c r="K21" i="108"/>
  <c r="C91" i="108"/>
  <c r="K91" i="108"/>
  <c r="F2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8" i="51"/>
  <c r="G168" i="51"/>
  <c r="H168"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7" i="51"/>
  <c r="H167" i="51"/>
  <c r="G167"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6" i="51"/>
  <c r="H166" i="51"/>
  <c r="G166"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19" i="107"/>
  <c r="C89" i="107"/>
  <c r="M19" i="107"/>
  <c r="F89" i="107"/>
  <c r="M89" i="107"/>
  <c r="K89" i="107"/>
  <c r="H19" i="107"/>
  <c r="K19" i="107"/>
  <c r="H8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5" i="51"/>
  <c r="G165" i="51"/>
  <c r="H165"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4" i="51"/>
  <c r="G164" i="51"/>
  <c r="H164"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F19" i="106"/>
  <c r="H85" i="106"/>
  <c r="F85" i="106"/>
  <c r="M85" i="106"/>
  <c r="C85" i="106"/>
  <c r="K85" i="106"/>
  <c r="K19" i="106"/>
  <c r="H19" i="106"/>
  <c r="M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63" i="51"/>
  <c r="H163" i="51"/>
  <c r="G163"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62" i="51"/>
  <c r="G162" i="51"/>
  <c r="H162"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61" i="51"/>
  <c r="H161" i="51"/>
  <c r="G161" i="51"/>
  <c r="Q13" i="51"/>
  <c r="H41" i="46"/>
  <c r="C41" i="46"/>
  <c r="M19" i="47"/>
  <c r="C19" i="47"/>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60" i="51"/>
  <c r="H160" i="51"/>
  <c r="G160"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H91" i="105"/>
  <c r="K19" i="105"/>
  <c r="H19" i="105"/>
  <c r="C19" i="105"/>
  <c r="C91" i="105"/>
  <c r="F91" i="105"/>
  <c r="M19" i="105"/>
  <c r="F19" i="105"/>
  <c r="M91" i="105"/>
  <c r="K91"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9" i="51"/>
  <c r="H159" i="51"/>
  <c r="G159"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8" i="51"/>
  <c r="G158" i="51"/>
  <c r="H158" i="51"/>
  <c r="F46" i="51"/>
  <c r="K31" i="51"/>
  <c r="G122" i="58"/>
  <c r="F122" i="58"/>
  <c r="H12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7" i="51"/>
  <c r="G157" i="51"/>
  <c r="H157"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6" i="51"/>
  <c r="H156" i="51"/>
  <c r="G156"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5" i="51"/>
  <c r="H155" i="51"/>
  <c r="G155"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4" i="51"/>
  <c r="H154" i="51"/>
  <c r="G154"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53" i="51"/>
  <c r="G153" i="51"/>
  <c r="H153"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52" i="51"/>
  <c r="H152" i="51"/>
  <c r="G152"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51" i="51"/>
  <c r="G151" i="51"/>
  <c r="H151"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50" i="51"/>
  <c r="G150" i="51"/>
  <c r="H150" i="51"/>
  <c r="A650" i="38" l="1"/>
  <c r="D650" i="38"/>
  <c r="E650" i="38"/>
  <c r="G650" i="38"/>
  <c r="H650" i="38"/>
  <c r="K650" i="38"/>
  <c r="L650" i="38" s="1"/>
  <c r="M650" i="38"/>
  <c r="N650" i="38" s="1"/>
  <c r="S650" i="38"/>
  <c r="O650" i="38" l="1"/>
  <c r="Z650" i="38"/>
  <c r="P650" i="38"/>
  <c r="U650" i="38"/>
  <c r="F40" i="45"/>
  <c r="G40" i="45"/>
  <c r="H40" i="45"/>
  <c r="F6" i="45"/>
  <c r="F149" i="51"/>
  <c r="H149" i="51"/>
  <c r="G149"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8" i="51"/>
  <c r="G148" i="51"/>
  <c r="H148"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6" i="51"/>
  <c r="H86" i="51"/>
  <c r="H147" i="51"/>
  <c r="F147" i="51"/>
  <c r="G147"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M85" i="104"/>
  <c r="F19" i="104"/>
  <c r="F85" i="104"/>
  <c r="H85" i="104"/>
  <c r="K85" i="104"/>
  <c r="C19" i="104"/>
  <c r="C85" i="104"/>
  <c r="K19" i="104"/>
  <c r="H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6" i="51"/>
  <c r="G146" i="51"/>
  <c r="H146" i="51"/>
  <c r="F41" i="51"/>
  <c r="Q7" i="104" l="1"/>
  <c r="Q3" i="104"/>
  <c r="Q6" i="104" s="1"/>
  <c r="Q9" i="104" s="1"/>
  <c r="Q5" i="104"/>
  <c r="P637" i="38"/>
  <c r="O637" i="38"/>
  <c r="Z637" i="38"/>
  <c r="U637" i="38"/>
  <c r="M18" i="99"/>
  <c r="F264" i="25"/>
  <c r="G264" i="25"/>
  <c r="H264" i="25"/>
  <c r="K56" i="25"/>
  <c r="H145" i="51"/>
  <c r="G145" i="51"/>
  <c r="F145" i="51"/>
  <c r="F144" i="51"/>
  <c r="G144" i="51"/>
  <c r="H144"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43" i="51"/>
  <c r="G143" i="51"/>
  <c r="H143"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42" i="51"/>
  <c r="G142" i="51"/>
  <c r="H142" i="51"/>
  <c r="C63" i="51"/>
  <c r="H63"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41" i="51"/>
  <c r="G141" i="51"/>
  <c r="H141" i="51"/>
  <c r="F37" i="51"/>
  <c r="F140" i="51"/>
  <c r="G140" i="51"/>
  <c r="H140"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9" i="51"/>
  <c r="G139" i="51"/>
  <c r="H139"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8" i="51"/>
  <c r="G138" i="51"/>
  <c r="H138"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7" i="51"/>
  <c r="G137" i="51"/>
  <c r="H137"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6" i="51"/>
  <c r="G136" i="51"/>
  <c r="H136"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5" i="51"/>
  <c r="G135" i="51"/>
  <c r="H135"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4" i="51"/>
  <c r="G134" i="51"/>
  <c r="H134"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19" i="103"/>
  <c r="H91" i="103"/>
  <c r="M91" i="103"/>
  <c r="K19" i="89"/>
  <c r="F19" i="103"/>
  <c r="M19" i="103"/>
  <c r="K19" i="103"/>
  <c r="H19" i="103"/>
  <c r="K91" i="103"/>
  <c r="F91"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C19" i="102"/>
  <c r="F91" i="102"/>
  <c r="H19" i="102"/>
  <c r="K19" i="102"/>
  <c r="M19" i="102"/>
  <c r="K91" i="102"/>
  <c r="C91" i="102"/>
  <c r="F19" i="102"/>
  <c r="H91" i="102"/>
  <c r="M91"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C19" i="99"/>
  <c r="K90" i="101"/>
  <c r="M19" i="100"/>
  <c r="F85" i="99"/>
  <c r="H85" i="99"/>
  <c r="F90" i="101"/>
  <c r="F22" i="101"/>
  <c r="F19" i="100"/>
  <c r="H19" i="99"/>
  <c r="H90" i="101"/>
  <c r="K85" i="100"/>
  <c r="M19" i="99"/>
  <c r="C22" i="101"/>
  <c r="H22" i="101"/>
  <c r="M90" i="101"/>
  <c r="M85" i="100"/>
  <c r="C85" i="99"/>
  <c r="C85" i="100"/>
  <c r="C90" i="101"/>
  <c r="K19" i="99"/>
  <c r="H19" i="100"/>
  <c r="H85" i="100"/>
  <c r="M22" i="101"/>
  <c r="F85" i="100"/>
  <c r="K85" i="99"/>
  <c r="C19" i="100"/>
  <c r="K19" i="100"/>
  <c r="M85" i="99"/>
  <c r="K22" i="101"/>
  <c r="F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33" i="51"/>
  <c r="G133" i="51"/>
  <c r="H133"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32" i="51"/>
  <c r="G132" i="51"/>
  <c r="H132" i="51"/>
  <c r="F131" i="51"/>
  <c r="G131" i="51"/>
  <c r="H131" i="51"/>
  <c r="F130" i="51"/>
  <c r="G130" i="51"/>
  <c r="H130"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9" i="51"/>
  <c r="G129" i="51"/>
  <c r="H129" i="51"/>
  <c r="F30" i="51"/>
  <c r="F53" i="84"/>
  <c r="H53" i="84"/>
  <c r="G53" i="84"/>
  <c r="F13" i="84"/>
  <c r="F52" i="84"/>
  <c r="H52" i="84"/>
  <c r="G52" i="84"/>
  <c r="K7" i="84"/>
  <c r="F104" i="58" l="1"/>
  <c r="G104" i="58"/>
  <c r="H104" i="58"/>
  <c r="F55" i="81"/>
  <c r="G55" i="81"/>
  <c r="H55" i="81"/>
  <c r="F128" i="51"/>
  <c r="G128" i="51"/>
  <c r="H128"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K85" i="97"/>
  <c r="M19" i="98"/>
  <c r="F85" i="98"/>
  <c r="C19" i="97"/>
  <c r="K19" i="98"/>
  <c r="H19" i="98"/>
  <c r="H85" i="97"/>
  <c r="F85" i="97"/>
  <c r="M85" i="97"/>
  <c r="C19" i="98"/>
  <c r="F19" i="98"/>
  <c r="C85" i="98"/>
  <c r="M85" i="98"/>
  <c r="M19" i="97"/>
  <c r="K25" i="88"/>
  <c r="F19" i="97"/>
  <c r="C85" i="97"/>
  <c r="H19" i="97"/>
  <c r="K19" i="97"/>
  <c r="H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7" i="51"/>
  <c r="G127" i="51"/>
  <c r="H127"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K100" i="96"/>
  <c r="F100" i="96"/>
  <c r="C19" i="96"/>
  <c r="F19" i="96"/>
  <c r="H19" i="96"/>
  <c r="C100" i="96"/>
  <c r="K19" i="96"/>
  <c r="M100" i="96"/>
  <c r="M19" i="96"/>
  <c r="H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6" i="51"/>
  <c r="G126" i="51"/>
  <c r="H126"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5" i="51"/>
  <c r="G125" i="51"/>
  <c r="H125"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H85" i="95"/>
  <c r="F85" i="95"/>
  <c r="K19" i="95"/>
  <c r="F19" i="95"/>
  <c r="C85" i="95"/>
  <c r="H19" i="95"/>
  <c r="M85" i="95"/>
  <c r="C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4" i="51"/>
  <c r="G124" i="51"/>
  <c r="H124" i="51"/>
  <c r="F29" i="51"/>
  <c r="K19" i="94"/>
  <c r="C19" i="94"/>
  <c r="M19" i="94"/>
  <c r="C85" i="94"/>
  <c r="H19" i="94"/>
  <c r="F19" i="94"/>
  <c r="M85" i="94"/>
  <c r="H85" i="94"/>
  <c r="K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H113" i="93"/>
  <c r="M26" i="93"/>
  <c r="K113" i="93"/>
  <c r="C113" i="93"/>
  <c r="M113" i="93"/>
  <c r="F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123" i="51"/>
  <c r="G123" i="51"/>
  <c r="H123"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9" i="91"/>
  <c r="F85" i="91"/>
  <c r="M30" i="92"/>
  <c r="F19" i="91"/>
  <c r="C30" i="92"/>
  <c r="F30" i="92"/>
  <c r="H30" i="92"/>
  <c r="H19" i="91"/>
  <c r="K30" i="92"/>
  <c r="C85" i="91"/>
  <c r="M85" i="91"/>
  <c r="H85" i="91"/>
  <c r="F19" i="47"/>
  <c r="C19" i="91"/>
  <c r="K85" i="91"/>
  <c r="M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22" i="51"/>
  <c r="G122" i="51"/>
  <c r="H122"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21" i="51"/>
  <c r="G121" i="51"/>
  <c r="H121"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20" i="51"/>
  <c r="H120" i="51"/>
  <c r="G120"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9" i="51"/>
  <c r="G119" i="51"/>
  <c r="H119"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8" i="51"/>
  <c r="G118" i="51"/>
  <c r="H118"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7" i="51"/>
  <c r="G117" i="51"/>
  <c r="H117"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6" i="51"/>
  <c r="G116" i="51"/>
  <c r="H116"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5" i="51"/>
  <c r="G115" i="51"/>
  <c r="H115" i="51"/>
  <c r="F25" i="51"/>
  <c r="K15"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4" i="51"/>
  <c r="G114" i="51"/>
  <c r="H114"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13" i="51"/>
  <c r="G113" i="51"/>
  <c r="H113" i="51"/>
  <c r="K14" i="51"/>
  <c r="H85" i="90"/>
  <c r="K85" i="90"/>
  <c r="M85" i="90"/>
  <c r="F19" i="90"/>
  <c r="C85" i="90"/>
  <c r="M19" i="90"/>
  <c r="H19" i="90"/>
  <c r="F85" i="90"/>
  <c r="C19"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12" i="51"/>
  <c r="G112" i="51"/>
  <c r="H112" i="51"/>
  <c r="F24" i="51"/>
  <c r="F111" i="51"/>
  <c r="G111" i="51"/>
  <c r="H111" i="51"/>
  <c r="F23" i="51"/>
  <c r="Q8" i="90" l="1"/>
  <c r="Q7" i="90" s="1"/>
  <c r="N557" i="38"/>
  <c r="Z557" i="38" s="1"/>
  <c r="Q3" i="90"/>
  <c r="Q6" i="90" s="1"/>
  <c r="Q9" i="90" s="1"/>
  <c r="P557" i="38"/>
  <c r="F26" i="86"/>
  <c r="G26" i="86"/>
  <c r="H26" i="86"/>
  <c r="F59" i="46"/>
  <c r="G59" i="46"/>
  <c r="H59" i="46"/>
  <c r="F110" i="51"/>
  <c r="G110" i="51"/>
  <c r="H110"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9" i="51"/>
  <c r="G109" i="51"/>
  <c r="H109"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4" i="51"/>
  <c r="M19" i="89"/>
  <c r="M85" i="89"/>
  <c r="C85" i="89"/>
  <c r="H19" i="89"/>
  <c r="H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C107" i="88"/>
  <c r="M107" i="88"/>
  <c r="C85" i="87"/>
  <c r="F25" i="88"/>
  <c r="H107" i="88"/>
  <c r="H85" i="87"/>
  <c r="K107" i="88"/>
  <c r="M25" i="88"/>
  <c r="H19" i="87"/>
  <c r="M85" i="87"/>
  <c r="F107" i="88"/>
  <c r="F19" i="87"/>
  <c r="K19" i="87"/>
  <c r="K85" i="87"/>
  <c r="C19" i="87"/>
  <c r="F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4"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8" i="51"/>
  <c r="G108" i="51"/>
  <c r="H108"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85" i="86"/>
  <c r="M85" i="86"/>
  <c r="C85" i="86"/>
  <c r="C19" i="86"/>
  <c r="K85" i="86"/>
  <c r="H19" i="86"/>
  <c r="M19" i="86"/>
  <c r="H85" i="86"/>
  <c r="F19" i="86"/>
  <c r="AA2" i="86" l="1"/>
  <c r="AB2" i="86" s="1"/>
  <c r="Q2" i="86"/>
  <c r="M66" i="86"/>
  <c r="Q10" i="86" s="1"/>
  <c r="AM2" i="86" s="1"/>
  <c r="F37" i="70"/>
  <c r="H37" i="70"/>
  <c r="G37" i="70"/>
  <c r="F11" i="70"/>
  <c r="G63" i="43"/>
  <c r="G64" i="43"/>
  <c r="F64" i="43"/>
  <c r="H64" i="43"/>
  <c r="F14" i="43"/>
  <c r="K10" i="43"/>
  <c r="F107" i="51"/>
  <c r="G107" i="51"/>
  <c r="H107" i="51"/>
  <c r="K12"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6" i="51"/>
  <c r="G106" i="51"/>
  <c r="H106"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5" i="51"/>
  <c r="G105" i="51"/>
  <c r="H105"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4" i="51" l="1"/>
  <c r="G104" i="51"/>
  <c r="H104"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103" i="51"/>
  <c r="G103" i="51"/>
  <c r="H103"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102" i="51"/>
  <c r="G102" i="51"/>
  <c r="H102" i="51"/>
  <c r="K9" i="51"/>
  <c r="F101" i="51"/>
  <c r="G101" i="51"/>
  <c r="H101"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100" i="51"/>
  <c r="G100" i="51"/>
  <c r="H100"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9" i="51"/>
  <c r="G99" i="51"/>
  <c r="H99"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8" i="51"/>
  <c r="G98" i="51"/>
  <c r="H98"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7" i="51"/>
  <c r="G97" i="51"/>
  <c r="H97"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6" i="51"/>
  <c r="H96" i="51"/>
  <c r="G96"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5" i="51"/>
  <c r="G95" i="51"/>
  <c r="H95"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M85" i="85"/>
  <c r="C85" i="85"/>
  <c r="H19" i="85"/>
  <c r="F85" i="85"/>
  <c r="H85" i="85"/>
  <c r="C19" i="85"/>
  <c r="K85" i="85"/>
  <c r="F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F19" i="83"/>
  <c r="H85" i="83"/>
  <c r="M85" i="83"/>
  <c r="F85" i="83"/>
  <c r="H110" i="84"/>
  <c r="H19" i="83"/>
  <c r="C19" i="83"/>
  <c r="K19" i="83"/>
  <c r="F25" i="84"/>
  <c r="F110" i="84"/>
  <c r="C25" i="84"/>
  <c r="H25" i="84"/>
  <c r="K85" i="83"/>
  <c r="K110" i="84"/>
  <c r="M19" i="83"/>
  <c r="M25" i="84"/>
  <c r="C110" i="84"/>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4" i="51"/>
  <c r="G94" i="51"/>
  <c r="H94"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K60" i="82"/>
  <c r="F19" i="82"/>
  <c r="M60" i="82"/>
  <c r="H60" i="82"/>
  <c r="C29" i="74"/>
  <c r="H19" i="82"/>
  <c r="C60" i="82"/>
  <c r="H29" i="74"/>
  <c r="M29" i="74"/>
  <c r="C19" i="82"/>
  <c r="M19"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93" i="51"/>
  <c r="D476" i="38" l="1"/>
  <c r="E476" i="38"/>
  <c r="G476" i="38"/>
  <c r="H476" i="38"/>
  <c r="K476" i="38"/>
  <c r="L476" i="38" s="1"/>
  <c r="M476" i="38"/>
  <c r="N476" i="38" s="1"/>
  <c r="S476" i="38"/>
  <c r="F93" i="51"/>
  <c r="G93" i="51"/>
  <c r="H93" i="51"/>
  <c r="F92" i="51"/>
  <c r="G92" i="51"/>
  <c r="H92"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F96" i="31"/>
  <c r="M78" i="75"/>
  <c r="M96" i="31"/>
  <c r="F78" i="75"/>
  <c r="K96" i="31"/>
  <c r="C78" i="75"/>
  <c r="C96" i="31"/>
  <c r="H96" i="31"/>
  <c r="K78" i="75"/>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K19" i="64"/>
  <c r="K85" i="64"/>
  <c r="M19" i="64"/>
  <c r="M85" i="64"/>
  <c r="H19" i="64"/>
  <c r="H85" i="64"/>
  <c r="O474" i="38" l="1"/>
  <c r="Z474" i="38"/>
  <c r="M54" i="31"/>
  <c r="Q10" i="31" s="1"/>
  <c r="M59" i="75"/>
  <c r="Q10" i="75" s="1"/>
  <c r="N473" i="38"/>
  <c r="P473" i="38"/>
  <c r="F27" i="78"/>
  <c r="G27" i="78"/>
  <c r="H27" i="78"/>
  <c r="S472" i="38"/>
  <c r="O473" i="38" l="1"/>
  <c r="Z473" i="38"/>
  <c r="F91" i="51"/>
  <c r="G91" i="51"/>
  <c r="H91"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H110" i="81"/>
  <c r="F110" i="81"/>
  <c r="C110" i="81"/>
  <c r="M110" i="81"/>
  <c r="H30" i="81"/>
  <c r="F3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F19" i="80"/>
  <c r="M19" i="80"/>
  <c r="K85" i="80"/>
  <c r="F85" i="80"/>
  <c r="M85" i="80"/>
  <c r="H19" i="80"/>
  <c r="H85" i="80"/>
  <c r="C85"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90" i="51"/>
  <c r="G90" i="51"/>
  <c r="H90" i="51"/>
  <c r="F17" i="51"/>
  <c r="D463" i="38"/>
  <c r="E463" i="38"/>
  <c r="G463" i="38"/>
  <c r="H463" i="38"/>
  <c r="K463" i="38"/>
  <c r="L463" i="38" s="1"/>
  <c r="M463" i="38"/>
  <c r="N463" i="38" s="1"/>
  <c r="S463" i="38"/>
  <c r="M65" i="79"/>
  <c r="H65" i="79"/>
  <c r="F65" i="79"/>
  <c r="C19" i="79"/>
  <c r="K65" i="79"/>
  <c r="C65" i="79"/>
  <c r="H19" i="79"/>
  <c r="F19" i="79"/>
  <c r="K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9" i="51"/>
  <c r="G89" i="51"/>
  <c r="H89"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8" i="51"/>
  <c r="G88" i="51"/>
  <c r="H88"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F19" i="78"/>
  <c r="C85" i="78"/>
  <c r="H19" i="78"/>
  <c r="K85" i="78"/>
  <c r="M85" i="78"/>
  <c r="K19" i="78"/>
  <c r="H85" i="78"/>
  <c r="C19" i="78"/>
  <c r="M19" i="78"/>
  <c r="F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7" i="51"/>
  <c r="G87" i="51"/>
  <c r="F87"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6"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K89" i="77"/>
  <c r="C19" i="77"/>
  <c r="F89" i="77"/>
  <c r="F19" i="77"/>
  <c r="H19" i="77"/>
  <c r="M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5" i="51"/>
  <c r="G85" i="51"/>
  <c r="H85"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4" i="51"/>
  <c r="G84" i="51"/>
  <c r="H84"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M81" i="69"/>
  <c r="C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K19" i="76"/>
  <c r="C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83" i="51"/>
  <c r="G83" i="51"/>
  <c r="H83"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82" i="51"/>
  <c r="G82" i="51"/>
  <c r="H82"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81" i="51"/>
  <c r="G81" i="51"/>
  <c r="H81"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80" i="51"/>
  <c r="G80" i="51"/>
  <c r="H80"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9" i="51"/>
  <c r="G79" i="51"/>
  <c r="H79" i="51"/>
  <c r="F11" i="51"/>
  <c r="F10" i="51"/>
  <c r="F9" i="51"/>
  <c r="F93" i="68"/>
  <c r="M93" i="68"/>
  <c r="C93" i="68"/>
  <c r="K93" i="68"/>
  <c r="H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8" i="51"/>
  <c r="G78" i="51"/>
  <c r="H78"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7" i="51"/>
  <c r="G77" i="51"/>
  <c r="H77"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H917" i="25"/>
  <c r="C917" i="25"/>
  <c r="K917" i="25"/>
  <c r="M917" i="25"/>
  <c r="F917" i="25"/>
  <c r="O364" i="38" l="1"/>
  <c r="Z364" i="38"/>
  <c r="N363" i="38"/>
  <c r="F916" i="25"/>
  <c r="K916" i="25"/>
  <c r="P363" i="38"/>
  <c r="O363" i="38" l="1"/>
  <c r="Z363" i="38"/>
  <c r="M653" i="25"/>
  <c r="Q10" i="25" s="1"/>
  <c r="E362" i="38"/>
  <c r="H362" i="38"/>
  <c r="K362" i="38"/>
  <c r="M362" i="38"/>
  <c r="U362" i="38" s="1"/>
  <c r="S362" i="38"/>
  <c r="K384" i="25" l="1"/>
  <c r="K385" i="25"/>
  <c r="K382" i="25"/>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12" i="51"/>
  <c r="H312" i="51"/>
  <c r="C312" i="51"/>
  <c r="F306" i="51"/>
  <c r="F305"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F287" i="51"/>
  <c r="K286" i="51"/>
  <c r="F286" i="51"/>
  <c r="H266" i="51"/>
  <c r="G266" i="51"/>
  <c r="F266" i="51"/>
  <c r="H265" i="51"/>
  <c r="G265" i="51"/>
  <c r="F265" i="51"/>
  <c r="H264" i="51"/>
  <c r="G264" i="51"/>
  <c r="F264" i="51"/>
  <c r="H263" i="51"/>
  <c r="G263" i="51"/>
  <c r="F263"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P43" i="51"/>
  <c r="H207" i="51"/>
  <c r="G207" i="51"/>
  <c r="F207" i="51"/>
  <c r="P42" i="51"/>
  <c r="H206" i="51"/>
  <c r="G206" i="51"/>
  <c r="F206" i="51"/>
  <c r="P41" i="51"/>
  <c r="H205" i="51"/>
  <c r="G205" i="51"/>
  <c r="F205" i="51"/>
  <c r="P40" i="51"/>
  <c r="H204" i="51"/>
  <c r="G204" i="51"/>
  <c r="F204" i="51"/>
  <c r="P39" i="51"/>
  <c r="H203" i="51"/>
  <c r="G203" i="51"/>
  <c r="F203" i="51"/>
  <c r="P38" i="51"/>
  <c r="H202" i="51"/>
  <c r="G202" i="51"/>
  <c r="F202" i="51"/>
  <c r="P37" i="51"/>
  <c r="H201" i="51"/>
  <c r="G201" i="51"/>
  <c r="F201" i="51"/>
  <c r="P36" i="51"/>
  <c r="H200" i="51"/>
  <c r="G200" i="51"/>
  <c r="F200" i="51"/>
  <c r="P35" i="51"/>
  <c r="H199" i="51"/>
  <c r="G199" i="51"/>
  <c r="F199" i="51"/>
  <c r="P34" i="51"/>
  <c r="H198" i="51"/>
  <c r="G198" i="51"/>
  <c r="F198" i="51"/>
  <c r="P33" i="51"/>
  <c r="H197" i="51"/>
  <c r="G197" i="51"/>
  <c r="F197" i="51"/>
  <c r="P32" i="51"/>
  <c r="H196" i="51"/>
  <c r="G196" i="51"/>
  <c r="F196" i="51"/>
  <c r="P31" i="51"/>
  <c r="H195" i="51"/>
  <c r="G195" i="51"/>
  <c r="F195" i="51"/>
  <c r="P30" i="51"/>
  <c r="H194" i="51"/>
  <c r="G194" i="51"/>
  <c r="F194" i="51"/>
  <c r="P29" i="51"/>
  <c r="H193" i="51"/>
  <c r="G193" i="51"/>
  <c r="F193" i="51"/>
  <c r="P28" i="51"/>
  <c r="P27" i="51"/>
  <c r="P26" i="51"/>
  <c r="P25" i="51"/>
  <c r="P24" i="51"/>
  <c r="P23" i="51"/>
  <c r="H76" i="51"/>
  <c r="G76" i="51"/>
  <c r="F76" i="51"/>
  <c r="H75" i="51"/>
  <c r="G75" i="51"/>
  <c r="F75" i="51"/>
  <c r="H74" i="51"/>
  <c r="G74" i="51"/>
  <c r="F74" i="51"/>
  <c r="H73" i="51"/>
  <c r="G73" i="51"/>
  <c r="F73" i="51"/>
  <c r="H72" i="51"/>
  <c r="G72" i="51"/>
  <c r="F72" i="51"/>
  <c r="H71" i="51"/>
  <c r="G71" i="51"/>
  <c r="F71" i="51"/>
  <c r="H70" i="51"/>
  <c r="G70" i="51"/>
  <c r="F70" i="51"/>
  <c r="M63"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9" i="41"/>
  <c r="K55" i="50"/>
  <c r="F19" i="75"/>
  <c r="F19" i="72"/>
  <c r="F53" i="58"/>
  <c r="M246" i="58"/>
  <c r="K213" i="57"/>
  <c r="H19" i="61"/>
  <c r="H19" i="53"/>
  <c r="M19" i="52"/>
  <c r="C19" i="41"/>
  <c r="F65" i="71"/>
  <c r="H77" i="70"/>
  <c r="M19" i="60"/>
  <c r="K90" i="72"/>
  <c r="M19" i="45"/>
  <c r="K115" i="45"/>
  <c r="M63" i="66"/>
  <c r="C19" i="63"/>
  <c r="C19" i="66"/>
  <c r="F19" i="53"/>
  <c r="M75" i="41"/>
  <c r="H19" i="72"/>
  <c r="C19" i="64"/>
  <c r="F77" i="70"/>
  <c r="H213" i="57"/>
  <c r="H100" i="34"/>
  <c r="F100" i="34"/>
  <c r="C19" i="45"/>
  <c r="H246" i="58"/>
  <c r="M451" i="17"/>
  <c r="M23" i="17"/>
  <c r="M19" i="68"/>
  <c r="M19" i="41"/>
  <c r="C19" i="69"/>
  <c r="M19" i="62"/>
  <c r="F19" i="61"/>
  <c r="C19" i="60"/>
  <c r="M65" i="63"/>
  <c r="M51" i="54"/>
  <c r="K64" i="51"/>
  <c r="K19" i="63"/>
  <c r="K19" i="66"/>
  <c r="C19" i="61"/>
  <c r="C53" i="58"/>
  <c r="K119" i="7"/>
  <c r="H139" i="25"/>
  <c r="H94" i="52"/>
  <c r="F19" i="69"/>
  <c r="M19" i="70"/>
  <c r="F213" i="57"/>
  <c r="C19" i="70"/>
  <c r="C19" i="68"/>
  <c r="C65" i="71"/>
  <c r="K246" i="58"/>
  <c r="C19" i="3"/>
  <c r="K19" i="55"/>
  <c r="M19" i="63"/>
  <c r="K19" i="52"/>
  <c r="H19" i="50"/>
  <c r="M65" i="71"/>
  <c r="H65" i="71"/>
  <c r="K86" i="53"/>
  <c r="F28" i="43"/>
  <c r="M100" i="34"/>
  <c r="K19" i="68"/>
  <c r="C19" i="62"/>
  <c r="F90" i="72"/>
  <c r="F63" i="66"/>
  <c r="M77" i="70"/>
  <c r="M19" i="53"/>
  <c r="C30" i="49"/>
  <c r="C77" i="70"/>
  <c r="C63" i="66"/>
  <c r="C115" i="45"/>
  <c r="K451" i="17"/>
  <c r="F19" i="59"/>
  <c r="M213" i="57"/>
  <c r="F19" i="54"/>
  <c r="H53" i="58"/>
  <c r="K30" i="40"/>
  <c r="M19" i="61"/>
  <c r="H19" i="63"/>
  <c r="K19" i="50"/>
  <c r="K19" i="70"/>
  <c r="M55" i="50"/>
  <c r="F19" i="73"/>
  <c r="F19" i="71"/>
  <c r="M25" i="31"/>
  <c r="H75" i="41"/>
  <c r="C75" i="41"/>
  <c r="C19" i="54"/>
  <c r="M30" i="40"/>
  <c r="K81" i="61"/>
  <c r="F25" i="31"/>
  <c r="F19" i="63"/>
  <c r="K23" i="17"/>
  <c r="C86" i="53"/>
  <c r="K51" i="54"/>
  <c r="K19" i="75"/>
  <c r="C19" i="71"/>
  <c r="K65" i="63"/>
  <c r="F29" i="74"/>
  <c r="H19" i="70"/>
  <c r="K100" i="34"/>
  <c r="F156" i="49"/>
  <c r="H115" i="45"/>
  <c r="C19" i="75"/>
  <c r="C51" i="54"/>
  <c r="C19" i="59"/>
  <c r="F115" i="45"/>
  <c r="M19" i="55"/>
  <c r="F19" i="34"/>
  <c r="F64" i="51"/>
  <c r="C94" i="52"/>
  <c r="C65" i="63"/>
  <c r="H86" i="53"/>
  <c r="F19" i="3"/>
  <c r="F85" i="64"/>
  <c r="K63" i="66"/>
  <c r="F451" i="17"/>
  <c r="C55" i="50"/>
  <c r="C85" i="64"/>
  <c r="H81" i="61"/>
  <c r="F65" i="63"/>
  <c r="F75" i="41"/>
  <c r="H19" i="69"/>
  <c r="H23" i="17"/>
  <c r="C67" i="60"/>
  <c r="K19" i="72"/>
  <c r="K19" i="3"/>
  <c r="C30" i="40"/>
  <c r="C119" i="7"/>
  <c r="F19" i="70"/>
  <c r="K23" i="57"/>
  <c r="H72" i="59"/>
  <c r="M19" i="71"/>
  <c r="K29" i="74"/>
  <c r="C213" i="57"/>
  <c r="K19" i="71"/>
  <c r="K25" i="31"/>
  <c r="H19" i="73"/>
  <c r="M19" i="69"/>
  <c r="F139" i="25"/>
  <c r="K19" i="60"/>
  <c r="F72" i="59"/>
  <c r="H19" i="59"/>
  <c r="M86" i="53"/>
  <c r="F55" i="50"/>
  <c r="K75" i="41"/>
  <c r="H19" i="54"/>
  <c r="M19" i="34"/>
  <c r="M19" i="54"/>
  <c r="M23" i="57"/>
  <c r="M81" i="61"/>
  <c r="H30" i="40"/>
  <c r="H19" i="66"/>
  <c r="M30" i="49"/>
  <c r="F246" i="58"/>
  <c r="F30" i="49"/>
  <c r="H25" i="31"/>
  <c r="F119" i="7"/>
  <c r="C246" i="58"/>
  <c r="H51" i="54"/>
  <c r="K19" i="61"/>
  <c r="K19" i="69"/>
  <c r="M90" i="72"/>
  <c r="F19" i="64"/>
  <c r="K94" i="52"/>
  <c r="M19" i="59"/>
  <c r="M64" i="51"/>
  <c r="H19" i="62"/>
  <c r="C19" i="73"/>
  <c r="F19" i="60"/>
  <c r="M53" i="58"/>
  <c r="M115" i="45"/>
  <c r="F94" i="52"/>
  <c r="H63" i="66"/>
  <c r="K19" i="73"/>
  <c r="F19" i="52"/>
  <c r="M119" i="7"/>
  <c r="F86" i="53"/>
  <c r="C23" i="57"/>
  <c r="C19" i="52"/>
  <c r="F19" i="68"/>
  <c r="K65" i="71"/>
  <c r="M19" i="50"/>
  <c r="K19" i="53"/>
  <c r="H19" i="71"/>
  <c r="H19" i="68"/>
  <c r="F19" i="50"/>
  <c r="H119" i="7"/>
  <c r="H19" i="55"/>
  <c r="F30" i="40"/>
  <c r="C81" i="61"/>
  <c r="F23" i="17"/>
  <c r="H67" i="60"/>
  <c r="F19" i="66"/>
  <c r="C72" i="59"/>
  <c r="H451" i="17"/>
  <c r="K19" i="59"/>
  <c r="M19" i="3"/>
  <c r="M156" i="49"/>
  <c r="F51" i="54"/>
  <c r="K156" i="49"/>
  <c r="F19" i="62"/>
  <c r="M72" i="59"/>
  <c r="H90" i="72"/>
  <c r="C156" i="49"/>
  <c r="K72" i="59"/>
  <c r="H19" i="34"/>
  <c r="F23" i="57"/>
  <c r="K19" i="34"/>
  <c r="F81" i="61"/>
  <c r="C19" i="53"/>
  <c r="H156" i="49"/>
  <c r="C90" i="72"/>
  <c r="C451" i="17"/>
  <c r="C19" i="72"/>
  <c r="K77" i="70"/>
  <c r="M19" i="66"/>
  <c r="H65" i="63"/>
  <c r="M19" i="73"/>
  <c r="M19" i="72"/>
  <c r="F19" i="41"/>
  <c r="H19" i="52"/>
  <c r="H19" i="60"/>
  <c r="F19" i="55"/>
  <c r="K19" i="41"/>
  <c r="H19" i="3"/>
  <c r="F67" i="60"/>
  <c r="C19" i="55"/>
  <c r="M94" i="52"/>
  <c r="F19" i="45"/>
  <c r="K19" i="54"/>
  <c r="C100" i="34"/>
  <c r="K53" i="58"/>
  <c r="K19" i="62"/>
  <c r="C25" i="31"/>
  <c r="M67" i="60"/>
  <c r="H19" i="75"/>
  <c r="C19" i="34"/>
  <c r="K67" i="60"/>
  <c r="C23" i="17"/>
  <c r="M19" i="75"/>
  <c r="C19" i="50"/>
  <c r="H55" i="50"/>
  <c r="V922" i="38" l="1"/>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63"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63"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12" i="51"/>
  <c r="K312" i="51"/>
  <c r="Q2" i="44"/>
  <c r="Q3" i="44" s="1"/>
  <c r="Q6" i="44" s="1"/>
  <c r="Q2" i="32"/>
  <c r="Q8" i="32" s="1"/>
  <c r="F44" i="26"/>
  <c r="K44" i="26"/>
  <c r="Q2" i="71"/>
  <c r="M104" i="49"/>
  <c r="Q2" i="25"/>
  <c r="W923" i="38" l="1"/>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23"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K178"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84" i="51"/>
  <c r="Q10" i="51" s="1"/>
  <c r="K184"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1" i="38" l="1"/>
  <c r="Q922" i="38"/>
  <c r="Q920" i="38"/>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82" i="51"/>
  <c r="K183" i="51"/>
  <c r="Q762" i="38"/>
  <c r="Q760" i="38"/>
  <c r="Q761" i="38"/>
  <c r="Q758" i="38"/>
  <c r="Q759" i="38"/>
  <c r="Q753" i="38"/>
  <c r="Q757" i="38"/>
  <c r="Q756" i="38"/>
  <c r="Q755" i="38"/>
  <c r="Q754" i="38"/>
  <c r="K107" i="46"/>
  <c r="K108" i="46"/>
  <c r="K146" i="58"/>
  <c r="K147" i="58"/>
  <c r="Q751" i="38"/>
  <c r="Q752" i="38"/>
  <c r="J57" i="45"/>
  <c r="J58" i="45"/>
  <c r="Q748" i="38"/>
  <c r="Q750" i="38"/>
  <c r="K180" i="51"/>
  <c r="K181" i="51"/>
  <c r="Q749" i="38"/>
  <c r="K144" i="58"/>
  <c r="K145" i="58"/>
  <c r="K105" i="46"/>
  <c r="K106" i="46"/>
  <c r="Q746" i="38"/>
  <c r="Q747" i="38"/>
  <c r="Q744" i="38"/>
  <c r="Q745" i="38"/>
  <c r="Q743" i="38"/>
  <c r="Q741" i="38"/>
  <c r="Q742" i="38"/>
  <c r="Q739" i="38"/>
  <c r="Q740" i="38"/>
  <c r="Q738" i="38"/>
  <c r="K104" i="46"/>
  <c r="K103" i="46"/>
  <c r="J36" i="53"/>
  <c r="J37" i="53"/>
  <c r="Q737" i="38"/>
  <c r="K101" i="46"/>
  <c r="K102" i="46"/>
  <c r="K178" i="51"/>
  <c r="K179" i="51"/>
  <c r="Q736" i="38"/>
  <c r="Q727" i="38"/>
  <c r="Q735" i="38"/>
  <c r="Q734" i="38"/>
  <c r="K142" i="58"/>
  <c r="K143" i="58"/>
  <c r="K176" i="51"/>
  <c r="K177" i="51"/>
  <c r="Q733" i="38"/>
  <c r="Q732" i="38"/>
  <c r="K99" i="46"/>
  <c r="K100" i="46"/>
  <c r="K174" i="51"/>
  <c r="K175"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72" i="51"/>
  <c r="K173"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71" i="51"/>
  <c r="K170" i="51"/>
  <c r="K169" i="51"/>
  <c r="K168" i="51"/>
  <c r="K166" i="51"/>
  <c r="K165" i="51"/>
  <c r="K164" i="51"/>
  <c r="K163" i="51"/>
  <c r="K162" i="51"/>
  <c r="K161" i="51"/>
  <c r="K160" i="51"/>
  <c r="K159" i="51"/>
  <c r="K158" i="51"/>
  <c r="K157" i="51"/>
  <c r="K156" i="51"/>
  <c r="K155" i="51"/>
  <c r="K154" i="51"/>
  <c r="K153" i="51"/>
  <c r="K152" i="51"/>
  <c r="K151" i="51"/>
  <c r="K150" i="51"/>
  <c r="K149" i="51"/>
  <c r="K148" i="51"/>
  <c r="K147" i="51"/>
  <c r="K86" i="51"/>
  <c r="K146" i="51"/>
  <c r="K145" i="51"/>
  <c r="K144" i="51"/>
  <c r="K143" i="51"/>
  <c r="K142" i="51"/>
  <c r="K140" i="51"/>
  <c r="K141" i="51"/>
  <c r="K139" i="51"/>
  <c r="K138" i="51"/>
  <c r="K137" i="51"/>
  <c r="K136" i="51"/>
  <c r="K135" i="51"/>
  <c r="K134" i="51"/>
  <c r="K133" i="51"/>
  <c r="K132" i="51"/>
  <c r="K130" i="51"/>
  <c r="K131" i="51"/>
  <c r="K129" i="51"/>
  <c r="K128" i="51"/>
  <c r="K127" i="51"/>
  <c r="K126" i="51"/>
  <c r="K125" i="51"/>
  <c r="K124" i="51"/>
  <c r="K123" i="51"/>
  <c r="K122" i="51"/>
  <c r="K120" i="51"/>
  <c r="K121" i="51"/>
  <c r="K119" i="51"/>
  <c r="K118" i="51"/>
  <c r="K117" i="51"/>
  <c r="K116" i="51"/>
  <c r="K115" i="51"/>
  <c r="K114" i="51"/>
  <c r="K113" i="51"/>
  <c r="K112" i="51"/>
  <c r="K111" i="51"/>
  <c r="K110" i="51"/>
  <c r="K109" i="51"/>
  <c r="K108" i="51"/>
  <c r="K107" i="51"/>
  <c r="K106" i="51"/>
  <c r="K105" i="51"/>
  <c r="K104" i="51"/>
  <c r="K103" i="51"/>
  <c r="K101" i="51"/>
  <c r="K102" i="51"/>
  <c r="K100" i="51"/>
  <c r="K99" i="51"/>
  <c r="K98" i="51"/>
  <c r="K97" i="51"/>
  <c r="K96" i="51"/>
  <c r="K95" i="51"/>
  <c r="K94" i="51"/>
  <c r="K93" i="51"/>
  <c r="K92" i="51"/>
  <c r="K91" i="51"/>
  <c r="K90" i="51"/>
  <c r="K89" i="51"/>
  <c r="K88" i="51"/>
  <c r="K87" i="51"/>
  <c r="K85" i="51"/>
  <c r="K84" i="51"/>
  <c r="K83" i="51"/>
  <c r="K82" i="51"/>
  <c r="K81" i="51"/>
  <c r="K80" i="51"/>
  <c r="K79" i="51"/>
  <c r="K78" i="51"/>
  <c r="K77" i="51"/>
  <c r="K74" i="51"/>
  <c r="K70" i="51"/>
  <c r="K72" i="51"/>
  <c r="K75" i="51"/>
  <c r="K73" i="51"/>
  <c r="K76" i="51"/>
  <c r="K71"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<sst xmlns="http://schemas.openxmlformats.org/spreadsheetml/2006/main" count="9821" uniqueCount="1404">
  <si>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</si>
  <si>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</si>
  <si>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</si>
  <si>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</si>
  <si>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</si>
  <si>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</si>
  <si>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</si>
  <si>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</si>
  <si>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</si>
  <si>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</si>
  <si>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</si>
  <si>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</si>
  <si>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</si>
  <si>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</si>
  <si>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</si>
  <si>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</si>
  <si>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</si>
  <si>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</si>
  <si>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</si>
  <si>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</si>
  <si>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</si>
  <si>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</si>
  <si>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</si>
  <si>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</si>
  <si>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</si>
  <si>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</si>
  <si>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</si>
  <si>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</si>
  <si>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</si>
  <si>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</si>
  <si>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</si>
  <si>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</si>
  <si>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</si>
  <si>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</si>
  <si>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</si>
  <si>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</si>
  <si>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</si>
  <si>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</si>
  <si>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</si>
  <si>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</si>
  <si>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</si>
  <si>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</si>
  <si>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</si>
  <si>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</si>
  <si>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</si>
  <si>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</si>
  <si>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</si>
  <si>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</si>
  <si>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</si>
  <si>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</si>
  <si>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</si>
  <si>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</si>
  <si>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</si>
  <si>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</si>
  <si>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</si>
  <si>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</si>
  <si>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</si>
  <si>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</si>
  <si>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</si>
  <si>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</si>
  <si>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</si>
  <si>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</si>
  <si>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</si>
  <si>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</si>
  <si>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</si>
  <si>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</si>
  <si>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</si>
  <si>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</si>
  <si>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</si>
  <si>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</si>
  <si>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</si>
  <si>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</si>
  <si>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</si>
  <si>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</si>
  <si>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</si>
  <si>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</si>
  <si>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</si>
  <si>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</si>
  <si>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</si>
  <si>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</si>
  <si>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</si>
  <si>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</si>
  <si>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</si>
  <si>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</si>
  <si>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</si>
  <si>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</si>
  <si>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</si>
  <si>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</si>
  <si>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</si>
  <si>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</si>
  <si>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</si>
  <si>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</si>
  <si>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</si>
  <si>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</si>
  <si>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</si>
  <si>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</si>
  <si>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</si>
  <si>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</si>
  <si>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</si>
  <si>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</si>
  <si>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</si>
  <si>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</si>
  <si>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</si>
  <si>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</si>
  <si>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</si>
  <si>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</si>
  <si>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</si>
  <si>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</si>
  <si>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</si>
  <si>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</si>
  <si>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</si>
  <si>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</si>
  <si>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</si>
  <si>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</si>
  <si>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</si>
  <si>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</si>
  <si>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</si>
  <si>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</si>
  <si>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</si>
  <si>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</si>
  <si>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</si>
  <si>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</si>
  <si>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</si>
  <si>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</si>
  <si>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</si>
  <si>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</si>
  <si>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</si>
  <si>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</si>
  <si>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</si>
  <si>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</si>
  <si>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</si>
  <si>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</si>
  <si>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</si>
  <si>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</si>
  <si>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</si>
  <si>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</si>
  <si>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</si>
  <si>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</si>
  <si>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</si>
  <si>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</si>
  <si>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</si>
  <si>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</si>
  <si>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</si>
  <si>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</si>
  <si>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</si>
  <si>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</si>
  <si>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</si>
  <si>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</si>
  <si>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</si>
  <si>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</si>
  <si>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</si>
  <si>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</si>
  <si>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</si>
  <si>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</si>
  <si>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</si>
  <si>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</si>
  <si>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</si>
  <si>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</si>
  <si>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</si>
  <si>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</si>
  <si>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</si>
  <si>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</si>
  <si>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</si>
  <si>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</si>
  <si>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</si>
  <si>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</si>
  <si>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</si>
  <si>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</si>
  <si>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</si>
  <si>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</si>
  <si>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</si>
  <si>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</si>
  <si>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</si>
  <si>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</si>
  <si>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</si>
  <si>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</si>
  <si>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</si>
  <si>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</si>
  <si>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</si>
  <si>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</si>
  <si>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</si>
  <si>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</si>
  <si>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</si>
  <si>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</si>
  <si>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</si>
  <si>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</si>
  <si>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</si>
  <si>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</si>
  <si>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</si>
  <si>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</si>
  <si>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</si>
  <si>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</si>
  <si>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</si>
  <si>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</si>
  <si>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</si>
  <si>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</si>
  <si>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</si>
  <si>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</si>
  <si>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</si>
  <si>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</si>
  <si>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</si>
  <si>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</si>
  <si>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</si>
  <si>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</si>
  <si>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</si>
  <si>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</si>
  <si>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</si>
  <si>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</si>
  <si>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</si>
  <si>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</si>
  <si>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</si>
  <si>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</si>
  <si>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</si>
  <si>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</si>
  <si>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</si>
  <si>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</si>
  <si>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</si>
  <si>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</si>
  <si>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</si>
  <si>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</si>
  <si>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</si>
  <si>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</si>
  <si>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</si>
  <si>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</si>
  <si>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</si>
  <si>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</si>
  <si>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</si>
  <si>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</si>
  <si>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</si>
  <si>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</si>
  <si>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</si>
  <si>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</si>
  <si>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</si>
  <si>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</si>
  <si>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</si>
  <si>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</si>
  <si>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</si>
  <si>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</si>
  <si>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</si>
  <si>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</si>
  <si>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</si>
  <si>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</si>
  <si>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</si>
  <si>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</si>
  <si>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</si>
  <si>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</si>
  <si>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</si>
  <si>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</si>
  <si>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</si>
  <si>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</si>
  <si>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</si>
  <si>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</si>
  <si>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</si>
  <si>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</si>
  <si>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</si>
  <si>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</si>
  <si>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</si>
  <si>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</si>
  <si>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</si>
  <si>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</si>
  <si>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</si>
  <si>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</si>
  <si>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</si>
  <si>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</si>
  <si>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</si>
  <si>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</si>
  <si>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</si>
  <si>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</si>
  <si>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</si>
  <si>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</si>
  <si>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</si>
  <si>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</si>
  <si>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</si>
  <si>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</si>
  <si>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</si>
  <si>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</si>
  <si>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</si>
  <si>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</si>
  <si>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</si>
  <si>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</si>
  <si>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</si>
  <si>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</si>
  <si>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</si>
  <si>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</si>
  <si>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</si>
  <si>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</si>
  <si>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</si>
  <si>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</si>
  <si>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</si>
  <si>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</si>
  <si>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</si>
  <si>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</si>
  <si>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</si>
  <si>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</si>
  <si>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</si>
  <si>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</si>
  <si>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</si>
  <si>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</si>
  <si>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</si>
  <si>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</si>
  <si>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</si>
  <si>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</si>
  <si>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</si>
  <si>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</si>
  <si>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</si>
  <si>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</si>
  <si>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</si>
  <si>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</si>
  <si>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</si>
  <si>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</si>
  <si>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</si>
  <si>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</si>
  <si>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</si>
  <si>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</si>
  <si>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</si>
  <si>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</si>
  <si>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</si>
  <si>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</si>
  <si>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</si>
  <si>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</si>
  <si>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</si>
  <si>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</si>
  <si>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</si>
  <si>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</si>
  <si>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</si>
  <si>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</si>
  <si>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</si>
  <si>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</si>
  <si>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</si>
  <si>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</si>
  <si>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</si>
  <si>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</si>
  <si>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</si>
  <si>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</si>
  <si>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</si>
  <si>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</si>
  <si>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</si>
  <si>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</si>
  <si>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</si>
  <si>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</si>
  <si>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</si>
  <si>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</si>
  <si>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</si>
  <si>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</si>
  <si>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</si>
  <si>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</si>
  <si>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</si>
  <si>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</si>
  <si>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</si>
  <si>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</si>
  <si>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</si>
  <si>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</si>
  <si>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</si>
  <si>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</si>
  <si>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</si>
  <si>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</si>
  <si>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</si>
  <si>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</si>
  <si>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</si>
  <si>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</si>
  <si>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</si>
  <si>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</si>
  <si>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</si>
  <si>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</si>
  <si>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</si>
  <si>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</si>
  <si>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</si>
  <si>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</si>
  <si>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</si>
  <si>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</si>
  <si>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</si>
  <si>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</si>
  <si>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</si>
  <si>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</si>
  <si>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</si>
  <si>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</si>
  <si>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</si>
  <si>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</si>
  <si>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</si>
  <si>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</si>
  <si>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</si>
  <si>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</si>
  <si>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</si>
  <si>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</si>
  <si>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</si>
  <si>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</si>
  <si>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</si>
  <si>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</si>
  <si>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</si>
  <si>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</si>
  <si>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</si>
  <si>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</si>
  <si>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</si>
  <si>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</si>
  <si>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</si>
  <si>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</si>
  <si>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</si>
  <si>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</si>
  <si>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</si>
  <si>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</si>
  <si>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</si>
  <si>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</si>
  <si>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</si>
  <si>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</si>
  <si>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</si>
  <si>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</si>
  <si>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</si>
  <si>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</si>
  <si>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</si>
  <si>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</si>
  <si>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</si>
  <si>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</si>
  <si>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</si>
  <si>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</si>
  <si>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</si>
  <si>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</si>
  <si>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</si>
  <si>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</si>
  <si>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</si>
  <si>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</si>
  <si>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</si>
  <si>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</si>
  <si>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</si>
  <si>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</si>
  <si>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</si>
  <si>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</si>
  <si>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</si>
  <si>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</si>
  <si>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</si>
  <si>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</si>
  <si>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</si>
  <si>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</si>
  <si>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</si>
  <si>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</si>
  <si>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</si>
  <si>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</si>
  <si>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</si>
  <si>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</si>
  <si>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</si>
  <si>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</si>
  <si>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</si>
  <si>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</si>
  <si>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</si>
  <si>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</si>
  <si>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</si>
  <si>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</si>
  <si>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</si>
  <si>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</si>
  <si>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</si>
  <si>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</si>
  <si>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</si>
  <si>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</si>
  <si>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</si>
  <si>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</si>
  <si>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</si>
  <si>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</si>
  <si>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</si>
  <si>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</si>
  <si>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</si>
  <si>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</si>
  <si>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</si>
  <si>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</si>
  <si>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</si>
  <si>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</si>
  <si>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</si>
  <si>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</si>
  <si>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</si>
  <si>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</si>
  <si>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</si>
  <si>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</si>
  <si>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</si>
  <si>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</si>
  <si>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</si>
  <si>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</si>
  <si>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</si>
  <si>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</si>
  <si>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</si>
  <si>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</si>
  <si>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</si>
  <si>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</si>
  <si>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</si>
  <si>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</si>
  <si>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</si>
  <si>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</si>
  <si>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</si>
  <si>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</si>
  <si>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</si>
  <si>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</si>
  <si>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</si>
  <si>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</si>
  <si>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</si>
  <si>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</si>
  <si>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</si>
  <si>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</si>
  <si>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</si>
  <si>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</si>
  <si>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</si>
  <si>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</si>
  <si>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</si>
  <si>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</si>
  <si>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</si>
  <si>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</si>
  <si>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</si>
  <si>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</si>
  <si>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</si>
  <si>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</si>
  <si>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</si>
  <si>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</si>
  <si>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</si>
  <si>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</si>
  <si>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</si>
  <si>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</si>
  <si>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</si>
  <si>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</si>
  <si>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</si>
  <si>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</si>
  <si>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</si>
  <si>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</si>
  <si>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</si>
  <si>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</si>
  <si>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</si>
  <si>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</si>
  <si>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</si>
  <si>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</si>
  <si>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</si>
  <si>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</si>
  <si>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</si>
  <si>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</si>
  <si>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</si>
  <si>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</si>
  <si>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</si>
  <si>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</si>
  <si>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</si>
  <si>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</si>
  <si>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</si>
  <si>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</si>
  <si>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</si>
  <si>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</si>
  <si>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</si>
  <si>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</si>
  <si>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</si>
  <si>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</si>
  <si>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</si>
  <si>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</si>
  <si>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</si>
  <si>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</si>
  <si>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</si>
  <si>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</si>
  <si>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</si>
  <si>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</si>
  <si>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</si>
  <si>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</si>
  <si>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</si>
  <si>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</si>
  <si>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</si>
  <si>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</si>
  <si>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</si>
  <si>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</si>
  <si>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</si>
  <si>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</si>
  <si>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</si>
  <si>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</si>
  <si>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</si>
  <si>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</si>
  <si>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</si>
  <si>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</si>
  <si>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</si>
  <si>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</si>
  <si>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</si>
  <si>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</si>
  <si>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</si>
  <si>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</si>
  <si>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</si>
  <si>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</si>
  <si>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</si>
  <si>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</si>
  <si>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</si>
  <si>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</si>
  <si>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</si>
  <si>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</si>
  <si>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</si>
  <si>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</si>
  <si>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</si>
  <si>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</si>
  <si>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</si>
  <si>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</si>
  <si>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</si>
  <si>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</si>
  <si>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</si>
  <si>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</si>
  <si>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</si>
  <si>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</si>
  <si>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</si>
  <si>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</si>
  <si>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</si>
  <si>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</si>
  <si>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</si>
  <si>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</si>
  <si>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</si>
  <si>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</si>
  <si>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</si>
  <si>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</si>
  <si>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</si>
  <si>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</si>
  <si>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</si>
  <si>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</si>
  <si>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</si>
  <si>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</si>
  <si>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</si>
  <si>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</si>
  <si>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</si>
  <si>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</si>
  <si>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</si>
  <si>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</si>
  <si>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</si>
  <si>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</si>
  <si>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</si>
  <si>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</si>
  <si>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</si>
  <si>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</si>
  <si>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</si>
  <si>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</si>
  <si>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</si>
  <si>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</si>
  <si>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</si>
  <si>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</si>
  <si>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</si>
  <si>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</si>
  <si>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</si>
  <si>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</si>
  <si>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</si>
  <si>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</si>
  <si>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</si>
  <si>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</si>
  <si>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</si>
  <si>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</si>
  <si>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</si>
  <si>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</si>
  <si>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</si>
  <si>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</si>
  <si>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</si>
  <si>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</si>
  <si>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</si>
  <si>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</si>
  <si>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</si>
  <si>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</si>
  <si>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</si>
  <si>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</si>
  <si>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</si>
  <si>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</si>
  <si>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</si>
  <si>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</si>
  <si>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</si>
  <si>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</si>
  <si>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</si>
  <si>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</si>
  <si>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</si>
  <si>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</si>
  <si>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</si>
  <si>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</si>
  <si>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</si>
  <si>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</si>
  <si>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</si>
  <si>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</si>
  <si>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</si>
  <si>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</si>
  <si>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</si>
  <si>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</si>
  <si>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</si>
  <si>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</si>
  <si>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</si>
  <si>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</si>
  <si>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</si>
  <si>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</si>
  <si>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</si>
  <si>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</si>
  <si>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</si>
  <si>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</si>
  <si>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</si>
  <si>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</si>
  <si>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</si>
  <si>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</si>
  <si>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</si>
  <si>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</si>
  <si>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</si>
  <si>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</si>
  <si>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</si>
  <si>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</si>
  <si>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</si>
  <si>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</si>
  <si>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</si>
  <si>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</si>
  <si>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</si>
  <si>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</si>
  <si>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</si>
  <si>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</si>
  <si>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</si>
  <si>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</si>
  <si>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</si>
  <si>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</si>
  <si>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</si>
  <si>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</si>
  <si>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</si>
  <si>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</si>
  <si>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</si>
  <si>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</si>
  <si>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</si>
  <si>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</si>
  <si>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</si>
  <si>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</si>
  <si>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</si>
  <si>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</si>
  <si>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</si>
  <si>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</si>
  <si>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</si>
  <si>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</si>
  <si>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</si>
  <si>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</si>
  <si>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</si>
  <si>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</si>
  <si>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</si>
  <si>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</si>
  <si>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</si>
  <si>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</si>
  <si>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</si>
  <si>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</si>
  <si>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</si>
  <si>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</si>
  <si>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</si>
  <si>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</si>
  <si>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</si>
  <si>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</si>
  <si>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</si>
  <si>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</si>
  <si>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</si>
  <si>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</si>
  <si>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</si>
  <si>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</si>
  <si>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</si>
  <si>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</si>
  <si>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</si>
  <si>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</si>
  <si>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</si>
  <si>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</si>
  <si>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</si>
  <si>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</si>
  <si>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</si>
  <si>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</si>
  <si>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</si>
  <si>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</si>
  <si>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</si>
  <si>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</si>
  <si>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</si>
  <si>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</si>
  <si>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</si>
  <si>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</si>
  <si>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</si>
  <si>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</si>
  <si>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</si>
  <si>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</si>
  <si>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</si>
  <si>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</si>
  <si>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</si>
  <si>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</si>
  <si>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</si>
  <si>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</si>
  <si>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</si>
  <si>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</si>
  <si>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</si>
  <si>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</si>
  <si>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</si>
  <si>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</si>
  <si>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</si>
  <si>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</si>
  <si>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</si>
  <si>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</si>
  <si>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</si>
  <si>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</si>
  <si>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</si>
  <si>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</si>
  <si>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</si>
  <si>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</si>
  <si>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</si>
  <si>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</si>
  <si>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</si>
  <si>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</si>
  <si>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</si>
  <si>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</si>
  <si>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</si>
  <si>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</si>
  <si>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</si>
  <si>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</si>
  <si>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</si>
  <si>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</si>
  <si>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</si>
  <si>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</si>
  <si>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</si>
  <si>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</si>
  <si>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</si>
  <si>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</si>
  <si>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</si>
  <si>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</si>
  <si>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</si>
  <si>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</si>
  <si>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</si>
  <si>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</si>
  <si>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</si>
  <si>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</si>
  <si>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</si>
  <si>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</si>
  <si>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</si>
  <si>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</si>
  <si>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</si>
  <si>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</si>
  <si>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</si>
  <si>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</si>
  <si>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</si>
  <si>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</si>
  <si>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</si>
  <si>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</si>
  <si>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</si>
  <si>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</si>
  <si>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</si>
  <si>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</si>
  <si>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</si>
  <si>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</si>
  <si>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</si>
  <si>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</si>
  <si>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</si>
  <si>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</si>
  <si>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</si>
  <si>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</si>
  <si>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</si>
  <si>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</si>
  <si>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</si>
  <si>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</si>
  <si>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</si>
  <si>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</si>
  <si>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</si>
  <si>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</si>
  <si>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</si>
  <si>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</si>
  <si>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</si>
  <si>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</si>
  <si>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</si>
  <si>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</si>
  <si>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</si>
  <si>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</si>
  <si>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</si>
  <si>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</si>
  <si>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</si>
  <si>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</si>
  <si>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</si>
  <si>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</si>
  <si>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</si>
  <si>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</si>
  <si>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</si>
  <si>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</si>
  <si>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</si>
  <si>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</si>
  <si>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</si>
  <si>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</si>
  <si>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</si>
  <si>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</si>
  <si>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</si>
  <si>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</si>
  <si>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</si>
  <si>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</si>
  <si>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</si>
  <si>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</si>
  <si>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</si>
  <si>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</si>
  <si>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</si>
  <si>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</si>
  <si>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</si>
  <si>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</si>
  <si>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</si>
  <si>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</si>
  <si>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</si>
  <si>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</si>
  <si>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</si>
  <si>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</si>
  <si>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</si>
  <si>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</si>
  <si>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</si>
  <si>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</si>
  <si>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</si>
  <si>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</si>
  <si>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</si>
  <si>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</si>
  <si>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</si>
  <si>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</si>
  <si>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</si>
  <si>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</si>
  <si>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</si>
  <si>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</si>
  <si>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</si>
  <si>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</si>
  <si>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</si>
  <si>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</si>
  <si>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</si>
  <si>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</si>
  <si>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</si>
  <si>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</si>
  <si>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</si>
  <si>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</si>
  <si>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</si>
  <si>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</si>
  <si>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</si>
  <si>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</si>
  <si>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</si>
  <si>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</si>
  <si>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</si>
  <si>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</si>
  <si>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</si>
  <si>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</si>
  <si>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</si>
  <si>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</si>
  <si>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</si>
  <si>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</si>
  <si>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</si>
  <si>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</si>
  <si>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</si>
  <si>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</si>
  <si>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</si>
  <si>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</si>
  <si>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</si>
  <si>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</si>
  <si>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</si>
  <si>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</si>
  <si>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</si>
  <si>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</si>
  <si>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</si>
  <si>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</si>
  <si>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</si>
  <si>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</si>
  <si>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</si>
  <si>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</si>
  <si>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</si>
  <si>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</si>
  <si>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</si>
  <si>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</si>
  <si>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</si>
  <si>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</si>
  <si>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</si>
  <si>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</si>
  <si>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</si>
  <si>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</si>
  <si>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</si>
  <si>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</si>
  <si>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</si>
  <si>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</si>
  <si>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</si>
  <si>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</si>
  <si>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</si>
  <si>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</si>
  <si>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</si>
  <si>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</si>
  <si>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</si>
  <si>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</si>
  <si>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</si>
  <si>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</si>
  <si>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</si>
  <si>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</si>
  <si>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</si>
  <si>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</si>
  <si>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</si>
  <si>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</si>
  <si>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</si>
  <si>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</si>
  <si>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</si>
  <si>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</si>
  <si>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</si>
  <si>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</si>
  <si>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</si>
  <si>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</si>
  <si>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</si>
  <si>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</si>
  <si>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</si>
  <si>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</si>
  <si>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</si>
  <si>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</si>
  <si>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</si>
  <si>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</si>
  <si>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</si>
  <si>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</si>
  <si>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</si>
  <si>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</si>
  <si>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</si>
  <si>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</si>
  <si>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</si>
  <si>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</si>
  <si>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</si>
  <si>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</si>
  <si>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</si>
  <si>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</si>
  <si>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</si>
  <si>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</si>
  <si>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</si>
  <si>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</si>
  <si>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</si>
  <si>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</si>
  <si>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</si>
  <si>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</si>
  <si>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</si>
  <si>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</si>
  <si>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</si>
  <si>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</si>
  <si>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</si>
  <si>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</si>
  <si>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</si>
  <si>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</si>
  <si>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</si>
  <si>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</si>
  <si>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</si>
  <si>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</si>
  <si>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</si>
  <si>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</si>
  <si>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</si>
  <si>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</si>
  <si>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</si>
  <si>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</si>
  <si>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</si>
  <si>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</si>
  <si>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</si>
  <si>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</si>
  <si>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</si>
  <si>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</si>
  <si>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</si>
  <si>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</si>
  <si>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</si>
  <si>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</si>
  <si>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</si>
  <si>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</si>
  <si>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</si>
  <si>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</si>
  <si>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</si>
  <si>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</si>
  <si>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</si>
  <si>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</si>
  <si>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</si>
  <si>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</si>
  <si>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</si>
  <si>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</si>
  <si>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</si>
  <si>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</si>
  <si>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</si>
  <si>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</si>
  <si>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</si>
  <si>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</si>
  <si>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</si>
  <si>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</si>
  <si>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</si>
  <si>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</si>
  <si>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</si>
  <si>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</si>
  <si>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</si>
  <si>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</si>
  <si>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</si>
  <si>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</si>
  <si>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</si>
  <si>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</si>
  <si>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</si>
  <si>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</si>
  <si>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</si>
  <si>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</si>
  <si>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</si>
  <si>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</si>
  <si>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</si>
  <si>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</si>
  <si>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</si>
  <si>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</si>
  <si>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</si>
  <si>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</si>
  <si>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</si>
  <si>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</si>
  <si>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</si>
  <si>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</si>
  <si>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</si>
  <si>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</si>
  <si>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</si>
  <si>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</si>
  <si>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</si>
  <si>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</si>
  <si>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</si>
  <si>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</si>
  <si>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</si>
  <si>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</si>
  <si>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</si>
  <si>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</si>
  <si>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</si>
  <si>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</si>
  <si>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</si>
  <si>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</si>
  <si>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</si>
  <si>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</si>
  <si>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</si>
  <si>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</si>
  <si>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</si>
  <si>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</si>
  <si>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</si>
  <si>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</si>
  <si>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</si>
  <si>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</si>
  <si>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</si>
  <si>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</si>
  <si>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</si>
  <si>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</si>
  <si>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</si>
  <si>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</si>
  <si>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</si>
  <si>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</si>
  <si>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</si>
  <si>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</si>
  <si>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</si>
  <si>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</si>
  <si>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</si>
  <si>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</si>
  <si>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</si>
  <si>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</si>
  <si>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</si>
  <si>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</si>
  <si>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</si>
  <si>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</si>
  <si>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</si>
  <si>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</si>
  <si>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</si>
  <si>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</si>
  <si>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</si>
  <si>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</si>
  <si>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</si>
  <si>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</si>
  <si>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</si>
  <si>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</si>
  <si>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</si>
  <si>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</si>
  <si>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</si>
  <si>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</si>
  <si>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</si>
  <si>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</si>
  <si>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</si>
  <si>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</si>
  <si>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</si>
  <si>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</si>
  <si>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</si>
  <si>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</si>
  <si>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</si>
  <si>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</si>
  <si>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</si>
  <si>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</si>
  <si>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</si>
  <si>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</si>
  <si>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</si>
  <si>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</si>
  <si>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</si>
  <si>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</si>
  <si>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</si>
  <si>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</si>
  <si>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</si>
  <si>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</si>
  <si>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</si>
  <si>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</si>
  <si>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</si>
  <si>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</si>
  <si>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</si>
  <si>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</si>
  <si>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</si>
  <si>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</si>
  <si>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</si>
  <si>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</si>
  <si>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</si>
  <si>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</si>
  <si>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</si>
  <si>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</si>
  <si>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</si>
  <si>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</si>
  <si>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</si>
  <si>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</si>
  <si>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</si>
  <si>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</si>
  <si>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</si>
  <si>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</si>
  <si>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</si>
  <si>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</si>
  <si>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</si>
  <si>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</si>
  <si>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</si>
  <si>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</si>
  <si>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</si>
  <si>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</si>
  <si>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</si>
  <si>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</si>
  <si>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</si>
  <si>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</si>
  <si>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</si>
  <si>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</si>
  <si>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</si>
  <si>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</si>
  <si>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</si>
  <si>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</si>
  <si>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</si>
  <si>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</si>
  <si>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</si>
  <si>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</si>
  <si>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</si>
  <si>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</si>
  <si>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</si>
  <si>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</si>
  <si>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</si>
  <si>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</si>
  <si>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</si>
  <si>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</si>
  <si>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</si>
  <si>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</si>
  <si>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</si>
  <si>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</si>
  <si>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</si>
  <si>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</si>
  <si>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</si>
  <si>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</si>
  <si>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</si>
  <si>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</si>
  <si>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</si>
  <si>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</si>
  <si>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</si>
  <si>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</si>
  <si>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</si>
  <si>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</si>
  <si>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</si>
  <si>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</si>
  <si>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</si>
  <si>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</si>
  <si>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</si>
  <si>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</si>
  <si>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</si>
  <si>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</si>
  <si>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</si>
  <si>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</si>
  <si>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</si>
  <si>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</si>
  <si>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</si>
  <si>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</si>
  <si>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</si>
  <si>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</si>
  <si>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</si>
  <si>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</si>
  <si>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</si>
  <si>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</si>
  <si>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</si>
  <si>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</si>
  <si>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</si>
  <si>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</si>
  <si>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</si>
  <si>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</si>
  <si>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</si>
  <si>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</si>
  <si>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</si>
  <si>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</si>
  <si>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</si>
  <si>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</si>
  <si>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</si>
  <si>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</si>
  <si>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</si>
  <si>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</si>
  <si>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</si>
  <si>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</si>
  <si>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</si>
  <si>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</si>
  <si>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</si>
  <si>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</si>
  <si>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</si>
  <si>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</si>
  <si>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</si>
  <si>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</si>
  <si>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</si>
  <si>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</si>
  <si>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</si>
  <si>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</si>
  <si>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</si>
  <si>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</si>
  <si>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</si>
  <si>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</si>
  <si>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</si>
  <si>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</si>
  <si>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</si>
  <si>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</si>
  <si>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</si>
  <si>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</si>
  <si>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</si>
  <si>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</si>
  <si>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</si>
  <si>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</si>
  <si>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</si>
  <si>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</si>
  <si>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</si>
  <si>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</si>
  <si>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</si>
  <si>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</si>
  <si>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</si>
  <si>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</si>
  <si>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</si>
  <si>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</si>
  <si>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</si>
  <si>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</si>
  <si>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</si>
  <si>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</si>
  <si>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</si>
  <si>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</si>
  <si>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</si>
  <si>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</si>
  <si>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</si>
  <si>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</si>
  <si>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</si>
  <si>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</si>
  <si>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</si>
  <si>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</si>
  <si>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</si>
  <si>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</si>
  <si>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</si>
  <si>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</si>
  <si>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</si>
  <si>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</si>
  <si>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</si>
  <si>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</si>
  <si>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</si>
  <si>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</si>
  <si>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</si>
  <si>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</si>
  <si>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</si>
  <si>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</si>
  <si>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</si>
  <si>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</si>
  <si>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</si>
  <si>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</si>
  <si>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</si>
  <si>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</si>
  <si>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</si>
  <si>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</si>
  <si>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</si>
  <si>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</si>
  <si>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</si>
  <si>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</si>
  <si>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</si>
  <si>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</si>
  <si>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</si>
  <si>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</si>
  <si>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</si>
  <si>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</si>
  <si>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</si>
  <si>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</si>
  <si>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</si>
  <si>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</si>
  <si>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</si>
  <si>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</si>
  <si>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</si>
  <si>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</si>
  <si>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</si>
  <si>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</si>
  <si>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</si>
  <si>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</si>
  <si>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</si>
  <si>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</si>
  <si>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</si>
  <si>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</si>
  <si>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</si>
  <si>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</si>
  <si>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</si>
  <si>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</si>
  <si>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</si>
  <si>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</si>
  <si>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</si>
  <si>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</si>
  <si>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</si>
  <si>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</si>
  <si>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</si>
  <si>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</si>
  <si>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</si>
  <si>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</si>
  <si>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</si>
  <si>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</si>
  <si>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</si>
  <si>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</si>
  <si>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</si>
  <si>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</si>
  <si>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</si>
  <si>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</si>
  <si>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</si>
  <si>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</si>
  <si>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</si>
  <si>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05/01/2019 PM</t>
  </si>
  <si>
    <t>05/06/2019 AH</t>
  </si>
  <si>
    <t>05/03/2019 PM</t>
  </si>
  <si>
    <t>05/07/2018 PM</t>
  </si>
  <si>
    <t>UVE</t>
  </si>
  <si>
    <t>XOP</t>
  </si>
  <si>
    <t>06/27/2019 PM</t>
  </si>
  <si>
    <t>CTVA</t>
  </si>
  <si>
    <t>DD</t>
  </si>
  <si>
    <t>dwdp</t>
  </si>
  <si>
    <t>discrepancy</t>
  </si>
  <si>
    <t>sell at loss</t>
  </si>
  <si>
    <t>08/01/2019 PM</t>
  </si>
  <si>
    <t>08/01/2019 est</t>
  </si>
  <si>
    <t>08/02/2019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</si>
</sst>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4">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4"/>
      <tableStyleElement type="headerRow" dxfId="4023"/>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numCache>
            </c:numRef>
          </c:yVal>
          <c:smooth val="1"/>
        </c:ser>
        <c:dLbls>
          <c:showLegendKey val="0"/>
          <c:showVal val="0"/>
          <c:showCatName val="0"/>
          <c:showSerName val="0"/>
          <c:showPercent val="0"/>
          <c:showBubbleSize val="0"/>
        </c:dLbls>
        <c:axId val="356237896"/>
        <c:axId val="357308088"/>
      </c:scatterChart>
      <c:valAx>
        <c:axId val="356237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308088"/>
        <c:crosses val="autoZero"/>
        <c:crossBetween val="midCat"/>
      </c:valAx>
      <c:valAx>
        <c:axId val="35730808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6237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numCache>
            </c:numRef>
          </c:yVal>
          <c:smooth val="1"/>
        </c:ser>
        <c:dLbls>
          <c:showLegendKey val="0"/>
          <c:showVal val="0"/>
          <c:showCatName val="0"/>
          <c:showSerName val="0"/>
          <c:showPercent val="0"/>
          <c:showBubbleSize val="0"/>
        </c:dLbls>
        <c:axId val="357311224"/>
        <c:axId val="357308480"/>
      </c:scatterChart>
      <c:valAx>
        <c:axId val="357311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308480"/>
        <c:crosses val="autoZero"/>
        <c:crossBetween val="midCat"/>
      </c:valAx>
      <c:valAx>
        <c:axId val="357308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3112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numCache>
            </c:numRef>
          </c:yVal>
          <c:smooth val="1"/>
        </c:ser>
        <c:dLbls>
          <c:showLegendKey val="0"/>
          <c:showVal val="0"/>
          <c:showCatName val="0"/>
          <c:showSerName val="0"/>
          <c:showPercent val="0"/>
          <c:showBubbleSize val="0"/>
        </c:dLbls>
        <c:axId val="357308872"/>
        <c:axId val="357310048"/>
      </c:scatterChart>
      <c:valAx>
        <c:axId val="357308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310048"/>
        <c:crosses val="autoZero"/>
        <c:crossBetween val="midCat"/>
      </c:valAx>
      <c:valAx>
        <c:axId val="35731004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308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numCache>
            </c:numRef>
          </c:yVal>
          <c:smooth val="1"/>
        </c:ser>
        <c:dLbls>
          <c:showLegendKey val="0"/>
          <c:showVal val="0"/>
          <c:showCatName val="0"/>
          <c:showSerName val="0"/>
          <c:showPercent val="0"/>
          <c:showBubbleSize val="0"/>
        </c:dLbls>
        <c:axId val="357309264"/>
        <c:axId val="462556032"/>
      </c:scatterChart>
      <c:valAx>
        <c:axId val="3573092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6032"/>
        <c:crosses val="autoZero"/>
        <c:crossBetween val="midCat"/>
      </c:valAx>
      <c:valAx>
        <c:axId val="46255603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3092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numCache>
            </c:numRef>
          </c:yVal>
          <c:smooth val="1"/>
        </c:ser>
        <c:dLbls>
          <c:showLegendKey val="0"/>
          <c:showVal val="0"/>
          <c:showCatName val="0"/>
          <c:showSerName val="0"/>
          <c:showPercent val="0"/>
          <c:showBubbleSize val="0"/>
        </c:dLbls>
        <c:axId val="462552896"/>
        <c:axId val="462552112"/>
      </c:scatterChart>
      <c:valAx>
        <c:axId val="462552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2112"/>
        <c:crosses val="autoZero"/>
        <c:crossBetween val="midCat"/>
      </c:valAx>
      <c:valAx>
        <c:axId val="462552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2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numCache>
            </c:numRef>
          </c:yVal>
          <c:smooth val="1"/>
        </c:ser>
        <c:dLbls>
          <c:showLegendKey val="0"/>
          <c:showVal val="0"/>
          <c:showCatName val="0"/>
          <c:showSerName val="0"/>
          <c:showPercent val="0"/>
          <c:showBubbleSize val="0"/>
        </c:dLbls>
        <c:axId val="462557208"/>
        <c:axId val="462557600"/>
      </c:scatterChart>
      <c:valAx>
        <c:axId val="4625572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7600"/>
        <c:crosses val="autoZero"/>
        <c:crossBetween val="midCat"/>
      </c:valAx>
      <c:valAx>
        <c:axId val="4625576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72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numCache>
            </c:numRef>
          </c:yVal>
          <c:smooth val="1"/>
        </c:ser>
        <c:dLbls>
          <c:showLegendKey val="0"/>
          <c:showVal val="0"/>
          <c:showCatName val="0"/>
          <c:showSerName val="0"/>
          <c:showPercent val="0"/>
          <c:showBubbleSize val="0"/>
        </c:dLbls>
        <c:axId val="462559168"/>
        <c:axId val="462554464"/>
      </c:scatterChart>
      <c:valAx>
        <c:axId val="462559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4464"/>
        <c:crosses val="autoZero"/>
        <c:crossBetween val="midCat"/>
      </c:valAx>
      <c:valAx>
        <c:axId val="4625544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91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numCache>
            </c:numRef>
          </c:yVal>
          <c:smooth val="1"/>
        </c:ser>
        <c:dLbls>
          <c:showLegendKey val="0"/>
          <c:showVal val="0"/>
          <c:showCatName val="0"/>
          <c:showSerName val="0"/>
          <c:showPercent val="0"/>
          <c:showBubbleSize val="0"/>
        </c:dLbls>
        <c:axId val="462559560"/>
        <c:axId val="462553288"/>
      </c:scatterChart>
      <c:valAx>
        <c:axId val="462559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3288"/>
        <c:crosses val="autoZero"/>
        <c:crossBetween val="midCat"/>
      </c:valAx>
      <c:valAx>
        <c:axId val="4625532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59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072720"/>
        <c:axId val="463076248"/>
      </c:lineChart>
      <c:dateAx>
        <c:axId val="4630727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76248"/>
        <c:crosses val="autoZero"/>
        <c:auto val="1"/>
        <c:lblOffset val="100"/>
        <c:baseTimeUnit val="days"/>
      </c:dateAx>
      <c:valAx>
        <c:axId val="46307624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072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069584"/>
        <c:axId val="463070760"/>
      </c:lineChart>
      <c:dateAx>
        <c:axId val="463069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70760"/>
        <c:crosses val="autoZero"/>
        <c:auto val="1"/>
        <c:lblOffset val="100"/>
        <c:baseTimeUnit val="days"/>
      </c:dateAx>
      <c:valAx>
        <c:axId val="4630707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069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62558776"/>
        <c:axId val="462556816"/>
      </c:lineChart>
      <c:dateAx>
        <c:axId val="462558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56816"/>
        <c:crosses val="autoZero"/>
        <c:auto val="1"/>
        <c:lblOffset val="100"/>
        <c:baseTimeUnit val="days"/>
      </c:dateAx>
      <c:valAx>
        <c:axId val="46255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58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64406576"/>
        <c:axId val="464410104"/>
      </c:lineChart>
      <c:dateAx>
        <c:axId val="464406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10104"/>
        <c:crosses val="autoZero"/>
        <c:auto val="1"/>
        <c:lblOffset val="100"/>
        <c:baseTimeUnit val="days"/>
      </c:dateAx>
      <c:valAx>
        <c:axId val="464410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06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64408536"/>
        <c:axId val="464412064"/>
      </c:lineChart>
      <c:dateAx>
        <c:axId val="46440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12064"/>
        <c:crosses val="autoZero"/>
        <c:auto val="1"/>
        <c:lblOffset val="100"/>
        <c:baseTimeUnit val="days"/>
      </c:dateAx>
      <c:valAx>
        <c:axId val="4644120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0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64407752"/>
        <c:axId val="464408144"/>
      </c:lineChart>
      <c:dateAx>
        <c:axId val="464407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08144"/>
        <c:crosses val="autoZero"/>
        <c:auto val="1"/>
        <c:lblOffset val="100"/>
        <c:baseTimeUnit val="days"/>
      </c:dateAx>
      <c:valAx>
        <c:axId val="464408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07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64406184"/>
        <c:axId val="464409712"/>
      </c:lineChart>
      <c:dateAx>
        <c:axId val="464406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09712"/>
        <c:crosses val="autoZero"/>
        <c:auto val="1"/>
        <c:lblOffset val="100"/>
        <c:baseTimeUnit val="days"/>
      </c:dateAx>
      <c:valAx>
        <c:axId val="4644097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06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64413632"/>
        <c:axId val="464341200"/>
      </c:lineChart>
      <c:dateAx>
        <c:axId val="464413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1200"/>
        <c:crosses val="autoZero"/>
        <c:auto val="1"/>
        <c:lblOffset val="100"/>
        <c:baseTimeUnit val="days"/>
      </c:dateAx>
      <c:valAx>
        <c:axId val="464341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413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4338848"/>
        <c:axId val="464341984"/>
      </c:lineChart>
      <c:dateAx>
        <c:axId val="46433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1984"/>
        <c:crosses val="autoZero"/>
        <c:auto val="1"/>
        <c:lblOffset val="100"/>
        <c:baseTimeUnit val="days"/>
      </c:dateAx>
      <c:valAx>
        <c:axId val="464341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4340024"/>
        <c:axId val="464343552"/>
      </c:lineChart>
      <c:dateAx>
        <c:axId val="46434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3552"/>
        <c:crosses val="autoZero"/>
        <c:auto val="1"/>
        <c:lblOffset val="100"/>
        <c:baseTimeUnit val="days"/>
      </c:dateAx>
      <c:valAx>
        <c:axId val="464343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0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4338456"/>
        <c:axId val="464342376"/>
      </c:lineChart>
      <c:dateAx>
        <c:axId val="46433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2376"/>
        <c:crosses val="autoZero"/>
        <c:auto val="1"/>
        <c:lblOffset val="100"/>
        <c:baseTimeUnit val="days"/>
      </c:dateAx>
      <c:valAx>
        <c:axId val="464342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8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4337672"/>
        <c:axId val="464339632"/>
      </c:lineChart>
      <c:dateAx>
        <c:axId val="464337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9632"/>
        <c:crosses val="autoZero"/>
        <c:auto val="1"/>
        <c:lblOffset val="100"/>
        <c:baseTimeUnit val="days"/>
      </c:dateAx>
      <c:valAx>
        <c:axId val="46433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7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64340808"/>
        <c:axId val="464343944"/>
      </c:lineChart>
      <c:catAx>
        <c:axId val="464340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3944"/>
        <c:crosses val="autoZero"/>
        <c:auto val="1"/>
        <c:lblAlgn val="ctr"/>
        <c:lblOffset val="100"/>
        <c:noMultiLvlLbl val="0"/>
      </c:catAx>
      <c:valAx>
        <c:axId val="46434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40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64337280"/>
        <c:axId val="464339240"/>
      </c:lineChart>
      <c:catAx>
        <c:axId val="46433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9240"/>
        <c:crosses val="autoZero"/>
        <c:auto val="1"/>
        <c:lblAlgn val="ctr"/>
        <c:lblOffset val="100"/>
        <c:noMultiLvlLbl val="0"/>
      </c:catAx>
      <c:valAx>
        <c:axId val="464339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numCache>
            </c:numRef>
          </c:val>
          <c:smooth val="0"/>
        </c:ser>
        <c:dLbls>
          <c:showLegendKey val="0"/>
          <c:showVal val="0"/>
          <c:showCatName val="0"/>
          <c:showSerName val="0"/>
          <c:showPercent val="0"/>
          <c:showBubbleSize val="0"/>
        </c:dLbls>
        <c:marker val="1"/>
        <c:smooth val="0"/>
        <c:axId val="469481880"/>
        <c:axId val="469482272"/>
      </c:lineChart>
      <c:dateAx>
        <c:axId val="469481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2272"/>
        <c:crosses val="autoZero"/>
        <c:auto val="1"/>
        <c:lblOffset val="100"/>
        <c:baseTimeUnit val="days"/>
      </c:dateAx>
      <c:valAx>
        <c:axId val="46948227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1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numCache>
            </c:numRef>
          </c:val>
          <c:smooth val="0"/>
        </c:ser>
        <c:dLbls>
          <c:showLegendKey val="0"/>
          <c:showVal val="0"/>
          <c:showCatName val="0"/>
          <c:showSerName val="0"/>
          <c:showPercent val="0"/>
          <c:showBubbleSize val="0"/>
        </c:dLbls>
        <c:marker val="1"/>
        <c:smooth val="0"/>
        <c:axId val="469484624"/>
        <c:axId val="469483448"/>
      </c:lineChart>
      <c:dateAx>
        <c:axId val="4694846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3448"/>
        <c:crosses val="autoZero"/>
        <c:auto val="1"/>
        <c:lblOffset val="100"/>
        <c:baseTimeUnit val="days"/>
      </c:dateAx>
      <c:valAx>
        <c:axId val="469483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4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69488544"/>
        <c:axId val="469486192"/>
      </c:lineChart>
      <c:dateAx>
        <c:axId val="469488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6192"/>
        <c:crosses val="autoZero"/>
        <c:auto val="1"/>
        <c:lblOffset val="100"/>
        <c:baseTimeUnit val="days"/>
      </c:dateAx>
      <c:valAx>
        <c:axId val="469486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8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69488936"/>
        <c:axId val="469484232"/>
      </c:lineChart>
      <c:dateAx>
        <c:axId val="469488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4232"/>
        <c:crosses val="autoZero"/>
        <c:auto val="1"/>
        <c:lblOffset val="100"/>
        <c:baseTimeUnit val="days"/>
      </c:dateAx>
      <c:valAx>
        <c:axId val="46948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8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9486976"/>
        <c:axId val="469481488"/>
      </c:lineChart>
      <c:dateAx>
        <c:axId val="469486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1488"/>
        <c:crosses val="autoZero"/>
        <c:auto val="1"/>
        <c:lblOffset val="100"/>
        <c:baseTimeUnit val="days"/>
      </c:dateAx>
      <c:valAx>
        <c:axId val="4694814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6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9487368"/>
        <c:axId val="469488152"/>
      </c:lineChart>
      <c:dateAx>
        <c:axId val="46948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8152"/>
        <c:crosses val="autoZero"/>
        <c:auto val="1"/>
        <c:lblOffset val="100"/>
        <c:baseTimeUnit val="days"/>
      </c:dateAx>
      <c:valAx>
        <c:axId val="469488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48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KR!$E$69</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KR!$B$70:$B$192</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KR!$E$70:$E$192</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KR!$D$69</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KR!$B$70:$B$192</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KR!$D$70:$D$192</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1795024"/>
        <c:axId val="481793064"/>
      </c:lineChart>
      <c:dateAx>
        <c:axId val="481795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93064"/>
        <c:crosses val="autoZero"/>
        <c:auto val="1"/>
        <c:lblOffset val="100"/>
        <c:baseTimeUnit val="days"/>
      </c:dateAx>
      <c:valAx>
        <c:axId val="4817930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95024"/>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KR!$K$69</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KR!$B$70:$B$192</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KR!$K$70:$K$192</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1789928"/>
        <c:axId val="481789536"/>
      </c:lineChart>
      <c:dateAx>
        <c:axId val="4817899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89536"/>
        <c:crosses val="autoZero"/>
        <c:auto val="1"/>
        <c:lblOffset val="100"/>
        <c:baseTimeUnit val="days"/>
      </c:dateAx>
      <c:valAx>
        <c:axId val="48178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89928"/>
        <c:crosses val="autoZero"/>
        <c:crossBetween val="between"/>
        <c:minorUnit val="0.5"/>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1788752"/>
        <c:axId val="481792672"/>
      </c:lineChart>
      <c:dateAx>
        <c:axId val="481788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92672"/>
        <c:crosses val="autoZero"/>
        <c:auto val="1"/>
        <c:lblOffset val="100"/>
        <c:baseTimeUnit val="days"/>
      </c:dateAx>
      <c:valAx>
        <c:axId val="481792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88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1793456"/>
        <c:axId val="481787968"/>
      </c:lineChart>
      <c:dateAx>
        <c:axId val="481793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87968"/>
        <c:crosses val="autoZero"/>
        <c:auto val="1"/>
        <c:lblOffset val="100"/>
        <c:baseTimeUnit val="days"/>
      </c:dateAx>
      <c:valAx>
        <c:axId val="481787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93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1794632"/>
        <c:axId val="481788360"/>
      </c:lineChart>
      <c:dateAx>
        <c:axId val="481794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88360"/>
        <c:crosses val="autoZero"/>
        <c:auto val="1"/>
        <c:lblOffset val="100"/>
        <c:baseTimeUnit val="days"/>
      </c:dateAx>
      <c:valAx>
        <c:axId val="481788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94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1794240"/>
        <c:axId val="464338064"/>
      </c:lineChart>
      <c:dateAx>
        <c:axId val="481794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338064"/>
        <c:crosses val="autoZero"/>
        <c:auto val="1"/>
        <c:lblOffset val="100"/>
        <c:baseTimeUnit val="days"/>
      </c:dateAx>
      <c:valAx>
        <c:axId val="464338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794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84115760"/>
        <c:axId val="484113016"/>
      </c:lineChart>
      <c:dateAx>
        <c:axId val="48411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3016"/>
        <c:crosses val="autoZero"/>
        <c:auto val="1"/>
        <c:lblOffset val="100"/>
        <c:baseTimeUnit val="days"/>
      </c:dateAx>
      <c:valAx>
        <c:axId val="48411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5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84113800"/>
        <c:axId val="484111840"/>
      </c:lineChart>
      <c:dateAx>
        <c:axId val="48411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1840"/>
        <c:crosses val="autoZero"/>
        <c:auto val="1"/>
        <c:lblOffset val="100"/>
        <c:baseTimeUnit val="days"/>
      </c:dateAx>
      <c:valAx>
        <c:axId val="48411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3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4114584"/>
        <c:axId val="484116152"/>
      </c:lineChart>
      <c:dateAx>
        <c:axId val="484114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6152"/>
        <c:crosses val="autoZero"/>
        <c:auto val="1"/>
        <c:lblOffset val="100"/>
        <c:baseTimeUnit val="days"/>
      </c:dateAx>
      <c:valAx>
        <c:axId val="4841161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4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4116544"/>
        <c:axId val="484115368"/>
      </c:lineChart>
      <c:dateAx>
        <c:axId val="48411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5368"/>
        <c:crosses val="autoZero"/>
        <c:auto val="1"/>
        <c:lblOffset val="100"/>
        <c:baseTimeUnit val="days"/>
      </c:dateAx>
      <c:valAx>
        <c:axId val="484115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6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84112624"/>
        <c:axId val="484117328"/>
      </c:lineChart>
      <c:dateAx>
        <c:axId val="48411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7328"/>
        <c:crosses val="autoZero"/>
        <c:auto val="1"/>
        <c:lblOffset val="100"/>
        <c:baseTimeUnit val="days"/>
      </c:dateAx>
      <c:valAx>
        <c:axId val="48411732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84118112"/>
        <c:axId val="484118504"/>
      </c:lineChart>
      <c:dateAx>
        <c:axId val="484118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8504"/>
        <c:crosses val="autoZero"/>
        <c:auto val="1"/>
        <c:lblOffset val="100"/>
        <c:baseTimeUnit val="days"/>
      </c:dateAx>
      <c:valAx>
        <c:axId val="484118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11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3891776"/>
        <c:axId val="483886288"/>
      </c:lineChart>
      <c:dateAx>
        <c:axId val="4838917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6288"/>
        <c:crosses val="autoZero"/>
        <c:auto val="1"/>
        <c:lblOffset val="100"/>
        <c:baseTimeUnit val="days"/>
      </c:dateAx>
      <c:valAx>
        <c:axId val="4838862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1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83892560"/>
        <c:axId val="483888248"/>
      </c:lineChart>
      <c:dateAx>
        <c:axId val="483892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8248"/>
        <c:crosses val="autoZero"/>
        <c:auto val="1"/>
        <c:lblOffset val="100"/>
        <c:baseTimeUnit val="days"/>
      </c:dateAx>
      <c:valAx>
        <c:axId val="48388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2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3891384"/>
        <c:axId val="483885504"/>
      </c:lineChart>
      <c:dateAx>
        <c:axId val="483891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5504"/>
        <c:crosses val="autoZero"/>
        <c:auto val="1"/>
        <c:lblOffset val="100"/>
        <c:baseTimeUnit val="days"/>
      </c:dateAx>
      <c:valAx>
        <c:axId val="483885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1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numCache>
            </c:numRef>
          </c:val>
          <c:smooth val="0"/>
        </c:ser>
        <c:dLbls>
          <c:showLegendKey val="0"/>
          <c:showVal val="0"/>
          <c:showCatName val="0"/>
          <c:showSerName val="0"/>
          <c:showPercent val="0"/>
          <c:showBubbleSize val="0"/>
        </c:dLbls>
        <c:marker val="1"/>
        <c:smooth val="0"/>
        <c:axId val="483887072"/>
        <c:axId val="483890208"/>
      </c:lineChart>
      <c:dateAx>
        <c:axId val="48388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0208"/>
        <c:crosses val="autoZero"/>
        <c:auto val="1"/>
        <c:lblOffset val="100"/>
        <c:baseTimeUnit val="days"/>
      </c:dateAx>
      <c:valAx>
        <c:axId val="483890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8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numCache>
            </c:numRef>
          </c:val>
          <c:smooth val="0"/>
        </c:ser>
        <c:dLbls>
          <c:showLegendKey val="0"/>
          <c:showVal val="0"/>
          <c:showCatName val="0"/>
          <c:showSerName val="0"/>
          <c:showPercent val="0"/>
          <c:showBubbleSize val="0"/>
        </c:dLbls>
        <c:marker val="1"/>
        <c:smooth val="0"/>
        <c:axId val="483890600"/>
        <c:axId val="497080112"/>
      </c:lineChart>
      <c:dateAx>
        <c:axId val="483890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0112"/>
        <c:crosses val="autoZero"/>
        <c:auto val="1"/>
        <c:lblOffset val="100"/>
        <c:baseTimeUnit val="days"/>
      </c:dateAx>
      <c:valAx>
        <c:axId val="497080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3890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497079720"/>
        <c:axId val="497085992"/>
      </c:lineChart>
      <c:dateAx>
        <c:axId val="497079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5992"/>
        <c:crosses val="autoZero"/>
        <c:auto val="1"/>
        <c:lblOffset val="100"/>
        <c:baseTimeUnit val="days"/>
      </c:dateAx>
      <c:valAx>
        <c:axId val="497085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79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497086384"/>
        <c:axId val="497084424"/>
      </c:lineChart>
      <c:dateAx>
        <c:axId val="497086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4424"/>
        <c:crosses val="autoZero"/>
        <c:auto val="1"/>
        <c:lblOffset val="100"/>
        <c:baseTimeUnit val="days"/>
      </c:dateAx>
      <c:valAx>
        <c:axId val="497084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6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numCache>
            </c:numRef>
          </c:val>
          <c:smooth val="0"/>
        </c:ser>
        <c:dLbls>
          <c:showLegendKey val="0"/>
          <c:showVal val="0"/>
          <c:showCatName val="0"/>
          <c:showSerName val="0"/>
          <c:showPercent val="0"/>
          <c:showBubbleSize val="0"/>
        </c:dLbls>
        <c:marker val="1"/>
        <c:smooth val="0"/>
        <c:axId val="497083640"/>
        <c:axId val="497084816"/>
      </c:lineChart>
      <c:dateAx>
        <c:axId val="497083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4816"/>
        <c:crosses val="autoZero"/>
        <c:auto val="1"/>
        <c:lblOffset val="100"/>
        <c:baseTimeUnit val="days"/>
      </c:dateAx>
      <c:valAx>
        <c:axId val="497084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numCache>
            </c:numRef>
          </c:val>
          <c:smooth val="0"/>
        </c:ser>
        <c:dLbls>
          <c:showLegendKey val="0"/>
          <c:showVal val="0"/>
          <c:showCatName val="0"/>
          <c:showSerName val="0"/>
          <c:showPercent val="0"/>
          <c:showBubbleSize val="0"/>
        </c:dLbls>
        <c:marker val="1"/>
        <c:smooth val="0"/>
        <c:axId val="497077368"/>
        <c:axId val="497074232"/>
      </c:lineChart>
      <c:dateAx>
        <c:axId val="49707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74232"/>
        <c:crosses val="autoZero"/>
        <c:auto val="1"/>
        <c:lblOffset val="100"/>
        <c:baseTimeUnit val="days"/>
      </c:dateAx>
      <c:valAx>
        <c:axId val="497074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7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497082856"/>
        <c:axId val="497085208"/>
      </c:scatterChart>
      <c:valAx>
        <c:axId val="4970828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5208"/>
        <c:crosses val="autoZero"/>
        <c:crossBetween val="midCat"/>
      </c:valAx>
      <c:valAx>
        <c:axId val="497085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2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497074624"/>
        <c:axId val="497083248"/>
      </c:scatterChart>
      <c:valAx>
        <c:axId val="4970746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83248"/>
        <c:crosses val="autoZero"/>
        <c:crossBetween val="midCat"/>
      </c:valAx>
      <c:valAx>
        <c:axId val="497083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0746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7089912"/>
        <c:axId val="497087560"/>
      </c:lineChart>
      <c:catAx>
        <c:axId val="497089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87560"/>
        <c:crosses val="autoZero"/>
        <c:auto val="1"/>
        <c:lblAlgn val="ctr"/>
        <c:lblOffset val="100"/>
        <c:noMultiLvlLbl val="0"/>
      </c:catAx>
      <c:valAx>
        <c:axId val="4970875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89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7088736"/>
        <c:axId val="497089128"/>
      </c:lineChart>
      <c:dateAx>
        <c:axId val="497088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89128"/>
        <c:crosses val="autoZero"/>
        <c:auto val="1"/>
        <c:lblOffset val="100"/>
        <c:baseTimeUnit val="days"/>
      </c:dateAx>
      <c:valAx>
        <c:axId val="4970891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088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0006256"/>
        <c:axId val="510003904"/>
      </c:lineChart>
      <c:dateAx>
        <c:axId val="5100062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03904"/>
        <c:crosses val="autoZero"/>
        <c:auto val="1"/>
        <c:lblOffset val="100"/>
        <c:baseTimeUnit val="days"/>
      </c:dateAx>
      <c:valAx>
        <c:axId val="51000390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062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0010176"/>
        <c:axId val="510005080"/>
      </c:lineChart>
      <c:dateAx>
        <c:axId val="5100101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05080"/>
        <c:crosses val="autoZero"/>
        <c:auto val="1"/>
        <c:lblOffset val="100"/>
        <c:baseTimeUnit val="days"/>
      </c:dateAx>
      <c:valAx>
        <c:axId val="51000508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101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10005864"/>
        <c:axId val="510009784"/>
      </c:lineChart>
      <c:dateAx>
        <c:axId val="510005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009784"/>
        <c:crosses val="autoZero"/>
        <c:auto val="1"/>
        <c:lblOffset val="100"/>
        <c:baseTimeUnit val="days"/>
      </c:dateAx>
      <c:valAx>
        <c:axId val="5100097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0058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10001160"/>
        <c:axId val="510001552"/>
      </c:lineChart>
      <c:dateAx>
        <c:axId val="51000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001552"/>
        <c:crosses val="autoZero"/>
        <c:auto val="1"/>
        <c:lblOffset val="100"/>
        <c:baseTimeUnit val="days"/>
      </c:dateAx>
      <c:valAx>
        <c:axId val="510001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0011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0007824"/>
        <c:axId val="510014488"/>
      </c:lineChart>
      <c:dateAx>
        <c:axId val="5100078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14488"/>
        <c:crosses val="autoZero"/>
        <c:auto val="1"/>
        <c:lblOffset val="100"/>
        <c:baseTimeUnit val="days"/>
      </c:dateAx>
      <c:valAx>
        <c:axId val="51001448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07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0013704"/>
        <c:axId val="510012528"/>
      </c:lineChart>
      <c:catAx>
        <c:axId val="5100137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12528"/>
        <c:crosses val="autoZero"/>
        <c:auto val="1"/>
        <c:lblAlgn val="ctr"/>
        <c:lblOffset val="100"/>
        <c:noMultiLvlLbl val="0"/>
      </c:catAx>
      <c:valAx>
        <c:axId val="5100125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0013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2392576"/>
        <c:axId val="562396496"/>
      </c:lineChart>
      <c:catAx>
        <c:axId val="5623925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396496"/>
        <c:crosses val="autoZero"/>
        <c:auto val="1"/>
        <c:lblAlgn val="ctr"/>
        <c:lblOffset val="100"/>
        <c:noMultiLvlLbl val="0"/>
      </c:catAx>
      <c:valAx>
        <c:axId val="56239649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392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2393752"/>
        <c:axId val="562396888"/>
      </c:lineChart>
      <c:dateAx>
        <c:axId val="562393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6888"/>
        <c:crosses val="autoZero"/>
        <c:auto val="1"/>
        <c:lblOffset val="100"/>
        <c:baseTimeUnit val="days"/>
      </c:dateAx>
      <c:valAx>
        <c:axId val="56239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3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2397280"/>
        <c:axId val="562390224"/>
      </c:lineChart>
      <c:dateAx>
        <c:axId val="562397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0224"/>
        <c:crosses val="autoZero"/>
        <c:auto val="1"/>
        <c:lblOffset val="100"/>
        <c:baseTimeUnit val="days"/>
      </c:dateAx>
      <c:valAx>
        <c:axId val="5623902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7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62391400"/>
        <c:axId val="562399632"/>
      </c:lineChart>
      <c:dateAx>
        <c:axId val="562391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9632"/>
        <c:crosses val="autoZero"/>
        <c:auto val="1"/>
        <c:lblOffset val="100"/>
        <c:baseTimeUnit val="days"/>
      </c:dateAx>
      <c:valAx>
        <c:axId val="56239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62394536"/>
        <c:axId val="562389048"/>
      </c:lineChart>
      <c:dateAx>
        <c:axId val="562394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89048"/>
        <c:crosses val="autoZero"/>
        <c:auto val="1"/>
        <c:lblOffset val="100"/>
        <c:baseTimeUnit val="days"/>
      </c:dateAx>
      <c:valAx>
        <c:axId val="562389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394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2391792"/>
        <c:axId val="562394928"/>
      </c:lineChart>
      <c:dateAx>
        <c:axId val="562391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394928"/>
        <c:crosses val="autoZero"/>
        <c:auto val="1"/>
        <c:lblOffset val="100"/>
        <c:baseTimeUnit val="days"/>
      </c:dateAx>
      <c:valAx>
        <c:axId val="56239492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391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2392968"/>
        <c:axId val="562403160"/>
      </c:lineChart>
      <c:dateAx>
        <c:axId val="562392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403160"/>
        <c:crosses val="autoZero"/>
        <c:auto val="1"/>
        <c:lblOffset val="100"/>
        <c:baseTimeUnit val="days"/>
      </c:dateAx>
      <c:valAx>
        <c:axId val="5624031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392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2401592"/>
        <c:axId val="562401984"/>
      </c:lineChart>
      <c:dateAx>
        <c:axId val="56240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01984"/>
        <c:crosses val="autoZero"/>
        <c:auto val="1"/>
        <c:lblOffset val="100"/>
        <c:baseTimeUnit val="days"/>
      </c:dateAx>
      <c:valAx>
        <c:axId val="56240198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0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2404336"/>
        <c:axId val="562404728"/>
      </c:lineChart>
      <c:dateAx>
        <c:axId val="562404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04728"/>
        <c:crosses val="autoZero"/>
        <c:auto val="1"/>
        <c:lblOffset val="100"/>
        <c:baseTimeUnit val="days"/>
      </c:dateAx>
      <c:valAx>
        <c:axId val="562404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04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4373528"/>
        <c:axId val="564374312"/>
      </c:lineChart>
      <c:catAx>
        <c:axId val="5643735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74312"/>
        <c:crosses val="autoZero"/>
        <c:auto val="1"/>
        <c:lblAlgn val="ctr"/>
        <c:lblOffset val="100"/>
        <c:noMultiLvlLbl val="0"/>
      </c:catAx>
      <c:valAx>
        <c:axId val="56437431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43735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4374704"/>
        <c:axId val="564363336"/>
      </c:lineChart>
      <c:dateAx>
        <c:axId val="5643747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63336"/>
        <c:crosses val="autoZero"/>
        <c:auto val="1"/>
        <c:lblOffset val="100"/>
        <c:baseTimeUnit val="days"/>
      </c:dateAx>
      <c:valAx>
        <c:axId val="56436333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4374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022" dataDxfId="4021">
  <autoFilter ref="O15:W26"/>
  <tableColumns count="9">
    <tableColumn id="1" name="Date" dataDxfId="4020"/>
    <tableColumn id="2" name="Quarter" dataDxfId="4019"/>
    <tableColumn id="3" name="Time" dataDxfId="4018"/>
    <tableColumn id="4" name="EPS estimate" dataDxfId="4017"/>
    <tableColumn id="5" name="EPS Actual" dataDxfId="4016"/>
    <tableColumn id="6" name="Sales Estiamte (B)" dataDxfId="4015"/>
    <tableColumn id="7" name="Sales Actual (B)" dataDxfId="4014"/>
    <tableColumn id="8" name="Guidance" dataDxfId="4013"/>
    <tableColumn id="9" name="Reaction" dataDxfId="401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13.93</v>
      </c>
      <c r="G2" s="2">
        <v>9.8469524999999845</v>
      </c>
      <c r="H2">
        <v>4000</v>
      </c>
      <c r="I2" s="2">
        <v>55720</v>
      </c>
      <c r="J2" s="2">
        <v>39387.809999999939</v>
      </c>
      <c r="K2" s="2">
        <v>16332.190000000061</v>
      </c>
      <c r="L2" s="132">
        <v>0.41465087802546235</v>
      </c>
      <c r="M2" s="2">
        <v>30947.761000001687</v>
      </c>
      <c r="N2">
        <v>3200</v>
      </c>
      <c r="O2" t="s">
        <v>1402</v>
      </c>
      <c r="P2" s="132">
        <v>1.4357501794687725E-2</v>
      </c>
      <c r="Q2" s="132">
        <v>-1.5100000000000001E-2</v>
      </c>
      <c r="R2" s="2">
        <v>22.111111111111111</v>
      </c>
      <c r="S2" s="29">
        <v>43471</v>
      </c>
      <c r="T2" s="48"/>
      <c r="W2" s="655"/>
      <c r="X2" s="888"/>
      <c r="Y2" s="888"/>
    </row>
    <row r="3" spans="1:33" ht="21.95" customHeight="1" x14ac:dyDescent="0.25">
      <c r="A3" s="50"/>
      <c r="B3" s="50"/>
      <c r="C3" s="51"/>
      <c r="D3"/>
      <c r="E3" s="22" t="s">
        <v>916</v>
      </c>
      <c r="F3" s="2">
        <v>30.52</v>
      </c>
      <c r="G3" s="2">
        <v>50.027814285714285</v>
      </c>
      <c r="H3">
        <v>700</v>
      </c>
      <c r="I3" s="2">
        <v>21364</v>
      </c>
      <c r="J3" s="2">
        <v>35019.47</v>
      </c>
      <c r="K3" s="2">
        <v>-13655.470000000001</v>
      </c>
      <c r="L3" s="132">
        <v>-0.38993936801442169</v>
      </c>
      <c r="M3" s="2">
        <v>-13655.470000000001</v>
      </c>
      <c r="N3">
        <v>600</v>
      </c>
      <c r="O3" t="s">
        <v>1402</v>
      </c>
      <c r="P3" s="132">
        <v>8.1913499344692012E-2</v>
      </c>
      <c r="Q3" s="132">
        <v>-2.0799999999999999E-2</v>
      </c>
      <c r="R3" s="2">
        <v>10.861209964412812</v>
      </c>
      <c r="S3" s="29">
        <v>43471</v>
      </c>
      <c r="T3" s="48"/>
      <c r="W3" s="655"/>
      <c r="X3" s="888"/>
      <c r="Y3" s="888"/>
    </row>
    <row r="4" spans="1:33" ht="21.95" customHeight="1" x14ac:dyDescent="0.25">
      <c r="A4" s="50"/>
      <c r="B4" s="50"/>
      <c r="C4" s="51"/>
      <c r="D4"/>
      <c r="E4" s="22" t="s">
        <v>1236</v>
      </c>
      <c r="F4" s="2">
        <v>35.18</v>
      </c>
      <c r="G4" s="2">
        <v>42.137280000000011</v>
      </c>
      <c r="H4">
        <v>500</v>
      </c>
      <c r="I4" s="2">
        <v>17590</v>
      </c>
      <c r="J4" s="2">
        <v>21068.640000000007</v>
      </c>
      <c r="K4" s="2">
        <v>-3478.6400000000067</v>
      </c>
      <c r="L4" s="132">
        <v>-0.16510985046970306</v>
      </c>
      <c r="M4" s="2">
        <v>-3478.6400000000067</v>
      </c>
      <c r="N4">
        <v>300</v>
      </c>
      <c r="O4" t="s">
        <v>1401</v>
      </c>
      <c r="P4" s="132">
        <v>5.1733939738487777E-2</v>
      </c>
      <c r="Q4" s="132">
        <v>-2.98E-2</v>
      </c>
      <c r="R4" s="2">
        <v>7.6478260869565222</v>
      </c>
      <c r="S4" s="29">
        <v>43423</v>
      </c>
      <c r="T4" s="48"/>
    </row>
    <row r="5" spans="1:33" ht="21.95" customHeight="1" x14ac:dyDescent="0.25">
      <c r="A5" s="51"/>
      <c r="B5" s="51"/>
      <c r="C5" s="51"/>
      <c r="D5" s="703"/>
      <c r="E5" s="22" t="s">
        <v>321</v>
      </c>
      <c r="F5" s="2">
        <v>8.25</v>
      </c>
      <c r="G5" s="2">
        <v>12.899045000000006</v>
      </c>
      <c r="H5">
        <v>2000</v>
      </c>
      <c r="I5" s="2">
        <v>16500</v>
      </c>
      <c r="J5" s="2">
        <v>25798.090000000011</v>
      </c>
      <c r="K5" s="2">
        <v>-9298.0900000000111</v>
      </c>
      <c r="L5" s="132">
        <v>-0.36041776736184766</v>
      </c>
      <c r="M5" s="2">
        <v>-9013.1200000000063</v>
      </c>
      <c r="N5" s="29">
        <v>43658</v>
      </c>
      <c r="O5" t="s">
        <v>1403</v>
      </c>
      <c r="P5" s="132">
        <v>0</v>
      </c>
      <c r="Q5" s="132">
        <v>-0.14829999999999999</v>
      </c>
      <c r="R5" s="2">
        <v>3.3673469387755102</v>
      </c>
      <c r="S5" s="29">
        <v>43345</v>
      </c>
      <c r="V5" s="2"/>
    </row>
    <row r="6" spans="1:33" ht="21.95" customHeight="1" x14ac:dyDescent="0.25">
      <c r="A6" s="51"/>
      <c r="B6" s="51"/>
      <c r="C6" s="51"/>
      <c r="D6"/>
      <c r="E6" s="22" t="s">
        <v>221</v>
      </c>
      <c r="F6" s="2">
        <v>23.43</v>
      </c>
      <c r="G6" s="2">
        <v>13.538866666666582</v>
      </c>
      <c r="H6">
        <v>600</v>
      </c>
      <c r="I6" s="2">
        <v>14058</v>
      </c>
      <c r="J6" s="2">
        <v>8123.3199999999488</v>
      </c>
      <c r="K6" s="2">
        <v>5934.6800000000512</v>
      </c>
      <c r="L6" s="132">
        <v>0.73057321390762497</v>
      </c>
      <c r="M6" s="2">
        <v>7386.9400000000496</v>
      </c>
      <c r="N6">
        <v>500</v>
      </c>
      <c r="O6" t="s">
        <v>1390</v>
      </c>
      <c r="P6" s="132">
        <v>4.268032437046522E-3</v>
      </c>
      <c r="Q6" s="132">
        <v>-4.1399999999999999E-2</v>
      </c>
      <c r="R6" s="2">
        <v>13.388571428571428</v>
      </c>
      <c r="S6" s="29">
        <v>43421</v>
      </c>
      <c r="T6" s="48"/>
    </row>
    <row r="7" spans="1:33" ht="21.95" customHeight="1" x14ac:dyDescent="0.25">
      <c r="A7" s="50"/>
      <c r="B7" s="50"/>
      <c r="C7" s="51"/>
      <c r="D7"/>
      <c r="E7" s="22" t="s">
        <v>1393</v>
      </c>
      <c r="F7" s="2">
        <v>27.9</v>
      </c>
      <c r="G7" s="2">
        <v>28.675000000000001</v>
      </c>
      <c r="H7">
        <v>400</v>
      </c>
      <c r="I7" s="2">
        <v>11160</v>
      </c>
      <c r="J7" s="2">
        <v>11470</v>
      </c>
      <c r="K7" s="2">
        <v>-310</v>
      </c>
      <c r="L7" s="132">
        <v>-2.7027027027027101E-2</v>
      </c>
      <c r="M7" s="2">
        <v>-310</v>
      </c>
      <c r="N7">
        <v>200</v>
      </c>
      <c r="P7" s="132">
        <v>3.1541218637992835E-2</v>
      </c>
      <c r="Q7" s="132">
        <v>1.2699999999999999E-2</v>
      </c>
      <c r="R7" s="2">
        <v>6.3409090909090899</v>
      </c>
      <c r="T7" s="48"/>
    </row>
    <row r="8" spans="1:33" ht="21.95" customHeight="1" x14ac:dyDescent="0.25">
      <c r="A8" s="50"/>
      <c r="B8" s="50"/>
      <c r="C8" s="51"/>
      <c r="D8"/>
      <c r="E8" s="22" t="s">
        <v>269</v>
      </c>
      <c r="F8" s="2">
        <v>53.14</v>
      </c>
      <c r="G8" s="2">
        <v>49.599299999999999</v>
      </c>
      <c r="H8">
        <v>200</v>
      </c>
      <c r="I8" s="2">
        <v>10628</v>
      </c>
      <c r="J8" s="2">
        <v>9919.86</v>
      </c>
      <c r="K8" s="2">
        <v>708.13999999999942</v>
      </c>
      <c r="L8" s="132">
        <v>7.1386088110114473E-2</v>
      </c>
      <c r="M8" s="2">
        <v>905.34999999999491</v>
      </c>
      <c r="N8">
        <v>200</v>
      </c>
      <c r="O8" t="s">
        <v>1389</v>
      </c>
      <c r="P8" s="132">
        <v>3.7636432066240122E-2</v>
      </c>
      <c r="Q8" s="132">
        <v>-2.4299999999999999E-2</v>
      </c>
      <c r="R8" s="2">
        <v>7.8377581120943951</v>
      </c>
      <c r="S8" s="29">
        <v>43324</v>
      </c>
      <c r="T8" s="48"/>
      <c r="W8" s="655"/>
      <c r="X8" s="888"/>
      <c r="Y8" s="888"/>
      <c r="AC8"/>
      <c r="AD8"/>
      <c r="AE8"/>
      <c r="AF8"/>
      <c r="AG8"/>
    </row>
    <row r="9" spans="1:33" ht="21.95" customHeight="1" x14ac:dyDescent="0.25">
      <c r="A9" s="50"/>
      <c r="B9" s="50"/>
      <c r="C9" s="51"/>
      <c r="D9"/>
      <c r="E9" s="22" t="s">
        <v>1394</v>
      </c>
      <c r="F9" s="2">
        <v>26.34</v>
      </c>
      <c r="G9" s="2">
        <v>25.35</v>
      </c>
      <c r="H9">
        <v>400</v>
      </c>
      <c r="I9" s="2">
        <v>10536</v>
      </c>
      <c r="J9" s="2">
        <v>10140</v>
      </c>
      <c r="K9" s="2">
        <v>396</v>
      </c>
      <c r="L9" s="132">
        <v>3.9053254437869757E-2</v>
      </c>
      <c r="M9" s="2">
        <v>396</v>
      </c>
      <c r="N9" s="29">
        <v>43651</v>
      </c>
      <c r="P9" s="132">
        <v>3.3409263477600606E-2</v>
      </c>
      <c r="Q9" s="132">
        <v>1.2699999999999999E-2</v>
      </c>
      <c r="R9" s="2">
        <v>5.9863636363636354</v>
      </c>
    </row>
    <row r="10" spans="1:33" ht="21.95" customHeight="1" x14ac:dyDescent="0.25">
      <c r="A10" s="50"/>
      <c r="B10" s="50"/>
      <c r="C10" s="51"/>
      <c r="D10"/>
      <c r="E10" s="22" t="s">
        <v>1114</v>
      </c>
      <c r="F10" s="2">
        <v>51.27</v>
      </c>
      <c r="G10" s="2">
        <v>44.6783</v>
      </c>
      <c r="H10">
        <v>200</v>
      </c>
      <c r="I10" s="2">
        <v>10254</v>
      </c>
      <c r="J10" s="2">
        <v>8935.66</v>
      </c>
      <c r="K10" s="2">
        <v>1318.3400000000038</v>
      </c>
      <c r="L10" s="132">
        <v>0.14753694746666732</v>
      </c>
      <c r="M10" s="2">
        <v>1318.3400000000038</v>
      </c>
      <c r="N10">
        <v>200</v>
      </c>
      <c r="P10" s="132">
        <v>2.5355958650282815E-2</v>
      </c>
      <c r="Q10" s="132">
        <v>-3.32E-2</v>
      </c>
      <c r="S10" s="29">
        <v>43421</v>
      </c>
      <c r="T10" s="48"/>
      <c r="W10" s="655"/>
      <c r="X10" s="888"/>
      <c r="Y10" s="888"/>
    </row>
    <row r="11" spans="1:33" ht="21.95" customHeight="1" x14ac:dyDescent="0.25">
      <c r="A11" s="51"/>
      <c r="B11" s="51"/>
      <c r="C11" s="51"/>
      <c r="D11"/>
      <c r="E11" s="22" t="s">
        <v>14</v>
      </c>
      <c r="F11" s="2">
        <v>48.49</v>
      </c>
      <c r="G11" s="2">
        <v>47.135299999999987</v>
      </c>
      <c r="H11">
        <v>200</v>
      </c>
      <c r="I11" s="2">
        <v>9698</v>
      </c>
      <c r="J11" s="2">
        <v>9427.0599999999977</v>
      </c>
      <c r="K11" s="2">
        <v>270.94000000000233</v>
      </c>
      <c r="L11" s="132">
        <v>2.8740667822205773E-2</v>
      </c>
      <c r="M11" s="2">
        <v>270.94000000000233</v>
      </c>
      <c r="N11">
        <v>200</v>
      </c>
      <c r="P11" s="132">
        <v>5.7743864714374094E-2</v>
      </c>
      <c r="Q11" s="132">
        <v>-1.29E-2</v>
      </c>
      <c r="R11" s="2">
        <v>12.168130489335006</v>
      </c>
      <c r="S11" s="29">
        <v>43426</v>
      </c>
      <c r="W11" s="655"/>
      <c r="X11" s="888"/>
      <c r="Y11" s="888"/>
    </row>
    <row r="12" spans="1:33" ht="21.95" customHeight="1" x14ac:dyDescent="0.25">
      <c r="A12" s="50"/>
      <c r="B12" s="50"/>
      <c r="C12" s="51"/>
      <c r="D12"/>
      <c r="E12" s="22" t="s">
        <v>173</v>
      </c>
      <c r="F12" s="2">
        <v>14.73</v>
      </c>
      <c r="G12" s="2">
        <v>25.405080000000005</v>
      </c>
      <c r="H12">
        <v>500</v>
      </c>
      <c r="I12" s="2">
        <v>7365</v>
      </c>
      <c r="J12" s="2">
        <v>12702.540000000003</v>
      </c>
      <c r="K12" s="2">
        <v>-5337.5400000000081</v>
      </c>
      <c r="L12" s="132">
        <v>-0.42019470121723695</v>
      </c>
      <c r="M12" s="2">
        <v>-5262.5200000000077</v>
      </c>
      <c r="N12">
        <v>500</v>
      </c>
      <c r="O12" t="s">
        <v>1391</v>
      </c>
      <c r="P12" s="132">
        <v>6.2457569585879162E-2</v>
      </c>
      <c r="Q12" s="132">
        <v>-7.7999999999999996E-3</v>
      </c>
      <c r="R12" s="2">
        <v>9.5032258064516135</v>
      </c>
      <c r="S12" s="29">
        <v>43417</v>
      </c>
      <c r="T12" s="48"/>
    </row>
    <row r="13" spans="1:33" ht="21.95" customHeight="1" x14ac:dyDescent="0.25">
      <c r="A13" s="51"/>
      <c r="B13" s="50"/>
      <c r="C13" s="51"/>
      <c r="D13"/>
      <c r="E13" s="22" t="s">
        <v>799</v>
      </c>
      <c r="F13" s="2">
        <v>23.46</v>
      </c>
      <c r="G13" s="2">
        <v>29.152966666666639</v>
      </c>
      <c r="H13">
        <v>300</v>
      </c>
      <c r="I13" s="2">
        <v>7038</v>
      </c>
      <c r="J13" s="2">
        <v>8745.8899999999921</v>
      </c>
      <c r="K13" s="2">
        <v>-1707.8899999999921</v>
      </c>
      <c r="L13" s="132">
        <v>-0.19527915397975429</v>
      </c>
      <c r="M13" s="2">
        <v>-1707.8899999999921</v>
      </c>
      <c r="N13">
        <v>300</v>
      </c>
      <c r="O13" t="s">
        <v>1395</v>
      </c>
      <c r="P13" s="132">
        <v>4.4330775788576297E-2</v>
      </c>
      <c r="Q13" s="132">
        <v>-3.4599999999999999E-2</v>
      </c>
      <c r="R13" s="2">
        <v>13.8</v>
      </c>
      <c r="S13" s="29">
        <v>43324</v>
      </c>
      <c r="W13" s="655"/>
      <c r="X13" s="888"/>
      <c r="Y13" s="888"/>
    </row>
    <row r="14" spans="1:33" ht="21.95" customHeight="1" x14ac:dyDescent="0.25">
      <c r="A14" s="50"/>
      <c r="B14" s="50"/>
      <c r="C14" s="51"/>
      <c r="D14"/>
      <c r="E14" s="22" t="s">
        <v>172</v>
      </c>
      <c r="F14" s="2">
        <v>46.27</v>
      </c>
      <c r="G14" s="2">
        <v>43.5996666666667</v>
      </c>
      <c r="H14">
        <v>120</v>
      </c>
      <c r="I14" s="2">
        <v>5552.4000000000005</v>
      </c>
      <c r="J14" s="2">
        <v>5231.9600000000037</v>
      </c>
      <c r="K14" s="2">
        <v>320.43999999999414</v>
      </c>
      <c r="L14" s="132">
        <v>6.1246645616555968E-2</v>
      </c>
      <c r="M14" s="2">
        <v>1925.0199999999959</v>
      </c>
      <c r="N14">
        <v>120</v>
      </c>
      <c r="P14" s="132">
        <v>3.7173114328938835E-2</v>
      </c>
      <c r="Q14" s="132">
        <v>-1.7399999999999999E-2</v>
      </c>
      <c r="R14" s="2">
        <v>10.236725663716816</v>
      </c>
    </row>
    <row r="15" spans="1:33" ht="21.95" customHeight="1" x14ac:dyDescent="0.25">
      <c r="A15" s="50"/>
      <c r="B15" s="50"/>
      <c r="C15" s="51"/>
      <c r="D15"/>
      <c r="E15" s="22" t="s">
        <v>1386</v>
      </c>
      <c r="F15" s="2">
        <v>253.17</v>
      </c>
      <c r="G15" s="2">
        <v>238.20550000000003</v>
      </c>
      <c r="H15">
        <v>20</v>
      </c>
      <c r="I15" s="2">
        <v>5063.3999999999996</v>
      </c>
      <c r="J15" s="2">
        <v>4764.1100000000006</v>
      </c>
      <c r="K15" s="2">
        <v>299.28999999999905</v>
      </c>
      <c r="L15" s="132">
        <v>6.2821807221075734E-2</v>
      </c>
      <c r="M15" s="2">
        <v>299.28999999999905</v>
      </c>
      <c r="N15" s="29">
        <v>43657</v>
      </c>
      <c r="O15" t="s">
        <v>1388</v>
      </c>
      <c r="Q15" s="132">
        <v>-2.53E-2</v>
      </c>
      <c r="S15" s="29">
        <v>43631</v>
      </c>
      <c r="W15" s="655"/>
      <c r="X15" s="888"/>
      <c r="Y15" s="888"/>
    </row>
    <row r="16" spans="1:33" ht="21.95" customHeight="1" x14ac:dyDescent="0.25">
      <c r="A16" s="50"/>
      <c r="B16" s="51"/>
      <c r="C16" s="51"/>
      <c r="D16"/>
      <c r="E16" s="22" t="s">
        <v>1397</v>
      </c>
      <c r="F16" s="2">
        <v>74.7</v>
      </c>
      <c r="G16" s="2">
        <v>87.188939393939407</v>
      </c>
      <c r="H16">
        <v>66</v>
      </c>
      <c r="I16" s="2">
        <v>4930.2</v>
      </c>
      <c r="J16" s="2">
        <v>5754.4700000000012</v>
      </c>
      <c r="K16" s="2">
        <v>-824.27000000000135</v>
      </c>
      <c r="L16" s="132">
        <v>-0.14323995085559582</v>
      </c>
      <c r="M16" s="2">
        <v>-824.27000000000135</v>
      </c>
      <c r="N16" s="29">
        <v>43654</v>
      </c>
      <c r="O16" t="s">
        <v>1388</v>
      </c>
      <c r="P16" s="132">
        <v>0</v>
      </c>
      <c r="Q16" s="132">
        <v>-3.9399999999999998E-2</v>
      </c>
      <c r="S16" s="29">
        <v>43436</v>
      </c>
      <c r="T16" s="48"/>
    </row>
    <row r="17" spans="1:33" ht="21.95" customHeight="1" x14ac:dyDescent="0.25">
      <c r="A17" s="50"/>
      <c r="B17" s="51"/>
      <c r="C17" s="51"/>
      <c r="D17"/>
      <c r="E17" s="22" t="s">
        <v>893</v>
      </c>
      <c r="F17" s="2">
        <v>135.4</v>
      </c>
      <c r="G17" s="2">
        <v>120.28</v>
      </c>
      <c r="H17">
        <v>30</v>
      </c>
      <c r="I17" s="2">
        <v>4062</v>
      </c>
      <c r="J17" s="2">
        <v>3608.4</v>
      </c>
      <c r="K17" s="2">
        <v>453.59999999999991</v>
      </c>
      <c r="L17" s="132">
        <v>0.12570668440305957</v>
      </c>
      <c r="M17" s="2">
        <v>2855.2999999999824</v>
      </c>
      <c r="N17">
        <v>10</v>
      </c>
      <c r="O17" t="s">
        <v>1387</v>
      </c>
      <c r="P17" s="132">
        <v>3.8404726735598227E-3</v>
      </c>
      <c r="Q17" s="132">
        <v>-3.8699999999999998E-2</v>
      </c>
      <c r="R17" s="2">
        <v>15.707656612529004</v>
      </c>
      <c r="S17" s="29">
        <v>43324</v>
      </c>
      <c r="W17" s="655"/>
      <c r="X17" s="888"/>
      <c r="Y17" s="888"/>
    </row>
    <row r="18" spans="1:33" ht="21.95" customHeight="1" x14ac:dyDescent="0.25">
      <c r="A18" s="50"/>
      <c r="B18" s="50"/>
      <c r="C18" s="51"/>
      <c r="D18"/>
      <c r="E18" s="22" t="s">
        <v>193</v>
      </c>
      <c r="F18" s="2">
        <v>22.08</v>
      </c>
      <c r="G18" s="2">
        <v>-10.194545454545878</v>
      </c>
      <c r="H18">
        <v>165</v>
      </c>
      <c r="I18" s="2">
        <v>3643.2</v>
      </c>
      <c r="J18" s="2">
        <v>-1682.1000000000699</v>
      </c>
      <c r="K18" s="2">
        <v>5325.300000000093</v>
      </c>
      <c r="M18" s="2">
        <v>7073.2700000000868</v>
      </c>
      <c r="N18" s="29">
        <v>43670</v>
      </c>
      <c r="O18" t="s">
        <v>1284</v>
      </c>
      <c r="P18" s="132">
        <v>2.5362318840579715E-2</v>
      </c>
      <c r="Q18" s="132">
        <v>-3.3E-3</v>
      </c>
      <c r="R18" s="2">
        <v>10.640963855421685</v>
      </c>
      <c r="S18" s="29">
        <v>43358</v>
      </c>
      <c r="T18" s="48"/>
      <c r="AC18"/>
      <c r="AD18"/>
      <c r="AE18"/>
      <c r="AF18"/>
      <c r="AG18"/>
    </row>
    <row r="19" spans="1:33" ht="21.95" customHeight="1" x14ac:dyDescent="0.25">
      <c r="A19" s="50"/>
      <c r="B19" s="50"/>
      <c r="C19" s="51"/>
      <c r="D19"/>
      <c r="E19" s="22" t="s">
        <v>1382</v>
      </c>
      <c r="F19" s="2">
        <v>49.58</v>
      </c>
      <c r="G19" s="2">
        <v>56.430000000000007</v>
      </c>
      <c r="H19">
        <v>66</v>
      </c>
      <c r="I19" s="2">
        <v>3272.2799999999997</v>
      </c>
      <c r="J19" s="2">
        <v>3724.3800000000006</v>
      </c>
      <c r="K19" s="2">
        <v>-452.10000000000082</v>
      </c>
      <c r="L19" s="132">
        <v>-0.12138933191564784</v>
      </c>
      <c r="M19" s="2">
        <v>-452.10000000000082</v>
      </c>
      <c r="N19">
        <v>66</v>
      </c>
      <c r="O19" t="s">
        <v>1388</v>
      </c>
      <c r="Q19" s="132">
        <v>-0.04</v>
      </c>
      <c r="T19" s="48"/>
      <c r="W19" s="655"/>
      <c r="X19" s="888"/>
      <c r="Y19" s="888"/>
    </row>
    <row r="20" spans="1:33" ht="21.95" customHeight="1" x14ac:dyDescent="0.25">
      <c r="A20" s="51"/>
      <c r="B20" s="51"/>
      <c r="C20" s="51"/>
      <c r="D20"/>
      <c r="E20" s="22" t="s">
        <v>1396</v>
      </c>
      <c r="F20" s="2">
        <v>28.01</v>
      </c>
      <c r="G20" s="2">
        <v>31.630454545454548</v>
      </c>
      <c r="H20">
        <v>66</v>
      </c>
      <c r="I20" s="2">
        <v>1848.66</v>
      </c>
      <c r="J20" s="2">
        <v>2087.61</v>
      </c>
      <c r="K20" s="2">
        <v>-238.95000000000005</v>
      </c>
      <c r="L20" s="132">
        <v>-0.11446103438860708</v>
      </c>
      <c r="M20" s="2">
        <v>-238.95000000000005</v>
      </c>
      <c r="N20" s="29">
        <v>43651</v>
      </c>
      <c r="O20" t="s">
        <v>1388</v>
      </c>
      <c r="P20" s="132">
        <v>0</v>
      </c>
      <c r="Q20" s="132">
        <v>-3.9399999999999998E-2</v>
      </c>
      <c r="S20" s="29">
        <v>43436</v>
      </c>
      <c r="W20" s="655"/>
      <c r="X20" s="888"/>
      <c r="Y20" s="888"/>
    </row>
    <row r="21" spans="1:33" ht="21.95" customHeight="1" x14ac:dyDescent="0.25">
      <c r="A21" s="51"/>
      <c r="B21" s="150"/>
      <c r="C21" s="270"/>
      <c r="D21"/>
      <c r="E21" s="22" t="s">
        <v>62</v>
      </c>
      <c r="F21" s="2">
        <v>228.4</v>
      </c>
      <c r="G21" s="2">
        <v>228.4</v>
      </c>
      <c r="H21">
        <v>0</v>
      </c>
      <c r="I21" s="2">
        <v>0</v>
      </c>
      <c r="J21" s="2">
        <v>0</v>
      </c>
      <c r="K21" s="2">
        <v>0</v>
      </c>
      <c r="L21" s="132">
        <v>0</v>
      </c>
      <c r="M21" s="2">
        <v>1659.3600000000079</v>
      </c>
      <c r="N21">
        <v>0</v>
      </c>
      <c r="P21" s="132">
        <v>0</v>
      </c>
      <c r="T21" s="48"/>
      <c r="AC21"/>
      <c r="AD21"/>
      <c r="AE21" s="2"/>
      <c r="AF21"/>
      <c r="AG21"/>
    </row>
    <row r="22" spans="1:33" ht="21.95" customHeight="1" x14ac:dyDescent="0.25">
      <c r="A22" s="50"/>
      <c r="B22" s="51"/>
      <c r="C22" s="51"/>
      <c r="D22"/>
      <c r="E22" s="22" t="s">
        <v>200</v>
      </c>
      <c r="F22" s="2">
        <v>17.57</v>
      </c>
      <c r="G22" s="2">
        <v>17.57</v>
      </c>
      <c r="H22">
        <v>0</v>
      </c>
      <c r="I22" s="2">
        <v>0</v>
      </c>
      <c r="J22" s="2">
        <v>0</v>
      </c>
      <c r="K22" s="2">
        <v>0</v>
      </c>
      <c r="L22" s="132">
        <v>0</v>
      </c>
      <c r="M22" s="2">
        <v>555.54</v>
      </c>
      <c r="N22">
        <v>0</v>
      </c>
      <c r="P22" s="132">
        <v>0</v>
      </c>
      <c r="Q22" s="132">
        <v>4.7999999999999996E-3</v>
      </c>
      <c r="W22" s="655"/>
      <c r="X22" s="888"/>
      <c r="Y22" s="888"/>
    </row>
    <row r="23" spans="1:33" ht="21.95" customHeight="1" x14ac:dyDescent="0.25">
      <c r="A23" s="50"/>
      <c r="B23" s="50"/>
      <c r="C23" s="50"/>
      <c r="D23"/>
      <c r="E23" s="22" t="s">
        <v>209</v>
      </c>
      <c r="F23" s="2">
        <v>19.100000000000001</v>
      </c>
      <c r="G23" s="2">
        <v>19.100000000000001</v>
      </c>
      <c r="H23">
        <v>0</v>
      </c>
      <c r="I23" s="2">
        <v>0</v>
      </c>
      <c r="J23" s="2">
        <v>0</v>
      </c>
      <c r="K23" s="2">
        <v>973.83000000000175</v>
      </c>
      <c r="L23" s="132">
        <v>0</v>
      </c>
      <c r="M23" s="2">
        <v>2131.6999999999971</v>
      </c>
      <c r="N23">
        <v>0</v>
      </c>
      <c r="P23" s="132">
        <v>7.7486910994764388E-2</v>
      </c>
      <c r="Q23" s="132">
        <v>1.47E-2</v>
      </c>
      <c r="R23" s="2">
        <v>4.7750000000000004</v>
      </c>
      <c r="T23" s="48"/>
    </row>
    <row r="24" spans="1:33" ht="21.95" customHeight="1" x14ac:dyDescent="0.25">
      <c r="A24" s="50"/>
      <c r="B24" s="50"/>
      <c r="C24" s="51"/>
      <c r="D24"/>
      <c r="E24" s="22" t="s">
        <v>1195</v>
      </c>
      <c r="F24" s="2">
        <v>84.77</v>
      </c>
      <c r="G24" s="2">
        <v>84.77</v>
      </c>
      <c r="H24">
        <v>0</v>
      </c>
      <c r="I24" s="2">
        <v>0</v>
      </c>
      <c r="J24" s="2">
        <v>0</v>
      </c>
      <c r="K24" s="2">
        <v>1957.6999999999971</v>
      </c>
      <c r="L24" s="132">
        <v>0</v>
      </c>
      <c r="M24" s="2">
        <v>1957.6999999999971</v>
      </c>
      <c r="N24">
        <v>0</v>
      </c>
      <c r="O24" t="s">
        <v>1388</v>
      </c>
      <c r="P24" s="132">
        <v>1.7930871770673588E-2</v>
      </c>
      <c r="Q24" s="132">
        <v>-2.3099999999999999E-2</v>
      </c>
      <c r="R24" s="2">
        <v>13.061633281972265</v>
      </c>
      <c r="S24" s="29">
        <v>43359</v>
      </c>
    </row>
    <row r="25" spans="1:33" ht="21.95" customHeight="1" x14ac:dyDescent="0.25">
      <c r="A25" s="50"/>
      <c r="B25" s="50"/>
      <c r="C25" s="51"/>
      <c r="D25"/>
      <c r="E25" s="22" t="s">
        <v>1183</v>
      </c>
      <c r="F25" s="2">
        <v>3402.35</v>
      </c>
      <c r="G25" s="2">
        <v>3402.35</v>
      </c>
      <c r="H25">
        <v>0</v>
      </c>
      <c r="I25" s="2">
        <v>0</v>
      </c>
      <c r="J25" s="2">
        <v>0</v>
      </c>
      <c r="K25" s="2">
        <v>1153.9500000000007</v>
      </c>
      <c r="L25" s="132">
        <v>0</v>
      </c>
      <c r="M25" s="2">
        <v>1153.9500000000007</v>
      </c>
      <c r="N25">
        <v>0</v>
      </c>
      <c r="O25" t="s">
        <v>1361</v>
      </c>
      <c r="P25" s="132">
        <v>0</v>
      </c>
      <c r="Q25" s="132">
        <v>2.2100000000000002E-2</v>
      </c>
      <c r="R25" s="2">
        <v>17.537886597938144</v>
      </c>
      <c r="S25" s="29">
        <v>43422</v>
      </c>
      <c r="T25" s="48"/>
      <c r="W25" s="655"/>
      <c r="X25" s="888"/>
      <c r="Y25" s="888"/>
    </row>
    <row r="26" spans="1:33" ht="21.95" customHeight="1" x14ac:dyDescent="0.25">
      <c r="A26" s="50"/>
      <c r="B26" s="50"/>
      <c r="C26" s="51"/>
      <c r="D26"/>
      <c r="E26" s="22" t="s">
        <v>199</v>
      </c>
      <c r="F26" s="2">
        <v>192.58</v>
      </c>
      <c r="G26" s="2">
        <v>192.58</v>
      </c>
      <c r="H26">
        <v>0</v>
      </c>
      <c r="I26" s="2">
        <v>0</v>
      </c>
      <c r="J26" s="2">
        <v>0</v>
      </c>
      <c r="K26" s="2">
        <v>0</v>
      </c>
      <c r="L26" s="132">
        <v>0</v>
      </c>
      <c r="M26" s="2">
        <v>363.09999999999945</v>
      </c>
      <c r="N26">
        <v>0</v>
      </c>
      <c r="P26" s="132">
        <v>0</v>
      </c>
      <c r="Q26" s="132">
        <v>9.7000000000000003E-3</v>
      </c>
      <c r="W26" s="655"/>
      <c r="X26" s="888"/>
      <c r="Y26" s="888"/>
      <c r="AC26"/>
      <c r="AD26"/>
      <c r="AE26"/>
      <c r="AF26"/>
      <c r="AG26"/>
    </row>
    <row r="27" spans="1:33" ht="21.95" customHeight="1" x14ac:dyDescent="0.25">
      <c r="A27" s="50"/>
      <c r="B27" s="50"/>
      <c r="C27" s="51"/>
      <c r="D27"/>
      <c r="E27" s="22" t="s">
        <v>220</v>
      </c>
      <c r="F27" s="2">
        <v>122.66</v>
      </c>
      <c r="G27" s="2">
        <v>122.66</v>
      </c>
      <c r="H27">
        <v>0</v>
      </c>
      <c r="I27" s="2">
        <v>0</v>
      </c>
      <c r="J27" s="2">
        <v>0</v>
      </c>
      <c r="K27" s="2">
        <v>0</v>
      </c>
      <c r="L27" s="132">
        <v>0</v>
      </c>
      <c r="M27" s="2">
        <v>231.53999999999996</v>
      </c>
      <c r="N27">
        <v>0</v>
      </c>
      <c r="P27" s="132">
        <v>1.6199999999999999E-2</v>
      </c>
      <c r="Q27" s="132">
        <v>9.4999999999999998E-3</v>
      </c>
      <c r="T27" s="48"/>
    </row>
    <row r="28" spans="1:33" ht="21.95" customHeight="1" x14ac:dyDescent="0.25">
      <c r="A28" s="50"/>
      <c r="B28" s="50"/>
      <c r="C28" s="51"/>
      <c r="D28"/>
      <c r="E28" s="22" t="s">
        <v>260</v>
      </c>
      <c r="F28" s="2">
        <v>134.97</v>
      </c>
      <c r="G28" s="2">
        <v>134.97</v>
      </c>
      <c r="H28">
        <v>0</v>
      </c>
      <c r="I28" s="2">
        <v>0</v>
      </c>
      <c r="J28" s="2">
        <v>0</v>
      </c>
      <c r="K28" s="2">
        <v>0</v>
      </c>
      <c r="L28" s="132">
        <v>0</v>
      </c>
      <c r="M28" s="2">
        <v>1857.7799999999988</v>
      </c>
      <c r="N28">
        <v>0</v>
      </c>
      <c r="P28" s="132">
        <v>1.49E-2</v>
      </c>
      <c r="Q28" s="132">
        <v>9.4000000000000004E-3</v>
      </c>
      <c r="W28" s="655"/>
      <c r="X28" s="888"/>
      <c r="Y28" s="888"/>
    </row>
    <row r="29" spans="1:33" ht="21.95" customHeight="1" x14ac:dyDescent="0.25">
      <c r="A29" s="50"/>
      <c r="B29" s="51"/>
      <c r="C29" s="51"/>
      <c r="D29"/>
      <c r="E29" s="22" t="s">
        <v>23</v>
      </c>
      <c r="F29" s="2">
        <v>37.89</v>
      </c>
      <c r="G29" s="2">
        <v>37.89</v>
      </c>
      <c r="H29">
        <v>0</v>
      </c>
      <c r="I29" s="2">
        <v>0</v>
      </c>
      <c r="J29" s="2">
        <v>0</v>
      </c>
      <c r="K29" s="2">
        <v>0</v>
      </c>
      <c r="L29" s="132">
        <v>0</v>
      </c>
      <c r="M29" s="2">
        <v>171.89999999999964</v>
      </c>
      <c r="N29">
        <v>0</v>
      </c>
      <c r="P29" s="132">
        <v>0</v>
      </c>
      <c r="Q29" s="132">
        <v>1.14E-2</v>
      </c>
    </row>
    <row r="30" spans="1:33" ht="21.95" customHeight="1" x14ac:dyDescent="0.25">
      <c r="A30" s="50"/>
      <c r="B30" s="50"/>
      <c r="C30" s="51"/>
      <c r="D30"/>
      <c r="E30" s="22" t="s">
        <v>261</v>
      </c>
      <c r="F30" s="2">
        <v>34.03</v>
      </c>
      <c r="G30" s="2">
        <v>34.03</v>
      </c>
      <c r="H30">
        <v>0</v>
      </c>
      <c r="I30" s="2">
        <v>0</v>
      </c>
      <c r="J30" s="2">
        <v>0</v>
      </c>
      <c r="K30" s="2">
        <v>0</v>
      </c>
      <c r="L30" s="132">
        <v>0</v>
      </c>
      <c r="M30" s="2">
        <v>98.449999999999818</v>
      </c>
      <c r="N30">
        <v>0</v>
      </c>
      <c r="P30" s="132">
        <v>1.11E-2</v>
      </c>
      <c r="Q30" s="132">
        <v>3.0999999999999999E-3</v>
      </c>
      <c r="T30" s="48"/>
      <c r="W30" s="655"/>
      <c r="X30" s="888"/>
      <c r="Y30" s="888"/>
    </row>
    <row r="31" spans="1:33" ht="21.95" customHeight="1" x14ac:dyDescent="0.25">
      <c r="A31" s="50"/>
      <c r="B31" s="51"/>
      <c r="C31" s="51"/>
      <c r="D31"/>
      <c r="E31" s="22" t="s">
        <v>318</v>
      </c>
      <c r="F31" s="2">
        <v>8.51</v>
      </c>
      <c r="G31" s="2">
        <v>8.51</v>
      </c>
      <c r="H31">
        <v>0</v>
      </c>
      <c r="I31" s="2">
        <v>0</v>
      </c>
      <c r="J31" s="2">
        <v>0</v>
      </c>
      <c r="K31" s="2">
        <v>-1184.9399999999987</v>
      </c>
      <c r="L31" s="132">
        <v>0</v>
      </c>
      <c r="M31" s="2">
        <v>98.479999999995925</v>
      </c>
      <c r="N31">
        <v>0</v>
      </c>
      <c r="P31" s="132">
        <v>0</v>
      </c>
      <c r="Q31" s="132">
        <v>2.06E-2</v>
      </c>
      <c r="R31" s="2">
        <v>26.59375</v>
      </c>
    </row>
    <row r="32" spans="1:33" ht="21.95" customHeight="1" x14ac:dyDescent="0.25">
      <c r="A32" s="50"/>
      <c r="B32" s="51"/>
      <c r="C32" s="51"/>
      <c r="D32"/>
      <c r="E32" s="22" t="s">
        <v>36</v>
      </c>
      <c r="F32" s="2">
        <v>50.3</v>
      </c>
      <c r="G32" s="2">
        <v>50.3</v>
      </c>
      <c r="H32">
        <v>0</v>
      </c>
      <c r="I32" s="2">
        <v>0</v>
      </c>
      <c r="J32" s="2">
        <v>0</v>
      </c>
      <c r="K32" s="2">
        <v>0</v>
      </c>
      <c r="L32" s="132">
        <v>0</v>
      </c>
      <c r="M32" s="2">
        <v>117.73999999999978</v>
      </c>
      <c r="N32">
        <v>0</v>
      </c>
      <c r="P32" s="132">
        <v>0</v>
      </c>
      <c r="Q32" s="132">
        <v>-6.7999999999999996E-3</v>
      </c>
      <c r="T32" s="48"/>
    </row>
    <row r="33" spans="1:33" ht="21.95" customHeight="1" x14ac:dyDescent="0.25">
      <c r="A33" s="50"/>
      <c r="B33" s="50"/>
      <c r="C33" s="51"/>
      <c r="D33"/>
      <c r="E33" s="22" t="s">
        <v>1347</v>
      </c>
      <c r="F33" s="2">
        <v>57.72</v>
      </c>
      <c r="G33" s="2">
        <v>57.72</v>
      </c>
      <c r="H33">
        <v>0</v>
      </c>
      <c r="I33" s="2">
        <v>0</v>
      </c>
      <c r="J33" s="2">
        <v>0</v>
      </c>
      <c r="K33" s="2">
        <v>0</v>
      </c>
      <c r="L33" s="132">
        <v>0</v>
      </c>
      <c r="M33" s="2">
        <v>264.92000000000007</v>
      </c>
      <c r="N33">
        <v>0</v>
      </c>
      <c r="P33" s="132">
        <v>3.4200000000000001E-2</v>
      </c>
      <c r="Q33" s="132">
        <v>0</v>
      </c>
      <c r="T33" s="48"/>
    </row>
    <row r="34" spans="1:33" ht="21.95" customHeight="1" x14ac:dyDescent="0.25">
      <c r="A34" s="50"/>
      <c r="B34" s="50"/>
      <c r="C34" s="51"/>
      <c r="D34"/>
      <c r="E34" s="22" t="s">
        <v>292</v>
      </c>
      <c r="F34" s="2">
        <v>46.01</v>
      </c>
      <c r="G34" s="2">
        <v>46.01</v>
      </c>
      <c r="H34">
        <v>0</v>
      </c>
      <c r="I34" s="2">
        <v>0</v>
      </c>
      <c r="J34" s="2">
        <v>0</v>
      </c>
      <c r="K34" s="2">
        <v>0</v>
      </c>
      <c r="L34" s="132">
        <v>0</v>
      </c>
      <c r="M34" s="2">
        <v>910.79999999999927</v>
      </c>
      <c r="N34">
        <v>0</v>
      </c>
      <c r="P34" s="132">
        <v>2.87E-2</v>
      </c>
      <c r="Q34" s="132">
        <v>2.0400000000000001E-2</v>
      </c>
      <c r="V34" s="2"/>
    </row>
    <row r="35" spans="1:33" ht="21.95" customHeight="1" x14ac:dyDescent="0.25">
      <c r="A35" s="51"/>
      <c r="B35" s="51"/>
      <c r="C35" s="51"/>
      <c r="D35"/>
      <c r="E35" s="22" t="s">
        <v>1320</v>
      </c>
      <c r="F35" s="2">
        <v>92.14</v>
      </c>
      <c r="G35" s="2">
        <v>92.14</v>
      </c>
      <c r="H35">
        <v>0</v>
      </c>
      <c r="I35" s="2">
        <v>0</v>
      </c>
      <c r="J35" s="2">
        <v>0</v>
      </c>
      <c r="K35" s="2">
        <v>149.8799999999992</v>
      </c>
      <c r="L35" s="132">
        <v>0</v>
      </c>
      <c r="M35" s="2">
        <v>149.8799999999992</v>
      </c>
      <c r="N35">
        <v>0</v>
      </c>
      <c r="O35" t="s">
        <v>1375</v>
      </c>
      <c r="P35" s="132">
        <v>1.2537443021489039E-2</v>
      </c>
      <c r="Q35" s="132">
        <v>-5.0000000000000001E-3</v>
      </c>
      <c r="T35" s="48"/>
      <c r="W35" s="655"/>
      <c r="X35" s="888"/>
      <c r="Y35" s="888"/>
      <c r="AC35"/>
      <c r="AD35"/>
      <c r="AE35"/>
      <c r="AF35"/>
      <c r="AG35"/>
    </row>
    <row r="36" spans="1:33" ht="21.95" customHeight="1" x14ac:dyDescent="0.25">
      <c r="A36" s="50"/>
      <c r="B36" s="50"/>
      <c r="C36" s="51"/>
      <c r="D36"/>
      <c r="E36" s="22" t="s">
        <v>670</v>
      </c>
      <c r="F36" s="2">
        <v>18.14</v>
      </c>
      <c r="G36" s="2">
        <v>18.14</v>
      </c>
      <c r="H36">
        <v>0</v>
      </c>
      <c r="I36" s="2">
        <v>0</v>
      </c>
      <c r="J36" s="2">
        <v>0</v>
      </c>
      <c r="K36" s="2">
        <v>0</v>
      </c>
      <c r="L36" s="132">
        <v>0</v>
      </c>
      <c r="M36" s="2">
        <v>557.94000000000005</v>
      </c>
      <c r="N36">
        <v>0</v>
      </c>
      <c r="P36" s="132">
        <v>4.0599999999999997E-2</v>
      </c>
      <c r="Q36" s="132">
        <v>5.4999999999999997E-3</v>
      </c>
      <c r="T36" s="48"/>
    </row>
    <row r="37" spans="1:33" ht="21.95" customHeight="1" x14ac:dyDescent="0.25">
      <c r="A37" s="50"/>
      <c r="B37" s="50"/>
      <c r="C37" s="51"/>
      <c r="D37"/>
      <c r="E37" s="22" t="s">
        <v>242</v>
      </c>
      <c r="F37" s="2">
        <v>79.55</v>
      </c>
      <c r="G37" s="2">
        <v>79.55</v>
      </c>
      <c r="H37">
        <v>0</v>
      </c>
      <c r="I37" s="2">
        <v>0</v>
      </c>
      <c r="J37" s="2">
        <v>0</v>
      </c>
      <c r="K37" s="2">
        <v>0</v>
      </c>
      <c r="L37" s="132">
        <v>0</v>
      </c>
      <c r="M37" s="2">
        <v>329.74000000000069</v>
      </c>
      <c r="N37">
        <v>0</v>
      </c>
      <c r="P37" s="132">
        <v>0</v>
      </c>
      <c r="Q37" s="132">
        <v>5.0000000000000001E-4</v>
      </c>
      <c r="T37" s="48"/>
      <c r="W37" s="655"/>
      <c r="X37" s="888"/>
      <c r="Y37" s="888"/>
    </row>
    <row r="38" spans="1:33" ht="21.95" customHeight="1" x14ac:dyDescent="0.25">
      <c r="A38" s="50"/>
      <c r="B38" s="51"/>
      <c r="C38" s="51"/>
      <c r="D38"/>
      <c r="E38" s="22" t="s">
        <v>649</v>
      </c>
      <c r="F38" s="2">
        <v>23.29</v>
      </c>
      <c r="G38" s="2">
        <v>23.29</v>
      </c>
      <c r="H38">
        <v>0</v>
      </c>
      <c r="I38" s="2">
        <v>0</v>
      </c>
      <c r="J38" s="2">
        <v>0</v>
      </c>
      <c r="K38" s="2">
        <v>0</v>
      </c>
      <c r="L38" s="132">
        <v>0</v>
      </c>
      <c r="M38" s="2">
        <v>309.26000000000022</v>
      </c>
      <c r="N38">
        <v>0</v>
      </c>
      <c r="P38" s="132">
        <v>8.8000000000000005E-3</v>
      </c>
      <c r="Q38" s="132">
        <v>6.0000000000000001E-3</v>
      </c>
      <c r="W38" s="655"/>
      <c r="X38" s="888"/>
      <c r="Y38" s="888"/>
    </row>
    <row r="39" spans="1:33" ht="21.95" customHeight="1" x14ac:dyDescent="0.25">
      <c r="A39" s="150"/>
      <c r="B39" s="50"/>
      <c r="C39" s="51"/>
      <c r="D39"/>
      <c r="E39" s="22" t="s">
        <v>712</v>
      </c>
      <c r="F39" s="2">
        <v>280.33999999999997</v>
      </c>
      <c r="G39" s="2">
        <v>280.33999999999997</v>
      </c>
      <c r="H39">
        <v>0</v>
      </c>
      <c r="I39" s="2">
        <v>0</v>
      </c>
      <c r="J39" s="2">
        <v>0</v>
      </c>
      <c r="K39" s="2">
        <v>0</v>
      </c>
      <c r="L39" s="132">
        <v>0</v>
      </c>
      <c r="M39" s="2">
        <v>843.18000000000029</v>
      </c>
      <c r="N39">
        <v>0</v>
      </c>
      <c r="P39" s="132">
        <v>2.8E-3</v>
      </c>
      <c r="Q39" s="132">
        <v>1.3899999999999999E-2</v>
      </c>
      <c r="W39" s="655"/>
      <c r="X39" s="888"/>
      <c r="Y39" s="888"/>
    </row>
    <row r="40" spans="1:33" ht="21.95" customHeight="1" x14ac:dyDescent="0.25">
      <c r="A40" s="50"/>
      <c r="B40" s="50"/>
      <c r="C40" s="51"/>
      <c r="D40"/>
      <c r="E40" s="22" t="s">
        <v>1281</v>
      </c>
      <c r="F40" s="2">
        <v>161.84</v>
      </c>
      <c r="G40" s="2">
        <v>161.84</v>
      </c>
      <c r="H40">
        <v>0</v>
      </c>
      <c r="I40" s="2">
        <v>0</v>
      </c>
      <c r="J40" s="2">
        <v>0</v>
      </c>
      <c r="K40" s="2">
        <v>173.36000000000058</v>
      </c>
      <c r="L40" s="132">
        <v>0</v>
      </c>
      <c r="M40" s="2">
        <v>173.36000000000058</v>
      </c>
      <c r="N40">
        <v>0</v>
      </c>
      <c r="O40" t="s">
        <v>1344</v>
      </c>
      <c r="P40" s="132">
        <v>0</v>
      </c>
      <c r="Q40" s="132">
        <v>4.1999999999999997E-3</v>
      </c>
      <c r="W40" s="655"/>
      <c r="X40" s="888"/>
      <c r="Y40" s="888"/>
    </row>
    <row r="41" spans="1:33" ht="21.95" customHeight="1" x14ac:dyDescent="0.25">
      <c r="A41" s="50"/>
      <c r="B41" s="50"/>
      <c r="C41" s="51"/>
      <c r="D41"/>
      <c r="E41" s="22" t="s">
        <v>1280</v>
      </c>
      <c r="F41" s="2">
        <v>27.03</v>
      </c>
      <c r="G41" s="2">
        <v>27.03</v>
      </c>
      <c r="H41">
        <v>0</v>
      </c>
      <c r="I41" s="2">
        <v>0</v>
      </c>
      <c r="J41" s="2">
        <v>0</v>
      </c>
      <c r="K41" s="2">
        <v>863.92000000000007</v>
      </c>
      <c r="L41" s="132">
        <v>0</v>
      </c>
      <c r="M41" s="2">
        <v>863.92000000000007</v>
      </c>
      <c r="N41">
        <v>0</v>
      </c>
      <c r="P41" s="132">
        <v>0</v>
      </c>
      <c r="Q41" s="132">
        <v>-5.1000000000000004E-3</v>
      </c>
      <c r="W41" s="655"/>
      <c r="X41" s="888"/>
      <c r="Y41" s="888"/>
    </row>
    <row r="42" spans="1:33" ht="21.95" customHeight="1" x14ac:dyDescent="0.25">
      <c r="A42" s="50"/>
      <c r="B42" s="51"/>
      <c r="C42" s="51"/>
      <c r="D42"/>
      <c r="E42" s="22" t="s">
        <v>1310</v>
      </c>
      <c r="F42" s="2">
        <v>30.04</v>
      </c>
      <c r="G42" s="2">
        <v>30.04</v>
      </c>
      <c r="H42">
        <v>0</v>
      </c>
      <c r="I42" s="2">
        <v>0</v>
      </c>
      <c r="J42" s="2">
        <v>0</v>
      </c>
      <c r="K42" s="2">
        <v>593.93000000000029</v>
      </c>
      <c r="L42" s="132">
        <v>0</v>
      </c>
      <c r="M42" s="2">
        <v>593.93000000000029</v>
      </c>
      <c r="N42">
        <v>0</v>
      </c>
      <c r="O42" t="s">
        <v>1350</v>
      </c>
      <c r="P42" s="132">
        <v>0</v>
      </c>
      <c r="Q42" s="132">
        <v>-4.4000000000000003E-3</v>
      </c>
      <c r="R42" s="2">
        <v>6.8272727272727263</v>
      </c>
      <c r="T42" s="48"/>
      <c r="W42" s="655"/>
      <c r="X42" s="888"/>
      <c r="Y42" s="888"/>
    </row>
    <row r="43" spans="1:33" ht="21.95" customHeight="1" x14ac:dyDescent="0.25">
      <c r="A43" s="51"/>
      <c r="B43" s="51"/>
      <c r="C43" s="51"/>
      <c r="D43"/>
      <c r="E43" s="22" t="s">
        <v>1275</v>
      </c>
      <c r="F43" s="2">
        <v>57.63</v>
      </c>
      <c r="G43" s="2">
        <v>57.63</v>
      </c>
      <c r="H43">
        <v>0</v>
      </c>
      <c r="I43" s="2">
        <v>0</v>
      </c>
      <c r="J43" s="2">
        <v>0</v>
      </c>
      <c r="K43" s="2">
        <v>146.78999999999996</v>
      </c>
      <c r="L43" s="132">
        <v>0</v>
      </c>
      <c r="M43" s="2">
        <v>146.78999999999996</v>
      </c>
      <c r="N43">
        <v>0</v>
      </c>
      <c r="P43" s="132">
        <v>2.0045115391289257E-2</v>
      </c>
      <c r="Q43" s="132">
        <v>6.1999999999999998E-3</v>
      </c>
      <c r="W43" s="655"/>
      <c r="X43" s="888"/>
      <c r="Y43" s="888"/>
      <c r="AC43"/>
      <c r="AD43"/>
      <c r="AE43"/>
      <c r="AF43"/>
      <c r="AG43"/>
    </row>
    <row r="44" spans="1:33" ht="21.95" customHeight="1" x14ac:dyDescent="0.25">
      <c r="A44" s="50"/>
      <c r="B44" s="50"/>
      <c r="C44" s="51"/>
      <c r="D44"/>
      <c r="E44" s="22" t="s">
        <v>1316</v>
      </c>
      <c r="F44" s="2">
        <v>85.2</v>
      </c>
      <c r="G44" s="2">
        <v>85.2</v>
      </c>
      <c r="H44">
        <v>0</v>
      </c>
      <c r="I44" s="2">
        <v>0</v>
      </c>
      <c r="J44" s="2">
        <v>0</v>
      </c>
      <c r="K44" s="2">
        <v>117.11999999999898</v>
      </c>
      <c r="L44" s="132">
        <v>0</v>
      </c>
      <c r="M44" s="2">
        <v>117.11999999999898</v>
      </c>
      <c r="N44">
        <v>0</v>
      </c>
      <c r="O44" t="s">
        <v>1351</v>
      </c>
      <c r="P44" s="132">
        <v>1.0328638497652582E-2</v>
      </c>
      <c r="Q44" s="132">
        <v>8.6E-3</v>
      </c>
      <c r="R44" s="2">
        <v>19.363636363636363</v>
      </c>
      <c r="S44" s="29">
        <v>43436</v>
      </c>
      <c r="T44" s="48"/>
      <c r="W44" s="655"/>
      <c r="X44" s="888"/>
      <c r="Y44" s="888"/>
      <c r="AC44"/>
      <c r="AD44"/>
      <c r="AE44"/>
      <c r="AF44"/>
      <c r="AG44"/>
    </row>
    <row r="45" spans="1:33" ht="21.95" customHeight="1" x14ac:dyDescent="0.25">
      <c r="A45" s="50"/>
      <c r="B45" s="51"/>
      <c r="C45" s="51"/>
      <c r="D45"/>
      <c r="E45" s="22" t="s">
        <v>1277</v>
      </c>
      <c r="F45" s="2">
        <v>43.44</v>
      </c>
      <c r="G45" s="2">
        <v>43.44</v>
      </c>
      <c r="H45">
        <v>0</v>
      </c>
      <c r="I45" s="2">
        <v>0</v>
      </c>
      <c r="J45" s="2">
        <v>0</v>
      </c>
      <c r="K45" s="2">
        <v>1589.75</v>
      </c>
      <c r="L45" s="132">
        <v>0</v>
      </c>
      <c r="M45" s="2">
        <v>1589.75</v>
      </c>
      <c r="N45">
        <v>0</v>
      </c>
      <c r="P45" s="132">
        <v>1.1395027624309393E-3</v>
      </c>
      <c r="Q45" s="132">
        <v>1.2999999999999999E-3</v>
      </c>
      <c r="W45" s="655"/>
      <c r="X45" s="888"/>
      <c r="Y45" s="888"/>
    </row>
    <row r="46" spans="1:33" ht="21.95" customHeight="1" x14ac:dyDescent="0.25">
      <c r="A46" s="50"/>
      <c r="B46" s="50"/>
      <c r="C46" s="51"/>
      <c r="D46"/>
      <c r="E46" s="22" t="s">
        <v>1330</v>
      </c>
      <c r="F46" s="2">
        <v>53.18</v>
      </c>
      <c r="G46" s="2">
        <v>53.18</v>
      </c>
      <c r="H46">
        <v>0</v>
      </c>
      <c r="I46" s="2">
        <v>0</v>
      </c>
      <c r="J46" s="2">
        <v>0</v>
      </c>
      <c r="K46" s="2">
        <v>-0.63999999999987267</v>
      </c>
      <c r="L46" s="132">
        <v>0</v>
      </c>
      <c r="M46" s="2">
        <v>-0.63999999999987267</v>
      </c>
      <c r="N46">
        <v>0</v>
      </c>
      <c r="P46" s="132">
        <v>1.6547574276043624E-2</v>
      </c>
      <c r="Q46" s="132">
        <v>1.2699999999999999E-2</v>
      </c>
      <c r="R46" s="2">
        <v>12.086363636363636</v>
      </c>
      <c r="W46" s="655"/>
      <c r="X46" s="888"/>
      <c r="Y46" s="888"/>
      <c r="AC46"/>
      <c r="AD46"/>
      <c r="AE46"/>
      <c r="AF46"/>
      <c r="AG46"/>
    </row>
    <row r="47" spans="1:33" ht="21.95" customHeight="1" x14ac:dyDescent="0.25">
      <c r="A47" s="51"/>
      <c r="B47" s="51"/>
      <c r="C47" s="51"/>
      <c r="D47"/>
      <c r="E47" s="22" t="s">
        <v>1315</v>
      </c>
      <c r="F47" s="2">
        <v>26.12</v>
      </c>
      <c r="G47" s="2">
        <v>26.12</v>
      </c>
      <c r="H47">
        <v>0</v>
      </c>
      <c r="I47" s="2">
        <v>0</v>
      </c>
      <c r="J47" s="2">
        <v>0</v>
      </c>
      <c r="K47" s="2">
        <v>718.7599999999984</v>
      </c>
      <c r="L47" s="132">
        <v>0</v>
      </c>
      <c r="M47" s="2">
        <v>718.7599999999984</v>
      </c>
      <c r="N47">
        <v>0</v>
      </c>
      <c r="O47" t="s">
        <v>1356</v>
      </c>
      <c r="P47" s="132">
        <v>1.2251148545176111E-2</v>
      </c>
      <c r="Q47" s="132">
        <v>-8.8999999999999999E-3</v>
      </c>
      <c r="W47" s="655"/>
      <c r="X47" s="888"/>
      <c r="Y47" s="888"/>
    </row>
    <row r="48" spans="1:33" ht="21.95" customHeight="1" x14ac:dyDescent="0.25">
      <c r="A48" s="50"/>
      <c r="B48" s="50"/>
      <c r="C48" s="51"/>
      <c r="D48"/>
      <c r="E48" s="22" t="s">
        <v>1328</v>
      </c>
      <c r="F48" s="2">
        <v>14.1</v>
      </c>
      <c r="G48" s="2">
        <v>14.1</v>
      </c>
      <c r="H48">
        <v>0</v>
      </c>
      <c r="I48" s="2">
        <v>0</v>
      </c>
      <c r="J48" s="2">
        <v>0</v>
      </c>
      <c r="K48" s="2">
        <v>450.96000000000004</v>
      </c>
      <c r="L48" s="132">
        <v>0</v>
      </c>
      <c r="M48" s="2">
        <v>450.96000000000004</v>
      </c>
      <c r="N48">
        <v>0</v>
      </c>
      <c r="O48" t="s">
        <v>1374</v>
      </c>
      <c r="P48" s="132">
        <v>8.1929078014184406E-2</v>
      </c>
      <c r="Q48" s="132">
        <v>3.7900000000000003E-2</v>
      </c>
      <c r="V48" s="2"/>
      <c r="W48" s="655"/>
      <c r="X48" s="888"/>
      <c r="Y48" s="888"/>
    </row>
    <row r="49" spans="1:33" ht="21.95" customHeight="1" x14ac:dyDescent="0.25">
      <c r="A49" s="50"/>
      <c r="B49" s="50"/>
      <c r="C49" s="50"/>
      <c r="D49"/>
      <c r="E49" s="22" t="s">
        <v>1329</v>
      </c>
      <c r="F49" s="2">
        <v>42</v>
      </c>
      <c r="G49" s="2">
        <v>42</v>
      </c>
      <c r="H49">
        <v>0</v>
      </c>
      <c r="I49" s="2">
        <v>0</v>
      </c>
      <c r="J49" s="2">
        <v>0</v>
      </c>
      <c r="K49" s="2">
        <v>347.42999999999893</v>
      </c>
      <c r="L49" s="132">
        <v>0</v>
      </c>
      <c r="M49" s="2">
        <v>347.42999999999893</v>
      </c>
      <c r="N49">
        <v>0</v>
      </c>
      <c r="P49" s="132">
        <v>2.7504761904761903E-2</v>
      </c>
      <c r="Q49" s="132">
        <v>8.6E-3</v>
      </c>
      <c r="T49" s="48"/>
      <c r="W49" s="655"/>
      <c r="X49" s="888"/>
      <c r="Y49" s="888"/>
    </row>
    <row r="50" spans="1:33" ht="21.95" customHeight="1" x14ac:dyDescent="0.25">
      <c r="A50" s="50"/>
      <c r="B50" s="50"/>
      <c r="C50" s="51"/>
      <c r="D50"/>
      <c r="E50" s="22" t="s">
        <v>757</v>
      </c>
      <c r="F50" s="2">
        <v>10.050000000000001</v>
      </c>
      <c r="G50" s="2">
        <v>10.050000000000001</v>
      </c>
      <c r="H50">
        <v>0</v>
      </c>
      <c r="I50" s="2">
        <v>0</v>
      </c>
      <c r="J50" s="2">
        <v>0</v>
      </c>
      <c r="K50" s="2">
        <v>-1133.8100000000013</v>
      </c>
      <c r="L50" s="132">
        <v>0</v>
      </c>
      <c r="M50" s="2">
        <v>-1133.8100000000013</v>
      </c>
      <c r="N50">
        <v>0</v>
      </c>
      <c r="P50" s="132">
        <v>1.5920398009950248E-2</v>
      </c>
      <c r="Q50" s="132">
        <v>6.2E-2</v>
      </c>
      <c r="R50" s="2">
        <v>10.578947368421053</v>
      </c>
      <c r="S50" s="29">
        <v>43337</v>
      </c>
      <c r="T50" s="279"/>
      <c r="W50" s="655"/>
      <c r="X50" s="888"/>
      <c r="Y50" s="888"/>
    </row>
    <row r="51" spans="1:33" ht="21.95" customHeight="1" x14ac:dyDescent="0.25">
      <c r="A51" s="50"/>
      <c r="B51" s="51"/>
      <c r="C51" s="51"/>
      <c r="D51"/>
      <c r="E51" s="22" t="s">
        <v>938</v>
      </c>
      <c r="F51" s="2">
        <v>57.1</v>
      </c>
      <c r="G51" s="2">
        <v>57.1</v>
      </c>
      <c r="H51">
        <v>0</v>
      </c>
      <c r="I51" s="2">
        <v>0</v>
      </c>
      <c r="J51" s="2">
        <v>0</v>
      </c>
      <c r="K51" s="2">
        <v>86.249999999996362</v>
      </c>
      <c r="L51" s="132">
        <v>0</v>
      </c>
      <c r="M51" s="2">
        <v>86.249999999996362</v>
      </c>
      <c r="N51">
        <v>0</v>
      </c>
      <c r="O51" t="s">
        <v>1358</v>
      </c>
      <c r="P51" s="132">
        <v>6.129597197898423E-3</v>
      </c>
      <c r="Q51" s="132">
        <v>0</v>
      </c>
      <c r="R51" s="2">
        <v>27.518072289156624</v>
      </c>
      <c r="S51" s="29">
        <v>43425</v>
      </c>
      <c r="T51" s="48"/>
    </row>
    <row r="52" spans="1:33" ht="21.95" customHeight="1" x14ac:dyDescent="0.25">
      <c r="A52" s="50"/>
      <c r="B52" s="51"/>
      <c r="C52" s="51"/>
      <c r="D52"/>
      <c r="E52" s="22" t="s">
        <v>1367</v>
      </c>
      <c r="F52" s="2">
        <v>46.01</v>
      </c>
      <c r="G52" s="2">
        <v>46.01</v>
      </c>
      <c r="H52">
        <v>0</v>
      </c>
      <c r="I52" s="2">
        <v>0</v>
      </c>
      <c r="J52" s="2">
        <v>0</v>
      </c>
      <c r="K52" s="2">
        <v>469.9399999999996</v>
      </c>
      <c r="L52" s="132">
        <v>0</v>
      </c>
      <c r="M52" s="2">
        <v>469.9399999999996</v>
      </c>
      <c r="N52">
        <v>0</v>
      </c>
      <c r="P52" s="132">
        <v>7.3896978917626609E-3</v>
      </c>
      <c r="Q52" s="132">
        <v>-8.6999999999999994E-3</v>
      </c>
      <c r="T52" s="48"/>
    </row>
    <row r="53" spans="1:33" ht="21.95" customHeight="1" x14ac:dyDescent="0.25">
      <c r="A53" s="51"/>
      <c r="B53" s="50"/>
      <c r="C53" s="51"/>
      <c r="D53"/>
      <c r="E53" s="22" t="s">
        <v>1296</v>
      </c>
      <c r="F53" s="2">
        <v>93.52</v>
      </c>
      <c r="G53" s="2">
        <v>93.52</v>
      </c>
      <c r="H53">
        <v>0</v>
      </c>
      <c r="I53" s="2">
        <v>0</v>
      </c>
      <c r="J53" s="2">
        <v>0</v>
      </c>
      <c r="K53" s="2">
        <v>74.930000000000291</v>
      </c>
      <c r="L53" s="132">
        <v>0</v>
      </c>
      <c r="M53" s="2">
        <v>74.930000000000291</v>
      </c>
      <c r="N53">
        <v>0</v>
      </c>
      <c r="O53" t="s">
        <v>1355</v>
      </c>
      <c r="P53" s="132">
        <v>1.9247219846022241E-2</v>
      </c>
      <c r="Q53" s="132">
        <v>-6.9999999999999999E-4</v>
      </c>
      <c r="T53" s="48"/>
    </row>
    <row r="54" spans="1:33" ht="21.95" customHeight="1" x14ac:dyDescent="0.25">
      <c r="A54" s="50"/>
      <c r="B54" s="51"/>
      <c r="C54" s="51"/>
      <c r="D54"/>
      <c r="E54" s="22" t="s">
        <v>1324</v>
      </c>
      <c r="F54" s="2">
        <v>44.38</v>
      </c>
      <c r="G54" s="2">
        <v>44.38</v>
      </c>
      <c r="H54">
        <v>0</v>
      </c>
      <c r="I54" s="2">
        <v>0</v>
      </c>
      <c r="J54" s="2">
        <v>0</v>
      </c>
      <c r="K54" s="2">
        <v>229.9399999999996</v>
      </c>
      <c r="L54" s="132">
        <v>0</v>
      </c>
      <c r="M54" s="2">
        <v>229.9399999999996</v>
      </c>
      <c r="N54">
        <v>0</v>
      </c>
      <c r="O54" t="s">
        <v>1345</v>
      </c>
      <c r="P54" s="132">
        <v>2.6029743127534925E-2</v>
      </c>
      <c r="Q54" s="132">
        <v>2.4500000000000001E-2</v>
      </c>
      <c r="T54" s="48"/>
    </row>
    <row r="55" spans="1:33" ht="21.95" customHeight="1" x14ac:dyDescent="0.25">
      <c r="A55" s="51"/>
      <c r="B55" s="51"/>
      <c r="C55" s="51"/>
      <c r="D55"/>
      <c r="E55" s="22" t="s">
        <v>1327</v>
      </c>
      <c r="F55" s="2">
        <v>151.75</v>
      </c>
      <c r="G55" s="2">
        <v>151.75</v>
      </c>
      <c r="H55">
        <v>0</v>
      </c>
      <c r="I55" s="2">
        <v>0</v>
      </c>
      <c r="J55" s="2">
        <v>0</v>
      </c>
      <c r="K55" s="2">
        <v>257.45000000000027</v>
      </c>
      <c r="L55" s="132">
        <v>0</v>
      </c>
      <c r="M55" s="2">
        <v>257.45000000000027</v>
      </c>
      <c r="N55">
        <v>0</v>
      </c>
      <c r="P55" s="132">
        <v>7.6125205930807245E-3</v>
      </c>
      <c r="Q55" s="132">
        <v>9.1000000000000004E-3</v>
      </c>
      <c r="T55" s="48"/>
    </row>
    <row r="56" spans="1:33" ht="21.95" customHeight="1" x14ac:dyDescent="0.25">
      <c r="A56" s="50"/>
      <c r="B56" s="50"/>
      <c r="C56" s="51"/>
      <c r="D56"/>
      <c r="E56" s="22" t="s">
        <v>1322</v>
      </c>
      <c r="F56" s="2">
        <v>144.72999999999999</v>
      </c>
      <c r="G56" s="2">
        <v>144.72999999999999</v>
      </c>
      <c r="H56">
        <v>0</v>
      </c>
      <c r="I56" s="2">
        <v>0</v>
      </c>
      <c r="J56" s="2">
        <v>0</v>
      </c>
      <c r="K56" s="2">
        <v>94.199999999999818</v>
      </c>
      <c r="L56" s="132">
        <v>0</v>
      </c>
      <c r="M56" s="2">
        <v>94.199999999999818</v>
      </c>
      <c r="N56">
        <v>0</v>
      </c>
      <c r="O56" t="s">
        <v>1340</v>
      </c>
      <c r="P56" s="132">
        <v>6.0802874317695023E-3</v>
      </c>
      <c r="Q56" s="132">
        <v>3.9100000000000003E-2</v>
      </c>
      <c r="R56" s="2">
        <v>32.893181818181816</v>
      </c>
      <c r="T56" s="48"/>
    </row>
    <row r="57" spans="1:33" ht="21.95" customHeight="1" x14ac:dyDescent="0.25">
      <c r="A57" s="50"/>
      <c r="B57" s="50"/>
      <c r="C57" s="51"/>
      <c r="D57"/>
      <c r="E57" s="22" t="s">
        <v>1323</v>
      </c>
      <c r="F57" s="2">
        <v>132.91999999999999</v>
      </c>
      <c r="G57" s="2">
        <v>132.91999999999999</v>
      </c>
      <c r="H57">
        <v>0</v>
      </c>
      <c r="I57" s="2">
        <v>0</v>
      </c>
      <c r="J57" s="2">
        <v>0</v>
      </c>
      <c r="K57" s="2">
        <v>1147.83</v>
      </c>
      <c r="L57" s="132">
        <v>0</v>
      </c>
      <c r="M57" s="2">
        <v>1147.83</v>
      </c>
      <c r="N57">
        <v>0</v>
      </c>
      <c r="O57" t="s">
        <v>1368</v>
      </c>
      <c r="P57" s="132">
        <v>8.6909419199518514E-3</v>
      </c>
      <c r="Q57" s="132">
        <v>7.2099999999999997E-2</v>
      </c>
    </row>
    <row r="58" spans="1:33" ht="21.95" customHeight="1" x14ac:dyDescent="0.25">
      <c r="A58" s="50"/>
      <c r="B58" s="50"/>
      <c r="C58" s="51"/>
      <c r="D58"/>
      <c r="E58" s="22" t="s">
        <v>46</v>
      </c>
      <c r="F58" s="2">
        <v>10.210000000000001</v>
      </c>
      <c r="G58" s="2">
        <v>10.210000000000001</v>
      </c>
      <c r="H58">
        <v>0</v>
      </c>
      <c r="I58" s="2">
        <v>0</v>
      </c>
      <c r="J58" s="2">
        <v>0</v>
      </c>
      <c r="K58" s="2">
        <v>470.39999999999964</v>
      </c>
      <c r="L58" s="132">
        <v>0</v>
      </c>
      <c r="M58" s="2">
        <v>470.39999999999964</v>
      </c>
      <c r="N58">
        <v>0</v>
      </c>
      <c r="O58" t="s">
        <v>1373</v>
      </c>
      <c r="P58" s="132">
        <v>2.4485798237022526E-2</v>
      </c>
      <c r="Q58" s="132">
        <v>4.7E-2</v>
      </c>
      <c r="R58" s="2">
        <v>7.5629629629629633</v>
      </c>
      <c r="S58" s="29">
        <v>43461</v>
      </c>
      <c r="W58" s="655"/>
      <c r="X58" s="888"/>
      <c r="Y58" s="888"/>
    </row>
    <row r="59" spans="1:33" ht="21.95" customHeight="1" x14ac:dyDescent="0.25">
      <c r="A59" s="51"/>
      <c r="B59" s="150"/>
      <c r="C59" s="270"/>
      <c r="D59"/>
      <c r="E59" s="22" t="s">
        <v>1016</v>
      </c>
      <c r="F59" s="2">
        <v>58.65</v>
      </c>
      <c r="G59" s="2">
        <v>58.65</v>
      </c>
      <c r="H59">
        <v>0</v>
      </c>
      <c r="I59" s="2">
        <v>0</v>
      </c>
      <c r="J59" s="2">
        <v>0</v>
      </c>
      <c r="K59" s="2">
        <v>458.44000000000051</v>
      </c>
      <c r="L59" s="132">
        <v>0</v>
      </c>
      <c r="M59" s="2">
        <v>458.44000000000051</v>
      </c>
      <c r="N59">
        <v>0</v>
      </c>
      <c r="P59" s="132">
        <v>2.557544757033248E-2</v>
      </c>
      <c r="Q59" s="132">
        <v>4.1999999999999997E-3</v>
      </c>
      <c r="AC59"/>
      <c r="AD59"/>
      <c r="AE59"/>
      <c r="AF59"/>
      <c r="AG59"/>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c r="T60" s="48"/>
    </row>
    <row r="61" spans="1:33" ht="21.95" customHeight="1" x14ac:dyDescent="0.25">
      <c r="A61" s="50"/>
      <c r="B61" s="50"/>
      <c r="C61" s="51"/>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T61" s="48"/>
    </row>
    <row r="62" spans="1:33" ht="21.95" customHeight="1" x14ac:dyDescent="0.25">
      <c r="A62" s="50"/>
      <c r="B62" s="50"/>
      <c r="C62" s="51"/>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c r="W62" s="655"/>
      <c r="X62" s="888"/>
      <c r="Y62" s="888"/>
    </row>
    <row r="63" spans="1:33" ht="21.95" customHeight="1" x14ac:dyDescent="0.25">
      <c r="A63" s="50"/>
      <c r="B63" s="51"/>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row>
    <row r="64" spans="1:33" ht="21.95" customHeight="1" x14ac:dyDescent="0.25">
      <c r="A64" s="50"/>
      <c r="B64" s="50"/>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c r="T65" s="48"/>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T66" s="48"/>
      <c r="W66" s="655"/>
      <c r="X66" s="888"/>
      <c r="Y66" s="888"/>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W67" s="655"/>
      <c r="X67" s="888"/>
      <c r="Y67" s="888"/>
    </row>
    <row r="68" spans="1:33" ht="21.95" customHeight="1" x14ac:dyDescent="0.25">
      <c r="A68" s="150"/>
      <c r="B68" s="50"/>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AC68"/>
      <c r="AD68"/>
      <c r="AE68"/>
      <c r="AF68"/>
      <c r="AG68"/>
    </row>
    <row r="69" spans="1:33" ht="21.95" customHeight="1" x14ac:dyDescent="0.25">
      <c r="A69" s="50"/>
      <c r="B69" s="51"/>
      <c r="C69" s="51"/>
      <c r="D69"/>
      <c r="E69" s="22" t="s">
        <v>17</v>
      </c>
      <c r="F69" s="2">
        <v>0</v>
      </c>
      <c r="G69" s="2">
        <v>0</v>
      </c>
      <c r="H69">
        <v>0</v>
      </c>
      <c r="I69" s="2">
        <v>0</v>
      </c>
      <c r="J69" s="2">
        <v>0</v>
      </c>
      <c r="K69" s="2">
        <v>-20818.210000000079</v>
      </c>
      <c r="M69" s="2">
        <v>-20818.210000000079</v>
      </c>
      <c r="N69">
        <v>0</v>
      </c>
      <c r="P69" s="132">
        <v>0</v>
      </c>
      <c r="Q69" s="132">
        <v>0</v>
      </c>
    </row>
    <row r="70" spans="1:33" ht="21.95" customHeight="1" x14ac:dyDescent="0.25">
      <c r="A70" s="50"/>
      <c r="B70" s="50"/>
      <c r="C70" s="50"/>
      <c r="D70"/>
      <c r="E70" s="22" t="s">
        <v>300</v>
      </c>
      <c r="F70" s="2">
        <v>185.23</v>
      </c>
      <c r="G70" s="2">
        <v>185.23</v>
      </c>
      <c r="H70">
        <v>0</v>
      </c>
      <c r="I70" s="2">
        <v>0</v>
      </c>
      <c r="J70" s="2">
        <v>0</v>
      </c>
      <c r="K70" s="2">
        <v>0</v>
      </c>
      <c r="L70" s="132">
        <v>0</v>
      </c>
      <c r="M70" s="2">
        <v>720.56000000000131</v>
      </c>
      <c r="N70">
        <v>0</v>
      </c>
      <c r="P70" s="132">
        <v>0</v>
      </c>
      <c r="Q70" s="132">
        <v>1.83E-2</v>
      </c>
      <c r="T70" s="48"/>
      <c r="W70" s="655"/>
      <c r="X70" s="888"/>
      <c r="Y70" s="888"/>
      <c r="AC70"/>
      <c r="AD70"/>
      <c r="AE70"/>
      <c r="AF70"/>
      <c r="AG70"/>
    </row>
    <row r="71" spans="1:33" ht="21.95" customHeight="1" x14ac:dyDescent="0.25">
      <c r="A71" s="50"/>
      <c r="B71" s="50"/>
      <c r="C71" s="51"/>
      <c r="D71"/>
      <c r="E71" s="22" t="s">
        <v>668</v>
      </c>
      <c r="F71" s="2">
        <v>51.63</v>
      </c>
      <c r="G71" s="2">
        <v>51.63</v>
      </c>
      <c r="H71">
        <v>0</v>
      </c>
      <c r="I71" s="2">
        <v>0</v>
      </c>
      <c r="J71" s="2">
        <v>0</v>
      </c>
      <c r="K71" s="2">
        <v>0</v>
      </c>
      <c r="L71" s="132">
        <v>0</v>
      </c>
      <c r="M71" s="2">
        <v>329.55999999999949</v>
      </c>
      <c r="N71">
        <v>0</v>
      </c>
      <c r="P71" s="132">
        <v>1.78E-2</v>
      </c>
      <c r="Q71" s="132">
        <v>2.1499999999999998E-2</v>
      </c>
    </row>
    <row r="72" spans="1:33" ht="21.95" customHeight="1" x14ac:dyDescent="0.25">
      <c r="A72" s="50"/>
      <c r="B72" s="50"/>
      <c r="C72" s="50"/>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T72" s="48"/>
    </row>
    <row r="73" spans="1:33" ht="21.95" customHeight="1" x14ac:dyDescent="0.25">
      <c r="A73" s="50"/>
      <c r="B73" s="51"/>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row>
    <row r="74" spans="1:33" ht="21.95" customHeight="1" x14ac:dyDescent="0.25">
      <c r="A74" s="50"/>
      <c r="B74" s="50"/>
      <c r="C74" s="51"/>
      <c r="D74"/>
      <c r="E74" s="22" t="s">
        <v>710</v>
      </c>
      <c r="F74" s="2">
        <v>1111.23</v>
      </c>
      <c r="G74" s="2">
        <v>1111.23</v>
      </c>
      <c r="H74">
        <v>0</v>
      </c>
      <c r="I74" s="2">
        <v>0</v>
      </c>
      <c r="J74" s="2">
        <v>0</v>
      </c>
      <c r="K74" s="2">
        <v>0</v>
      </c>
      <c r="L74" s="132">
        <v>0</v>
      </c>
      <c r="M74" s="2">
        <v>559.89000000000033</v>
      </c>
      <c r="N74">
        <v>0</v>
      </c>
      <c r="P74" s="132">
        <v>0</v>
      </c>
      <c r="Q74" s="132">
        <v>-8.0000000000000004E-4</v>
      </c>
      <c r="W74" s="655"/>
      <c r="X74" s="888"/>
      <c r="Y74" s="888"/>
    </row>
    <row r="75" spans="1:33" ht="21.95" customHeight="1" x14ac:dyDescent="0.25">
      <c r="A75" s="50"/>
      <c r="B75" s="51"/>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c r="W75" s="655"/>
      <c r="X75" s="888"/>
      <c r="Y75" s="888"/>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c r="T76" s="48"/>
      <c r="W76" s="655"/>
      <c r="X76" s="888"/>
      <c r="Y76" s="888"/>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W77" s="655"/>
      <c r="X77" s="888"/>
      <c r="Y77" s="888"/>
    </row>
    <row r="78" spans="1:33" ht="21.95" customHeight="1" x14ac:dyDescent="0.25">
      <c r="A78" s="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W78" s="655"/>
      <c r="X78" s="888"/>
      <c r="Y78" s="888"/>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W79" s="655"/>
      <c r="X79" s="888"/>
      <c r="Y79" s="888"/>
    </row>
    <row r="80" spans="1:33" ht="21.95" customHeight="1" x14ac:dyDescent="0.25">
      <c r="A80" s="50"/>
      <c r="B80" s="50"/>
      <c r="C80" s="51"/>
      <c r="D80" s="703"/>
      <c r="E80" s="22" t="s">
        <v>192</v>
      </c>
      <c r="F80" s="2">
        <v>82.58</v>
      </c>
      <c r="G80" s="2">
        <v>82.58</v>
      </c>
      <c r="H80">
        <v>0</v>
      </c>
      <c r="I80" s="2">
        <v>0</v>
      </c>
      <c r="J80" s="2">
        <v>0</v>
      </c>
      <c r="K80" s="2">
        <v>0</v>
      </c>
      <c r="L80" s="132">
        <v>0</v>
      </c>
      <c r="M80" s="2">
        <v>785.90999999999985</v>
      </c>
      <c r="N80">
        <v>0</v>
      </c>
      <c r="P80" s="132">
        <v>1.29E-2</v>
      </c>
      <c r="Q80" s="132">
        <v>1.12E-2</v>
      </c>
      <c r="T80" s="48"/>
      <c r="W80" s="655"/>
      <c r="X80" s="888"/>
      <c r="Y80" s="888"/>
    </row>
    <row r="81" spans="1:33" ht="21.95" customHeight="1" x14ac:dyDescent="0.25">
      <c r="A81" s="50"/>
      <c r="B81" s="51"/>
      <c r="C81" s="51"/>
      <c r="D81"/>
      <c r="E81" s="22" t="s">
        <v>219</v>
      </c>
      <c r="F81" s="2">
        <v>54.64</v>
      </c>
      <c r="G81" s="2">
        <v>54.64</v>
      </c>
      <c r="H81">
        <v>0</v>
      </c>
      <c r="I81" s="2">
        <v>0</v>
      </c>
      <c r="J81" s="2">
        <v>0</v>
      </c>
      <c r="K81" s="2">
        <v>0</v>
      </c>
      <c r="L81" s="132">
        <v>0</v>
      </c>
      <c r="M81" s="2">
        <v>257.64999999999964</v>
      </c>
      <c r="N81">
        <v>0</v>
      </c>
      <c r="P81" s="132">
        <v>0</v>
      </c>
      <c r="Q81" s="132">
        <v>4.4999999999999997E-3</v>
      </c>
      <c r="T81" s="48"/>
    </row>
    <row r="82" spans="1:33" ht="21.95" customHeight="1" x14ac:dyDescent="0.25">
      <c r="A82" s="50"/>
      <c r="B82" s="50"/>
      <c r="C82" s="51"/>
      <c r="D82"/>
      <c r="E82" s="22" t="s">
        <v>798</v>
      </c>
      <c r="F82" s="2">
        <v>720.52</v>
      </c>
      <c r="G82" s="2">
        <v>720.52</v>
      </c>
      <c r="H82">
        <v>0</v>
      </c>
      <c r="I82" s="2">
        <v>0</v>
      </c>
      <c r="J82" s="2">
        <v>0</v>
      </c>
      <c r="K82" s="2">
        <v>0</v>
      </c>
      <c r="L82" s="132">
        <v>0</v>
      </c>
      <c r="M82" s="2">
        <v>1264.8599999999997</v>
      </c>
      <c r="N82">
        <v>0</v>
      </c>
      <c r="P82" s="132">
        <v>0</v>
      </c>
      <c r="Q82" s="132">
        <v>1.7899999999999999E-2</v>
      </c>
      <c r="AC82"/>
      <c r="AD82"/>
      <c r="AE82"/>
      <c r="AF82"/>
      <c r="AG82"/>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c r="W83" s="655"/>
      <c r="X83" s="888"/>
      <c r="Y83" s="888"/>
    </row>
    <row r="84" spans="1:33" ht="21.95" customHeight="1" x14ac:dyDescent="0.25">
      <c r="A84" s="50"/>
      <c r="B84" s="50"/>
      <c r="C84" s="51"/>
      <c r="D84"/>
      <c r="E84" s="22" t="s">
        <v>709</v>
      </c>
      <c r="F84" s="2">
        <v>70.739999999999995</v>
      </c>
      <c r="G84" s="2">
        <v>70.739999999999995</v>
      </c>
      <c r="H84">
        <v>0</v>
      </c>
      <c r="I84" s="2">
        <v>0</v>
      </c>
      <c r="J84" s="2">
        <v>0</v>
      </c>
      <c r="K84" s="2">
        <v>791.77999999999884</v>
      </c>
      <c r="L84" s="132">
        <v>0</v>
      </c>
      <c r="M84" s="2">
        <v>1832.4999999999927</v>
      </c>
      <c r="N84">
        <v>0</v>
      </c>
      <c r="O84" t="s">
        <v>1392</v>
      </c>
      <c r="P84" s="132">
        <v>0</v>
      </c>
      <c r="Q84" s="132">
        <v>5.4199999999999998E-2</v>
      </c>
      <c r="R84" s="2">
        <v>20.684210526315788</v>
      </c>
      <c r="AC84"/>
      <c r="AD84"/>
      <c r="AE84" s="2"/>
      <c r="AF84"/>
      <c r="AG84"/>
    </row>
    <row r="85" spans="1:33" ht="21.95" customHeight="1" x14ac:dyDescent="0.25">
      <c r="A85" s="51"/>
      <c r="B85" s="51"/>
      <c r="C85" s="51"/>
      <c r="D85"/>
      <c r="E85" s="22" t="s">
        <v>34</v>
      </c>
      <c r="F85" s="2">
        <v>34.94</v>
      </c>
      <c r="G85" s="2">
        <v>34.94</v>
      </c>
      <c r="H85">
        <v>0</v>
      </c>
      <c r="I85" s="2">
        <v>0</v>
      </c>
      <c r="J85" s="2">
        <v>0</v>
      </c>
      <c r="K85" s="2">
        <v>0</v>
      </c>
      <c r="L85" s="132">
        <v>0</v>
      </c>
      <c r="M85" s="2">
        <v>21137.586999999941</v>
      </c>
      <c r="N85">
        <v>0</v>
      </c>
      <c r="P85" s="132">
        <v>0</v>
      </c>
      <c r="Q85" s="132">
        <v>5.1000000000000004E-3</v>
      </c>
      <c r="W85" s="655"/>
      <c r="X85" s="888"/>
      <c r="Y85" s="888"/>
    </row>
    <row r="86" spans="1:33" ht="21.95" customHeight="1" x14ac:dyDescent="0.25">
      <c r="A86" s="51"/>
      <c r="B86" s="51"/>
      <c r="C86" s="51"/>
      <c r="D86"/>
      <c r="E86" s="22" t="s">
        <v>171</v>
      </c>
      <c r="F86" s="2">
        <v>43.7</v>
      </c>
      <c r="G86" s="2">
        <v>43.7</v>
      </c>
      <c r="H86">
        <v>0</v>
      </c>
      <c r="I86" s="2">
        <v>0</v>
      </c>
      <c r="J86" s="2">
        <v>0</v>
      </c>
      <c r="K86" s="2">
        <v>0</v>
      </c>
      <c r="L86" s="132">
        <v>0</v>
      </c>
      <c r="M86" s="2">
        <v>119.92000000000053</v>
      </c>
      <c r="N86">
        <v>0</v>
      </c>
      <c r="P86" s="132">
        <v>3.6400000000000002E-2</v>
      </c>
      <c r="Q86" s="132">
        <v>1.38E-2</v>
      </c>
      <c r="T86" s="48"/>
      <c r="W86" s="655"/>
      <c r="X86" s="888"/>
      <c r="Y86" s="888"/>
    </row>
    <row r="87" spans="1:33" ht="21.95" customHeight="1" x14ac:dyDescent="0.25">
      <c r="A87" s="50"/>
      <c r="B87" s="50"/>
      <c r="C87" s="51"/>
      <c r="D87"/>
      <c r="E87" s="22" t="s">
        <v>27</v>
      </c>
      <c r="F87" s="2">
        <v>46.8</v>
      </c>
      <c r="G87" s="2">
        <v>46.8</v>
      </c>
      <c r="H87">
        <v>0</v>
      </c>
      <c r="I87" s="2">
        <v>0</v>
      </c>
      <c r="J87" s="2">
        <v>0</v>
      </c>
      <c r="K87" s="2">
        <v>0</v>
      </c>
      <c r="L87" s="132">
        <v>0</v>
      </c>
      <c r="M87" s="2">
        <v>1407.5400000000009</v>
      </c>
      <c r="N87">
        <v>0</v>
      </c>
      <c r="P87" s="132">
        <v>3.0200000000000001E-2</v>
      </c>
      <c r="Q87" s="132">
        <v>3.8999999999999998E-3</v>
      </c>
      <c r="W87" s="655"/>
      <c r="X87" s="888"/>
      <c r="Y87" s="888"/>
      <c r="AC87"/>
      <c r="AD87"/>
      <c r="AE87"/>
      <c r="AF87"/>
      <c r="AG87"/>
    </row>
    <row r="88" spans="1:33" ht="21.95" customHeight="1" x14ac:dyDescent="0.25">
      <c r="A88" s="50"/>
      <c r="B88" s="51"/>
      <c r="C88" s="51"/>
      <c r="D88"/>
      <c r="E88" s="22" t="s">
        <v>22</v>
      </c>
      <c r="F88" s="2">
        <v>57.28</v>
      </c>
      <c r="G88" s="2">
        <v>57.28</v>
      </c>
      <c r="H88">
        <v>0</v>
      </c>
      <c r="I88" s="2">
        <v>0</v>
      </c>
      <c r="J88" s="2">
        <v>0</v>
      </c>
      <c r="K88" s="2">
        <v>0</v>
      </c>
      <c r="L88" s="132">
        <v>0</v>
      </c>
      <c r="M88" s="2">
        <v>3178.8000000000466</v>
      </c>
      <c r="N88">
        <v>0</v>
      </c>
      <c r="P88" s="132">
        <v>2.07E-2</v>
      </c>
      <c r="Q88" s="132">
        <v>3.0000000000000001E-3</v>
      </c>
      <c r="T88" s="48"/>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row>
    <row r="90" spans="1:33" ht="21.95" customHeight="1" x14ac:dyDescent="0.25">
      <c r="A90" s="50"/>
      <c r="B90" s="51"/>
      <c r="C90" s="51"/>
      <c r="D90"/>
      <c r="E90" s="22" t="s">
        <v>262</v>
      </c>
      <c r="F90" s="2">
        <v>53.83</v>
      </c>
      <c r="G90" s="2">
        <v>53.83</v>
      </c>
      <c r="H90">
        <v>0</v>
      </c>
      <c r="I90" s="2">
        <v>0</v>
      </c>
      <c r="J90" s="2">
        <v>0</v>
      </c>
      <c r="K90" s="2">
        <v>0</v>
      </c>
      <c r="L90" s="132">
        <v>0</v>
      </c>
      <c r="M90" s="2">
        <v>427.92000000000007</v>
      </c>
      <c r="N90">
        <v>0</v>
      </c>
      <c r="P90" s="132">
        <v>0</v>
      </c>
      <c r="Q90" s="132">
        <v>9.2999999999999992E-3</v>
      </c>
      <c r="AC90"/>
      <c r="AD90"/>
      <c r="AE90"/>
      <c r="AF90"/>
      <c r="AG90"/>
    </row>
    <row r="91" spans="1:33" ht="21.95" customHeight="1" x14ac:dyDescent="0.25">
      <c r="A91" s="58"/>
      <c r="B91" s="59"/>
      <c r="C91" s="58"/>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row>
    <row r="93" spans="1:33" ht="21.95" customHeight="1" x14ac:dyDescent="0.25">
      <c r="A93" s="50"/>
      <c r="B93" s="50"/>
      <c r="C93" s="51"/>
      <c r="D93"/>
      <c r="E93" s="22" t="s">
        <v>8</v>
      </c>
      <c r="F93" s="2">
        <v>90.42</v>
      </c>
      <c r="G93" s="2">
        <v>90.42</v>
      </c>
      <c r="H93">
        <v>0</v>
      </c>
      <c r="I93" s="2">
        <v>0</v>
      </c>
      <c r="J93" s="2">
        <v>0</v>
      </c>
      <c r="K93" s="2">
        <v>0</v>
      </c>
      <c r="L93" s="132">
        <v>0</v>
      </c>
      <c r="M93" s="2">
        <v>121.94999999999982</v>
      </c>
      <c r="N93">
        <v>0</v>
      </c>
      <c r="P93" s="132">
        <v>1.67E-2</v>
      </c>
      <c r="Q93" s="132">
        <v>7.1999999999999998E-3</v>
      </c>
      <c r="T93" s="48"/>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row>
    <row r="95" spans="1:33" ht="21.95" customHeight="1" x14ac:dyDescent="0.25">
      <c r="A95" s="51"/>
      <c r="B95" s="51"/>
      <c r="C95" s="51"/>
      <c r="D95"/>
      <c r="E95" s="22" t="s">
        <v>218</v>
      </c>
      <c r="F95" s="2">
        <v>41.94</v>
      </c>
      <c r="G95" s="2">
        <v>41.94</v>
      </c>
      <c r="H95">
        <v>0</v>
      </c>
      <c r="I95" s="2">
        <v>0</v>
      </c>
      <c r="J95" s="2">
        <v>0</v>
      </c>
      <c r="K95" s="2">
        <v>0</v>
      </c>
      <c r="L95" s="132">
        <v>0</v>
      </c>
      <c r="M95" s="2">
        <v>4376.9599999999991</v>
      </c>
      <c r="N95">
        <v>0</v>
      </c>
      <c r="O95" t="s">
        <v>1170</v>
      </c>
      <c r="P95" s="132">
        <v>4.0899999999999999E-2</v>
      </c>
      <c r="Q95" s="132">
        <v>2.69E-2</v>
      </c>
      <c r="T95" s="48"/>
    </row>
    <row r="96" spans="1:33" ht="21.95" customHeight="1" x14ac:dyDescent="0.25">
      <c r="A96" s="50"/>
      <c r="B96" s="50"/>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row>
    <row r="97" spans="1:33" ht="21.95" customHeight="1" x14ac:dyDescent="0.25">
      <c r="A97" s="50"/>
      <c r="B97" s="50"/>
      <c r="C97" s="51"/>
      <c r="D97"/>
      <c r="E97" s="22" t="s">
        <v>1372</v>
      </c>
      <c r="F97" s="2">
        <v>34.51</v>
      </c>
      <c r="G97" s="2">
        <v>34.51</v>
      </c>
      <c r="H97">
        <v>0</v>
      </c>
      <c r="I97" s="2">
        <v>0</v>
      </c>
      <c r="J97" s="2">
        <v>0</v>
      </c>
      <c r="K97" s="2">
        <v>0</v>
      </c>
      <c r="L97" s="132">
        <v>0</v>
      </c>
      <c r="M97" s="2">
        <v>937.36999999999534</v>
      </c>
      <c r="N97">
        <v>0</v>
      </c>
      <c r="P97" s="132">
        <v>0</v>
      </c>
      <c r="Q97" s="132">
        <v>1.9099999999999999E-2</v>
      </c>
    </row>
    <row r="98" spans="1:33" ht="21.95" customHeight="1" x14ac:dyDescent="0.25">
      <c r="A98" s="50"/>
      <c r="B98" s="50"/>
      <c r="C98" s="51"/>
      <c r="D98"/>
      <c r="E98" s="22" t="s">
        <v>45</v>
      </c>
      <c r="F98" s="2">
        <v>100.79</v>
      </c>
      <c r="G98" s="2">
        <v>100.79</v>
      </c>
      <c r="H98">
        <v>0</v>
      </c>
      <c r="I98" s="2">
        <v>0</v>
      </c>
      <c r="J98" s="2">
        <v>0</v>
      </c>
      <c r="K98" s="2">
        <v>0</v>
      </c>
      <c r="L98" s="132">
        <v>0</v>
      </c>
      <c r="M98" s="2">
        <v>523.61999999999898</v>
      </c>
      <c r="N98">
        <v>0</v>
      </c>
      <c r="P98" s="132">
        <v>1.67E-2</v>
      </c>
      <c r="Q98" s="132">
        <v>7.4000000000000003E-3</v>
      </c>
      <c r="T98" s="48"/>
    </row>
    <row r="99" spans="1:33" ht="21.95" customHeight="1" x14ac:dyDescent="0.25">
      <c r="A99" s="50"/>
      <c r="B99" s="50"/>
      <c r="C99" s="51"/>
      <c r="D99"/>
      <c r="E99" s="22" t="s">
        <v>47</v>
      </c>
      <c r="F99" s="2">
        <v>201.41</v>
      </c>
      <c r="G99" s="2">
        <v>201.41</v>
      </c>
      <c r="H99">
        <v>0</v>
      </c>
      <c r="I99" s="2">
        <v>0</v>
      </c>
      <c r="J99" s="2">
        <v>0</v>
      </c>
      <c r="K99" s="2">
        <v>0</v>
      </c>
      <c r="L99" s="132">
        <v>0</v>
      </c>
      <c r="M99" s="2">
        <v>-168.6200000000008</v>
      </c>
      <c r="N99">
        <v>0</v>
      </c>
      <c r="P99" s="132">
        <v>0</v>
      </c>
      <c r="Q99" s="132">
        <v>1.04E-2</v>
      </c>
      <c r="AC99"/>
      <c r="AD99"/>
      <c r="AE99"/>
      <c r="AF99"/>
      <c r="AG99"/>
    </row>
    <row r="100" spans="1:33"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row>
    <row r="101" spans="1:33"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row>
    <row r="102" spans="1:33" ht="21.95" customHeight="1" x14ac:dyDescent="0.25">
      <c r="A102" s="50"/>
      <c r="B102" s="51"/>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c r="T102" s="48"/>
    </row>
    <row r="103" spans="1:33" ht="21.95" customHeight="1" x14ac:dyDescent="0.25">
      <c r="A103" s="50"/>
      <c r="B103" s="51"/>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c r="T103" s="48"/>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BIIB!A1" display="BIIB"/>
    <hyperlink ref="E22" location="MYL!A1" display="MYL"/>
    <hyperlink ref="E23" location="SIG!A1" display="SIG"/>
    <hyperlink ref="E24" location="ABC!A1" display="ABC"/>
    <hyperlink ref="E25" location="NVR!A1" display="NVR"/>
    <hyperlink ref="E26" location="AAPL!A1" display="AAPL"/>
    <hyperlink ref="E27" location="AXP!A1" display="AXP"/>
    <hyperlink ref="E28" location="DG!A1" display="DG"/>
    <hyperlink ref="E29" location="PINC!A1" display="PINC"/>
    <hyperlink ref="E30" location="FOXA!A1" display="FOXA"/>
    <hyperlink ref="E31" location="AOBC!A1" display="AOBC"/>
    <hyperlink ref="E32" location="LUV!A1" display="LUV"/>
    <hyperlink ref="E33" location="CCEP!A1" display="CCEP"/>
    <hyperlink ref="E34" location="BMY!A1" display="BMY"/>
    <hyperlink ref="E35" location="TIF!A1" display="TIF"/>
    <hyperlink ref="E9" location="XOP!A1" display="XOP"/>
    <hyperlink ref="E16" location="DD!A1" display="DD"/>
    <hyperlink ref="E36" location="GPS!A1" display="GPS"/>
    <hyperlink ref="E37" location="AKAM!A1" display="AKAM"/>
    <hyperlink ref="E38" location="ARNC!A1" display="ARNC"/>
    <hyperlink ref="E10" location="IEMG!A1" display="IEMG"/>
    <hyperlink ref="E8" location="CVS!A1" display="CVS"/>
    <hyperlink ref="E39" location="ADBE!A1" display="ADBE"/>
    <hyperlink ref="E40" location="FDX!A1" display="FDX"/>
    <hyperlink ref="E41" location="PPC!A1" display="PPC"/>
    <hyperlink ref="E42" location="SKX!A1" display="SKX"/>
    <hyperlink ref="E19" location="DOW!A1" display="DOW"/>
    <hyperlink ref="E15" location="ABMD!A1" display="ABMD"/>
    <hyperlink ref="E20" location="CTVA!A1" display="CTVA"/>
    <hyperlink ref="E43" location="XLB!A1" display="XLB"/>
    <hyperlink ref="E44" location="EOG!A1" display="EOG"/>
    <hyperlink ref="E45" location="TCEHY!A1" display="TCEHY"/>
    <hyperlink ref="E46" location="CCL!A1" display="CCL"/>
    <hyperlink ref="E47" location="DVN!A1" display="DVN"/>
    <hyperlink ref="E48" location="ET!A1" display="ET"/>
    <hyperlink ref="E49" location="KWEB!A1" display="KWEB"/>
    <hyperlink ref="E2" location="MRO!A1" display="MRO"/>
    <hyperlink ref="E50" location="GE!A1" display="GE"/>
    <hyperlink ref="E51" location="XRAY!A1" display="XRAY"/>
    <hyperlink ref="E52" location="ATVI!A1" display="ATVI"/>
    <hyperlink ref="E53" location="CRI!A1" display="CRI"/>
    <hyperlink ref="E54" location="AOS!A1" display="AOS"/>
    <hyperlink ref="E55" location="IWM!A1" display="IWM"/>
    <hyperlink ref="E56" location="PXD!A1" display="PXD"/>
    <hyperlink ref="E57" location="IPGP!A1" display="IPGP"/>
    <hyperlink ref="E58" location="SLCA!A1" display="SLCA"/>
    <hyperlink ref="E59" location="XLP!A1" display="XLP"/>
    <hyperlink ref="E18"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4"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6" location="MOS!A1" display="MOS"/>
    <hyperlink ref="E81" location="VGK!A1" display="VGK"/>
    <hyperlink ref="E82" location="CMG!A1" display="CMG"/>
    <hyperlink ref="E7" location="UVE!A1" display="UVE"/>
    <hyperlink ref="E83" location="HAS!A1" display="HAS"/>
    <hyperlink ref="E84" location="HSIC!A1" display="HSIC"/>
    <hyperlink ref="E13"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5"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4"/>
  <sheetViews>
    <sheetView zoomScaleNormal="100" workbookViewId="0">
      <pane ySplit="1" topLeftCell="A911" activePane="bottomLeft" state="frozen"/>
      <selection pane="bottomLeft" activeCell="U928" sqref="U92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92944.210000000021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sheetData>
  <conditionalFormatting sqref="L1:L2 L92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4">
    <cfRule type="colorScale" priority="1002">
      <colorScale>
        <cfvo type="min"/>
        <cfvo type="num" val="0"/>
        <cfvo type="max"/>
        <color rgb="FFF8696B"/>
        <color rgb="FFFFEB84"/>
        <color rgb="FF63BE7B"/>
      </colorScale>
    </cfRule>
  </conditionalFormatting>
  <conditionalFormatting sqref="G3:G924">
    <cfRule type="colorScale" priority="1004">
      <colorScale>
        <cfvo type="min"/>
        <cfvo type="num" val="0"/>
        <cfvo type="max"/>
        <color rgb="FFF8696B"/>
        <color rgb="FFFFEB84"/>
        <color rgb="FF63BE7B"/>
      </colorScale>
    </cfRule>
  </conditionalFormatting>
  <conditionalFormatting sqref="L3:L92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61"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9">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9"/>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9">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9"/>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9">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9"/>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93871.474666668277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92944.21466666834</v>
      </c>
      <c r="Q269" s="280"/>
      <c r="R269" s="358"/>
      <c r="S269" s="377">
        <v>43616</v>
      </c>
      <c r="T269" s="337">
        <v>1.2</v>
      </c>
    </row>
    <row r="270" spans="1:21" ht="18" customHeight="1" x14ac:dyDescent="0.25">
      <c r="M270" s="25" t="s">
        <v>143</v>
      </c>
      <c r="N270" s="139">
        <f>Balance!AA2</f>
        <v>92944.210000000021</v>
      </c>
      <c r="Q270" s="280"/>
      <c r="R270" s="358"/>
      <c r="S270" s="377"/>
      <c r="T270" s="337">
        <v>47.95</v>
      </c>
      <c r="U270" s="24" t="s">
        <v>1398</v>
      </c>
    </row>
    <row r="271" spans="1:21" ht="18" customHeight="1" x14ac:dyDescent="0.25">
      <c r="M271" s="25"/>
      <c r="N271" s="26"/>
      <c r="O271" s="272"/>
      <c r="Q271" s="280"/>
      <c r="R271" s="358"/>
      <c r="S271" s="377"/>
      <c r="T271" s="337">
        <v>17.93</v>
      </c>
      <c r="U271" s="24" t="s">
        <v>1398</v>
      </c>
    </row>
    <row r="272" spans="1:21" ht="18" customHeight="1" x14ac:dyDescent="0.25">
      <c r="Q272" s="280"/>
      <c r="R272" s="358"/>
      <c r="S272" s="377"/>
      <c r="T272" s="337">
        <v>37.840000000000003</v>
      </c>
      <c r="U272" s="24" t="s">
        <v>1398</v>
      </c>
    </row>
    <row r="273" spans="13:21" ht="18" customHeight="1" x14ac:dyDescent="0.25">
      <c r="M273" s="25" t="s">
        <v>131</v>
      </c>
      <c r="N273" s="431">
        <f>N269-N271-N270</f>
        <v>4.6666683192597702E-3</v>
      </c>
      <c r="Q273" s="280"/>
      <c r="R273" s="358"/>
      <c r="S273" s="377"/>
      <c r="T273" s="337">
        <v>24.64</v>
      </c>
      <c r="U273" s="24" t="s">
        <v>1399</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11" priority="7">
      <formula>#REF!&gt;0</formula>
    </cfRule>
    <cfRule type="expression" dxfId="401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0" t="s">
        <v>78</v>
      </c>
      <c r="P42" s="890"/>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09" priority="58">
      <formula>F19&gt;0</formula>
    </cfRule>
    <cfRule type="expression" dxfId="400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07" priority="47">
      <formula>H25&gt;0</formula>
    </cfRule>
    <cfRule type="expression" dxfId="4006" priority="48">
      <formula>H25&lt;0</formula>
    </cfRule>
  </conditionalFormatting>
  <conditionalFormatting sqref="M39">
    <cfRule type="expression" dxfId="4005" priority="45">
      <formula>M39&gt;0</formula>
    </cfRule>
    <cfRule type="expression" dxfId="4004" priority="46">
      <formula>M39&lt;0</formula>
    </cfRule>
  </conditionalFormatting>
  <conditionalFormatting sqref="F61:F67">
    <cfRule type="expression" dxfId="4003" priority="43">
      <formula>F61&gt;0</formula>
    </cfRule>
    <cfRule type="expression" dxfId="4002" priority="44">
      <formula>F61&lt;0</formula>
    </cfRule>
  </conditionalFormatting>
  <conditionalFormatting sqref="H61:H67">
    <cfRule type="expression" dxfId="4001" priority="41">
      <formula>H61&gt;0</formula>
    </cfRule>
    <cfRule type="expression" dxfId="4000" priority="42">
      <formula>H61&lt;0</formula>
    </cfRule>
  </conditionalFormatting>
  <conditionalFormatting sqref="F21:F24">
    <cfRule type="expression" dxfId="3999" priority="39">
      <formula>F21&gt;0</formula>
    </cfRule>
    <cfRule type="expression" dxfId="3998" priority="40">
      <formula>F21&lt;0</formula>
    </cfRule>
  </conditionalFormatting>
  <conditionalFormatting sqref="H21:H24">
    <cfRule type="expression" dxfId="3997" priority="37">
      <formula>H21&gt;0</formula>
    </cfRule>
    <cfRule type="expression" dxfId="3996" priority="38">
      <formula>H21&lt;0</formula>
    </cfRule>
  </conditionalFormatting>
  <conditionalFormatting sqref="I25:I28">
    <cfRule type="expression" dxfId="3995" priority="31">
      <formula>I25&gt;0</formula>
    </cfRule>
    <cfRule type="expression" dxfId="3994" priority="32">
      <formula>I25&lt;0</formula>
    </cfRule>
  </conditionalFormatting>
  <conditionalFormatting sqref="I21:I24">
    <cfRule type="expression" dxfId="3993" priority="29">
      <formula>I21&gt;0</formula>
    </cfRule>
    <cfRule type="expression" dxfId="3992" priority="30">
      <formula>I21&lt;0</formula>
    </cfRule>
  </conditionalFormatting>
  <conditionalFormatting sqref="H29">
    <cfRule type="expression" dxfId="3991" priority="27">
      <formula>H29&gt;0</formula>
    </cfRule>
    <cfRule type="expression" dxfId="3990" priority="28">
      <formula>H29&lt;0</formula>
    </cfRule>
  </conditionalFormatting>
  <conditionalFormatting sqref="H30">
    <cfRule type="expression" dxfId="3989" priority="25">
      <formula>H30&gt;0</formula>
    </cfRule>
    <cfRule type="expression" dxfId="3988" priority="26">
      <formula>H30&lt;0</formula>
    </cfRule>
  </conditionalFormatting>
  <conditionalFormatting sqref="H31">
    <cfRule type="expression" dxfId="3987" priority="23">
      <formula>H31&gt;0</formula>
    </cfRule>
    <cfRule type="expression" dxfId="3986" priority="24">
      <formula>H31&lt;0</formula>
    </cfRule>
  </conditionalFormatting>
  <conditionalFormatting sqref="Q7">
    <cfRule type="expression" dxfId="3985" priority="21">
      <formula>Q7&gt;0</formula>
    </cfRule>
    <cfRule type="expression" dxfId="3984" priority="22">
      <formula>Q7&lt;0</formula>
    </cfRule>
  </conditionalFormatting>
  <conditionalFormatting sqref="Q8">
    <cfRule type="expression" dxfId="3983" priority="19">
      <formula>Q8&gt;0</formula>
    </cfRule>
    <cfRule type="expression" dxfId="3982" priority="20">
      <formula>Q8&lt;0</formula>
    </cfRule>
  </conditionalFormatting>
  <conditionalFormatting sqref="F73:F82">
    <cfRule type="expression" dxfId="3981" priority="17">
      <formula>F73&gt;0</formula>
    </cfRule>
    <cfRule type="expression" dxfId="3980" priority="18">
      <formula>F73&lt;0</formula>
    </cfRule>
  </conditionalFormatting>
  <conditionalFormatting sqref="H73:H76">
    <cfRule type="expression" dxfId="3979" priority="15">
      <formula>H73&gt;0</formula>
    </cfRule>
    <cfRule type="expression" dxfId="3978" priority="16">
      <formula>H73&lt;0</formula>
    </cfRule>
  </conditionalFormatting>
  <conditionalFormatting sqref="F69:F72">
    <cfRule type="expression" dxfId="3977" priority="13">
      <formula>F69&gt;0</formula>
    </cfRule>
    <cfRule type="expression" dxfId="3976" priority="14">
      <formula>F69&lt;0</formula>
    </cfRule>
  </conditionalFormatting>
  <conditionalFormatting sqref="H69:H72">
    <cfRule type="expression" dxfId="3975" priority="11">
      <formula>H69&gt;0</formula>
    </cfRule>
    <cfRule type="expression" dxfId="3974" priority="12">
      <formula>H69&lt;0</formula>
    </cfRule>
  </conditionalFormatting>
  <conditionalFormatting sqref="I73:I76">
    <cfRule type="expression" dxfId="3973" priority="9">
      <formula>I73&gt;0</formula>
    </cfRule>
    <cfRule type="expression" dxfId="3972" priority="10">
      <formula>I73&lt;0</formula>
    </cfRule>
  </conditionalFormatting>
  <conditionalFormatting sqref="I69:I72">
    <cfRule type="expression" dxfId="3971" priority="7">
      <formula>I69&gt;0</formula>
    </cfRule>
    <cfRule type="expression" dxfId="3970" priority="8">
      <formula>I69&lt;0</formula>
    </cfRule>
  </conditionalFormatting>
  <conditionalFormatting sqref="H77">
    <cfRule type="expression" dxfId="3969" priority="5">
      <formula>H77&gt;0</formula>
    </cfRule>
    <cfRule type="expression" dxfId="3968" priority="6">
      <formula>H77&lt;0</formula>
    </cfRule>
  </conditionalFormatting>
  <conditionalFormatting sqref="H78">
    <cfRule type="expression" dxfId="3967" priority="3">
      <formula>H78&gt;0</formula>
    </cfRule>
    <cfRule type="expression" dxfId="3966" priority="4">
      <formula>H78&lt;0</formula>
    </cfRule>
  </conditionalFormatting>
  <conditionalFormatting sqref="H79">
    <cfRule type="expression" dxfId="3965" priority="1">
      <formula>H79&gt;0</formula>
    </cfRule>
    <cfRule type="expression" dxfId="396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0" t="s">
        <v>78</v>
      </c>
      <c r="P42" s="890"/>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63" priority="29">
      <formula>N19&gt;0</formula>
    </cfRule>
    <cfRule type="expression" dxfId="396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61" priority="23">
      <formula>F22&gt;0</formula>
    </cfRule>
    <cfRule type="expression" dxfId="3960" priority="24">
      <formula>F22&lt;0</formula>
    </cfRule>
  </conditionalFormatting>
  <conditionalFormatting sqref="H22:H31">
    <cfRule type="expression" dxfId="3959" priority="21">
      <formula>H22&gt;0</formula>
    </cfRule>
    <cfRule type="expression" dxfId="3958" priority="22">
      <formula>H22&lt;0</formula>
    </cfRule>
  </conditionalFormatting>
  <conditionalFormatting sqref="I21:J31">
    <cfRule type="expression" dxfId="3957" priority="19">
      <formula>I21&gt;0</formula>
    </cfRule>
    <cfRule type="expression" dxfId="3956" priority="20">
      <formula>I21&lt;0</formula>
    </cfRule>
  </conditionalFormatting>
  <conditionalFormatting sqref="Q8">
    <cfRule type="expression" dxfId="3955" priority="11">
      <formula>Q8&gt;0</formula>
    </cfRule>
    <cfRule type="expression" dxfId="3954" priority="12">
      <formula>Q8&lt;0</formula>
    </cfRule>
  </conditionalFormatting>
  <conditionalFormatting sqref="Q7">
    <cfRule type="expression" dxfId="3953" priority="13">
      <formula>Q7&gt;0</formula>
    </cfRule>
    <cfRule type="expression" dxfId="3952" priority="14">
      <formula>Q7&lt;0</formula>
    </cfRule>
  </conditionalFormatting>
  <conditionalFormatting sqref="F56:F66">
    <cfRule type="expression" dxfId="3951" priority="9">
      <formula>F56&gt;0</formula>
    </cfRule>
    <cfRule type="expression" dxfId="3950" priority="10">
      <formula>F56&lt;0</formula>
    </cfRule>
  </conditionalFormatting>
  <conditionalFormatting sqref="H56:H66">
    <cfRule type="expression" dxfId="3949" priority="7">
      <formula>H56&gt;0</formula>
    </cfRule>
    <cfRule type="expression" dxfId="3948" priority="8">
      <formula>H56&lt;0</formula>
    </cfRule>
  </conditionalFormatting>
  <conditionalFormatting sqref="I56:I66">
    <cfRule type="expression" dxfId="3947" priority="5">
      <formula>I56&gt;0</formula>
    </cfRule>
    <cfRule type="expression" dxfId="3946" priority="6">
      <formula>I56&lt;0</formula>
    </cfRule>
  </conditionalFormatting>
  <conditionalFormatting sqref="F21">
    <cfRule type="expression" dxfId="3945" priority="3">
      <formula>F21&gt;0</formula>
    </cfRule>
    <cfRule type="expression" dxfId="3944" priority="4">
      <formula>F21&lt;0</formula>
    </cfRule>
  </conditionalFormatting>
  <conditionalFormatting sqref="H21">
    <cfRule type="expression" dxfId="3943" priority="1">
      <formula>H21&gt;0</formula>
    </cfRule>
    <cfRule type="expression" dxfId="394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41" priority="64">
      <formula>N23&gt;0</formula>
    </cfRule>
    <cfRule type="expression" dxfId="394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39" priority="58">
      <formula>F79&gt;0</formula>
    </cfRule>
    <cfRule type="expression" dxfId="3938" priority="59">
      <formula>F79&lt;0</formula>
    </cfRule>
  </conditionalFormatting>
  <conditionalFormatting sqref="H79:H97 H101:H118">
    <cfRule type="expression" dxfId="3937" priority="56">
      <formula>H79&gt;0</formula>
    </cfRule>
    <cfRule type="expression" dxfId="3936" priority="57">
      <formula>H79&lt;0</formula>
    </cfRule>
  </conditionalFormatting>
  <conditionalFormatting sqref="I75:I97 I100:I118">
    <cfRule type="expression" dxfId="3935" priority="54">
      <formula>I75&gt;0</formula>
    </cfRule>
    <cfRule type="expression" dxfId="3934" priority="55">
      <formula>I75&lt;0</formula>
    </cfRule>
  </conditionalFormatting>
  <conditionalFormatting sqref="Q7">
    <cfRule type="expression" dxfId="3933" priority="52">
      <formula>Q7&gt;0</formula>
    </cfRule>
    <cfRule type="expression" dxfId="3932" priority="53">
      <formula>Q7&lt;0</formula>
    </cfRule>
  </conditionalFormatting>
  <conditionalFormatting sqref="Q8">
    <cfRule type="expression" dxfId="3931" priority="50">
      <formula>Q8&gt;0</formula>
    </cfRule>
    <cfRule type="expression" dxfId="3930" priority="51">
      <formula>Q8&lt;0</formula>
    </cfRule>
  </conditionalFormatting>
  <conditionalFormatting sqref="F75:F78">
    <cfRule type="expression" dxfId="3929" priority="48">
      <formula>F75&gt;0</formula>
    </cfRule>
    <cfRule type="expression" dxfId="3928" priority="49">
      <formula>F75&lt;0</formula>
    </cfRule>
  </conditionalFormatting>
  <conditionalFormatting sqref="H75:H78">
    <cfRule type="expression" dxfId="3927" priority="46">
      <formula>H75&gt;0</formula>
    </cfRule>
    <cfRule type="expression" dxfId="3926" priority="47">
      <formula>H75&lt;0</formula>
    </cfRule>
  </conditionalFormatting>
  <conditionalFormatting sqref="F100:F114">
    <cfRule type="expression" dxfId="3925" priority="40">
      <formula>F100&gt;0</formula>
    </cfRule>
    <cfRule type="expression" dxfId="3924" priority="41">
      <formula>F100&lt;0</formula>
    </cfRule>
  </conditionalFormatting>
  <conditionalFormatting sqref="H100:H114">
    <cfRule type="expression" dxfId="3923" priority="38">
      <formula>H100&gt;0</formula>
    </cfRule>
    <cfRule type="expression" dxfId="3922" priority="39">
      <formula>H100&lt;0</formula>
    </cfRule>
  </conditionalFormatting>
  <conditionalFormatting sqref="F29:F67">
    <cfRule type="expression" dxfId="3921" priority="36">
      <formula>F29&gt;0</formula>
    </cfRule>
    <cfRule type="expression" dxfId="3920" priority="37">
      <formula>F29&lt;0</formula>
    </cfRule>
  </conditionalFormatting>
  <conditionalFormatting sqref="H29:H63">
    <cfRule type="expression" dxfId="3919" priority="34">
      <formula>H29&gt;0</formula>
    </cfRule>
    <cfRule type="expression" dxfId="3918" priority="35">
      <formula>H29&lt;0</formula>
    </cfRule>
  </conditionalFormatting>
  <conditionalFormatting sqref="J38:J68">
    <cfRule type="expression" dxfId="3917" priority="32">
      <formula>J38&gt;0</formula>
    </cfRule>
    <cfRule type="expression" dxfId="3916" priority="33">
      <formula>J38&lt;0</formula>
    </cfRule>
  </conditionalFormatting>
  <conditionalFormatting sqref="J43">
    <cfRule type="expression" dxfId="3915" priority="30">
      <formula>J43&gt;0</formula>
    </cfRule>
    <cfRule type="expression" dxfId="3914" priority="31">
      <formula>J43&lt;0</formula>
    </cfRule>
  </conditionalFormatting>
  <conditionalFormatting sqref="Q9">
    <cfRule type="expression" dxfId="3913" priority="24">
      <formula>Q9&gt;0</formula>
    </cfRule>
    <cfRule type="expression" dxfId="3912" priority="25">
      <formula>Q9&lt;0</formula>
    </cfRule>
  </conditionalFormatting>
  <conditionalFormatting sqref="R4">
    <cfRule type="expression" dxfId="3911" priority="26">
      <formula>R4&gt;0</formula>
    </cfRule>
    <cfRule type="expression" dxfId="391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09" priority="21">
      <formula>F120&gt;0</formula>
    </cfRule>
    <cfRule type="expression" dxfId="3908" priority="22">
      <formula>F120&lt;0</formula>
    </cfRule>
  </conditionalFormatting>
  <conditionalFormatting sqref="H120:H160">
    <cfRule type="expression" dxfId="3907" priority="19">
      <formula>H120&gt;0</formula>
    </cfRule>
    <cfRule type="expression" dxfId="3906" priority="20">
      <formula>H120&lt;0</formula>
    </cfRule>
  </conditionalFormatting>
  <conditionalFormatting sqref="J129:J160">
    <cfRule type="expression" dxfId="3905" priority="17">
      <formula>J129&gt;0</formula>
    </cfRule>
    <cfRule type="expression" dxfId="3904" priority="18">
      <formula>J129&lt;0</formula>
    </cfRule>
  </conditionalFormatting>
  <conditionalFormatting sqref="J134">
    <cfRule type="expression" dxfId="3903" priority="15">
      <formula>J134&gt;0</formula>
    </cfRule>
    <cfRule type="expression" dxfId="3902" priority="16">
      <formula>J134&lt;0</formula>
    </cfRule>
  </conditionalFormatting>
  <conditionalFormatting sqref="J31:J40">
    <cfRule type="expression" dxfId="3901" priority="13">
      <formula>J31&gt;0</formula>
    </cfRule>
    <cfRule type="expression" dxfId="3900" priority="14">
      <formula>J31&lt;0</formula>
    </cfRule>
  </conditionalFormatting>
  <conditionalFormatting sqref="J36:J37">
    <cfRule type="expression" dxfId="3899" priority="11">
      <formula>J36&gt;0</formula>
    </cfRule>
    <cfRule type="expression" dxfId="3898" priority="12">
      <formula>J36&lt;0</formula>
    </cfRule>
  </conditionalFormatting>
  <conditionalFormatting sqref="Q10">
    <cfRule type="expression" dxfId="3897" priority="9">
      <formula>Q10&gt;0</formula>
    </cfRule>
    <cfRule type="expression" dxfId="3896" priority="10">
      <formula>Q10&lt;0</formula>
    </cfRule>
  </conditionalFormatting>
  <conditionalFormatting sqref="K38:K55 K57:K68">
    <cfRule type="expression" dxfId="3895" priority="7">
      <formula>K38&gt;0</formula>
    </cfRule>
    <cfRule type="expression" dxfId="3894" priority="8">
      <formula>K38&lt;0</formula>
    </cfRule>
  </conditionalFormatting>
  <conditionalFormatting sqref="K43">
    <cfRule type="expression" dxfId="3893" priority="5">
      <formula>K43&gt;0</formula>
    </cfRule>
    <cfRule type="expression" dxfId="3892" priority="6">
      <formula>K43&lt;0</formula>
    </cfRule>
  </conditionalFormatting>
  <conditionalFormatting sqref="K31:K40">
    <cfRule type="expression" dxfId="3891" priority="3">
      <formula>K31&gt;0</formula>
    </cfRule>
    <cfRule type="expression" dxfId="3890" priority="4">
      <formula>K31&lt;0</formula>
    </cfRule>
  </conditionalFormatting>
  <conditionalFormatting sqref="K36:K37">
    <cfRule type="expression" dxfId="3889" priority="1">
      <formula>K36&gt;0</formula>
    </cfRule>
    <cfRule type="expression" dxfId="388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1388</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887" priority="31">
      <formula>F7&gt;0</formula>
    </cfRule>
    <cfRule type="expression" dxfId="3886" priority="32">
      <formula>F7&lt;0</formula>
    </cfRule>
  </conditionalFormatting>
  <conditionalFormatting sqref="Q8">
    <cfRule type="expression" dxfId="3885" priority="29">
      <formula>Q8&gt;0</formula>
    </cfRule>
    <cfRule type="expression" dxfId="3884" priority="30">
      <formula>Q8&lt;0</formula>
    </cfRule>
  </conditionalFormatting>
  <conditionalFormatting sqref="Q10">
    <cfRule type="expression" dxfId="3883" priority="23">
      <formula>Q10&gt;0</formula>
    </cfRule>
    <cfRule type="expression" dxfId="3882" priority="24">
      <formula>Q10&lt;0</formula>
    </cfRule>
  </conditionalFormatting>
  <conditionalFormatting sqref="J25:J38">
    <cfRule type="expression" dxfId="3881" priority="21">
      <formula>J25&gt;0</formula>
    </cfRule>
    <cfRule type="expression" dxfId="3880" priority="22">
      <formula>J25&lt;0</formula>
    </cfRule>
  </conditionalFormatting>
  <conditionalFormatting sqref="L25:L38">
    <cfRule type="expression" dxfId="3879" priority="17">
      <formula>L25&gt;0</formula>
    </cfRule>
    <cfRule type="expression" dxfId="3878" priority="18">
      <formula>L25&lt;0</formula>
    </cfRule>
  </conditionalFormatting>
  <conditionalFormatting sqref="F93:F114">
    <cfRule type="expression" dxfId="3877" priority="15">
      <formula>F93&gt;0</formula>
    </cfRule>
    <cfRule type="expression" dxfId="3876" priority="16">
      <formula>F93&lt;0</formula>
    </cfRule>
  </conditionalFormatting>
  <conditionalFormatting sqref="H93:H114">
    <cfRule type="expression" dxfId="3875" priority="13">
      <formula>H93&gt;0</formula>
    </cfRule>
    <cfRule type="expression" dxfId="3874" priority="14">
      <formula>H93&lt;0</formula>
    </cfRule>
  </conditionalFormatting>
  <conditionalFormatting sqref="J93:J106">
    <cfRule type="expression" dxfId="3873" priority="11">
      <formula>J93&gt;0</formula>
    </cfRule>
    <cfRule type="expression" dxfId="3872" priority="12">
      <formula>J93&lt;0</formula>
    </cfRule>
  </conditionalFormatting>
  <conditionalFormatting sqref="K93:K106">
    <cfRule type="expression" dxfId="3871" priority="9">
      <formula>K93&gt;0</formula>
    </cfRule>
    <cfRule type="expression" dxfId="3870" priority="10">
      <formula>K93&lt;0</formula>
    </cfRule>
  </conditionalFormatting>
  <conditionalFormatting sqref="L93:L106">
    <cfRule type="expression" dxfId="3869" priority="7">
      <formula>L93&gt;0</formula>
    </cfRule>
    <cfRule type="expression" dxfId="3868" priority="8">
      <formula>L93&lt;0</formula>
    </cfRule>
  </conditionalFormatting>
  <conditionalFormatting sqref="F25:F32">
    <cfRule type="expression" dxfId="3867" priority="5">
      <formula>F25&gt;0</formula>
    </cfRule>
    <cfRule type="expression" dxfId="3866" priority="6">
      <formula>F25&lt;0</formula>
    </cfRule>
  </conditionalFormatting>
  <conditionalFormatting sqref="H25:H32">
    <cfRule type="expression" dxfId="3865" priority="3">
      <formula>H25&gt;0</formula>
    </cfRule>
    <cfRule type="expression" dxfId="3864" priority="4">
      <formula>H25&lt;0</formula>
    </cfRule>
  </conditionalFormatting>
  <conditionalFormatting sqref="H60:H63 F60:F63">
    <cfRule type="expression" dxfId="3863" priority="1">
      <formula>F60&gt;0</formula>
    </cfRule>
    <cfRule type="expression" dxfId="3862"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61" priority="33">
      <formula>F54&gt;0</formula>
    </cfRule>
    <cfRule type="expression" dxfId="3860" priority="34">
      <formula>F54&lt;0</formula>
    </cfRule>
  </conditionalFormatting>
  <conditionalFormatting sqref="Q7">
    <cfRule type="expression" dxfId="3859" priority="31">
      <formula>Q7&gt;0</formula>
    </cfRule>
    <cfRule type="expression" dxfId="3858" priority="32">
      <formula>Q7&lt;0</formula>
    </cfRule>
  </conditionalFormatting>
  <conditionalFormatting sqref="Q8">
    <cfRule type="expression" dxfId="3857" priority="29">
      <formula>Q8&gt;0</formula>
    </cfRule>
    <cfRule type="expression" dxfId="3856" priority="30">
      <formula>Q8&lt;0</formula>
    </cfRule>
  </conditionalFormatting>
  <conditionalFormatting sqref="F31:F53">
    <cfRule type="expression" dxfId="3855" priority="27">
      <formula>F31&gt;0</formula>
    </cfRule>
    <cfRule type="expression" dxfId="3854" priority="28">
      <formula>F31&lt;0</formula>
    </cfRule>
  </conditionalFormatting>
  <conditionalFormatting sqref="H31:H53">
    <cfRule type="expression" dxfId="3853" priority="25">
      <formula>H31&gt;0</formula>
    </cfRule>
    <cfRule type="expression" dxfId="3852" priority="26">
      <formula>H31&lt;0</formula>
    </cfRule>
  </conditionalFormatting>
  <conditionalFormatting sqref="Q10">
    <cfRule type="expression" dxfId="3851" priority="23">
      <formula>Q10&gt;0</formula>
    </cfRule>
    <cfRule type="expression" dxfId="3850" priority="24">
      <formula>Q10&lt;0</formula>
    </cfRule>
  </conditionalFormatting>
  <conditionalFormatting sqref="J25:J38">
    <cfRule type="expression" dxfId="3849" priority="21">
      <formula>J25&gt;0</formula>
    </cfRule>
    <cfRule type="expression" dxfId="3848" priority="22">
      <formula>J25&lt;0</formula>
    </cfRule>
  </conditionalFormatting>
  <conditionalFormatting sqref="L25:L38">
    <cfRule type="expression" dxfId="3847" priority="17">
      <formula>L25&gt;0</formula>
    </cfRule>
    <cfRule type="expression" dxfId="3846" priority="18">
      <formula>L25&lt;0</formula>
    </cfRule>
  </conditionalFormatting>
  <conditionalFormatting sqref="F89:F110">
    <cfRule type="expression" dxfId="3845" priority="15">
      <formula>F89&gt;0</formula>
    </cfRule>
    <cfRule type="expression" dxfId="3844" priority="16">
      <formula>F89&lt;0</formula>
    </cfRule>
  </conditionalFormatting>
  <conditionalFormatting sqref="H89:H110">
    <cfRule type="expression" dxfId="3843" priority="13">
      <formula>H89&gt;0</formula>
    </cfRule>
    <cfRule type="expression" dxfId="3842" priority="14">
      <formula>H89&lt;0</formula>
    </cfRule>
  </conditionalFormatting>
  <conditionalFormatting sqref="J89:J102">
    <cfRule type="expression" dxfId="3841" priority="11">
      <formula>J89&gt;0</formula>
    </cfRule>
    <cfRule type="expression" dxfId="3840" priority="12">
      <formula>J89&lt;0</formula>
    </cfRule>
  </conditionalFormatting>
  <conditionalFormatting sqref="K89:K102">
    <cfRule type="expression" dxfId="3839" priority="9">
      <formula>K89&gt;0</formula>
    </cfRule>
    <cfRule type="expression" dxfId="3838" priority="10">
      <formula>K89&lt;0</formula>
    </cfRule>
  </conditionalFormatting>
  <conditionalFormatting sqref="L89:L102">
    <cfRule type="expression" dxfId="3837" priority="7">
      <formula>L89&gt;0</formula>
    </cfRule>
    <cfRule type="expression" dxfId="3836" priority="8">
      <formula>L89&lt;0</formula>
    </cfRule>
  </conditionalFormatting>
  <conditionalFormatting sqref="F25:F30">
    <cfRule type="expression" dxfId="3835" priority="5">
      <formula>F25&gt;0</formula>
    </cfRule>
    <cfRule type="expression" dxfId="3834" priority="6">
      <formula>F25&lt;0</formula>
    </cfRule>
  </conditionalFormatting>
  <conditionalFormatting sqref="H25:H30">
    <cfRule type="expression" dxfId="3833" priority="3">
      <formula>H25&gt;0</formula>
    </cfRule>
    <cfRule type="expression" dxfId="3832" priority="4">
      <formula>H25&lt;0</formula>
    </cfRule>
  </conditionalFormatting>
  <conditionalFormatting sqref="J45">
    <cfRule type="expression" dxfId="3831" priority="1">
      <formula>J45&gt;0</formula>
    </cfRule>
    <cfRule type="expression" dxfId="383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0" t="s">
        <v>78</v>
      </c>
      <c r="P42" s="890"/>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29" priority="35">
      <formula>N19&gt;0</formula>
    </cfRule>
    <cfRule type="expression" dxfId="382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27" priority="21">
      <formula>F25&gt;0</formula>
    </cfRule>
    <cfRule type="expression" dxfId="3826" priority="22">
      <formula>F25&lt;0</formula>
    </cfRule>
  </conditionalFormatting>
  <conditionalFormatting sqref="H25:H47">
    <cfRule type="expression" dxfId="3825" priority="19">
      <formula>H25&gt;0</formula>
    </cfRule>
    <cfRule type="expression" dxfId="3824" priority="20">
      <formula>H25&lt;0</formula>
    </cfRule>
  </conditionalFormatting>
  <conditionalFormatting sqref="I25:I27">
    <cfRule type="expression" dxfId="3823" priority="15">
      <formula>I25&gt;0</formula>
    </cfRule>
    <cfRule type="expression" dxfId="3822" priority="16">
      <formula>I25&lt;0</formula>
    </cfRule>
  </conditionalFormatting>
  <conditionalFormatting sqref="Q7">
    <cfRule type="expression" dxfId="3821" priority="5">
      <formula>Q7&gt;0</formula>
    </cfRule>
    <cfRule type="expression" dxfId="3820" priority="6">
      <formula>Q7&lt;0</formula>
    </cfRule>
  </conditionalFormatting>
  <conditionalFormatting sqref="Q8">
    <cfRule type="expression" dxfId="3819" priority="3">
      <formula>Q8&gt;0</formula>
    </cfRule>
    <cfRule type="expression" dxfId="381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0" t="s">
        <v>78</v>
      </c>
      <c r="P40" s="890"/>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17" priority="9">
      <formula>F36&gt;0</formula>
    </cfRule>
    <cfRule type="expression" dxfId="3816" priority="10">
      <formula>F36&lt;0</formula>
    </cfRule>
  </conditionalFormatting>
  <conditionalFormatting sqref="F25:F35">
    <cfRule type="expression" dxfId="3815" priority="7">
      <formula>F25&gt;0</formula>
    </cfRule>
    <cfRule type="expression" dxfId="3814" priority="8">
      <formula>F25&lt;0</formula>
    </cfRule>
  </conditionalFormatting>
  <conditionalFormatting sqref="H25:H35">
    <cfRule type="expression" dxfId="3813" priority="5">
      <formula>H25&gt;0</formula>
    </cfRule>
    <cfRule type="expression" dxfId="3812" priority="6">
      <formula>H25&lt;0</formula>
    </cfRule>
  </conditionalFormatting>
  <conditionalFormatting sqref="Q7">
    <cfRule type="expression" dxfId="3811" priority="3">
      <formula>Q7&gt;0</formula>
    </cfRule>
    <cfRule type="expression" dxfId="3810" priority="4">
      <formula>Q7&lt;0</formula>
    </cfRule>
  </conditionalFormatting>
  <conditionalFormatting sqref="Q8">
    <cfRule type="expression" dxfId="3809" priority="1">
      <formula>Q8&gt;0</formula>
    </cfRule>
    <cfRule type="expression" dxfId="380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0" t="s">
        <v>78</v>
      </c>
      <c r="P40" s="890"/>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07" priority="37">
      <formula>F25&gt;0</formula>
    </cfRule>
    <cfRule type="expression" dxfId="3806" priority="38">
      <formula>F25&lt;0</formula>
    </cfRule>
  </conditionalFormatting>
  <conditionalFormatting sqref="Q7">
    <cfRule type="expression" dxfId="3805" priority="35">
      <formula>Q7&gt;0</formula>
    </cfRule>
    <cfRule type="expression" dxfId="3804" priority="36">
      <formula>Q7&lt;0</formula>
    </cfRule>
  </conditionalFormatting>
  <conditionalFormatting sqref="Q8">
    <cfRule type="expression" dxfId="3803" priority="33">
      <formula>Q8&gt;0</formula>
    </cfRule>
    <cfRule type="expression" dxfId="3802" priority="34">
      <formula>Q8&lt;0</formula>
    </cfRule>
  </conditionalFormatting>
  <conditionalFormatting sqref="F44:F46">
    <cfRule type="expression" dxfId="3801" priority="31">
      <formula>F44&gt;0</formula>
    </cfRule>
    <cfRule type="expression" dxfId="3800" priority="32">
      <formula>F44&lt;0</formula>
    </cfRule>
  </conditionalFormatting>
  <conditionalFormatting sqref="H44:H46">
    <cfRule type="expression" dxfId="3799" priority="29">
      <formula>H44&gt;0</formula>
    </cfRule>
    <cfRule type="expression" dxfId="3798" priority="30">
      <formula>H44&lt;0</formula>
    </cfRule>
  </conditionalFormatting>
  <conditionalFormatting sqref="F89:F110">
    <cfRule type="expression" dxfId="3797" priority="27">
      <formula>F89&gt;0</formula>
    </cfRule>
    <cfRule type="expression" dxfId="3796" priority="28">
      <formula>F89&lt;0</formula>
    </cfRule>
  </conditionalFormatting>
  <conditionalFormatting sqref="H89:H110">
    <cfRule type="expression" dxfId="3795" priority="25">
      <formula>H89&gt;0</formula>
    </cfRule>
    <cfRule type="expression" dxfId="3794" priority="26">
      <formula>H89&lt;0</formula>
    </cfRule>
  </conditionalFormatting>
  <conditionalFormatting sqref="Q10">
    <cfRule type="expression" dxfId="3793" priority="23">
      <formula>Q10&gt;0</formula>
    </cfRule>
    <cfRule type="expression" dxfId="3792" priority="24">
      <formula>Q10&lt;0</formula>
    </cfRule>
  </conditionalFormatting>
  <conditionalFormatting sqref="J25:J38">
    <cfRule type="expression" dxfId="3791" priority="21">
      <formula>J25&gt;0</formula>
    </cfRule>
    <cfRule type="expression" dxfId="3790" priority="22">
      <formula>J25&lt;0</formula>
    </cfRule>
  </conditionalFormatting>
  <conditionalFormatting sqref="K25:K38">
    <cfRule type="expression" dxfId="3789" priority="19">
      <formula>K25&gt;0</formula>
    </cfRule>
    <cfRule type="expression" dxfId="3788" priority="20">
      <formula>K25&lt;0</formula>
    </cfRule>
  </conditionalFormatting>
  <conditionalFormatting sqref="L25:L38">
    <cfRule type="expression" dxfId="3787" priority="17">
      <formula>L25&gt;0</formula>
    </cfRule>
    <cfRule type="expression" dxfId="3786" priority="18">
      <formula>L25&lt;0</formula>
    </cfRule>
  </conditionalFormatting>
  <conditionalFormatting sqref="J40">
    <cfRule type="expression" dxfId="3785" priority="15">
      <formula>J40&gt;0</formula>
    </cfRule>
    <cfRule type="expression" dxfId="3784" priority="16">
      <formula>J40&lt;0</formula>
    </cfRule>
  </conditionalFormatting>
  <conditionalFormatting sqref="L39">
    <cfRule type="expression" dxfId="3783" priority="11">
      <formula>L39&gt;0</formula>
    </cfRule>
    <cfRule type="expression" dxfId="3782" priority="12">
      <formula>L39&lt;0</formula>
    </cfRule>
  </conditionalFormatting>
  <conditionalFormatting sqref="F39">
    <cfRule type="expression" dxfId="3781" priority="9">
      <formula>F39&gt;0</formula>
    </cfRule>
    <cfRule type="expression" dxfId="3780" priority="10">
      <formula>F39&lt;0</formula>
    </cfRule>
  </conditionalFormatting>
  <conditionalFormatting sqref="H39">
    <cfRule type="expression" dxfId="3779" priority="7">
      <formula>H39&gt;0</formula>
    </cfRule>
    <cfRule type="expression" dxfId="3778" priority="8">
      <formula>H39&lt;0</formula>
    </cfRule>
  </conditionalFormatting>
  <conditionalFormatting sqref="J41">
    <cfRule type="expression" dxfId="3777" priority="5">
      <formula>J41&gt;0</formula>
    </cfRule>
    <cfRule type="expression" dxfId="3776" priority="6">
      <formula>J41&lt;0</formula>
    </cfRule>
  </conditionalFormatting>
  <conditionalFormatting sqref="J43">
    <cfRule type="expression" dxfId="3775" priority="3">
      <formula>J43&gt;0</formula>
    </cfRule>
    <cfRule type="expression" dxfId="3774" priority="4">
      <formula>J43&lt;0</formula>
    </cfRule>
  </conditionalFormatting>
  <conditionalFormatting sqref="J44">
    <cfRule type="expression" dxfId="3773" priority="1">
      <formula>J44&gt;0</formula>
    </cfRule>
    <cfRule type="expression" dxfId="377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0" t="s">
        <v>78</v>
      </c>
      <c r="Q39" s="890"/>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71" priority="31">
      <formula>F29&gt;0</formula>
    </cfRule>
    <cfRule type="expression" dxfId="3770" priority="32">
      <formula>F29&lt;0</formula>
    </cfRule>
  </conditionalFormatting>
  <conditionalFormatting sqref="F29 F31:F35">
    <cfRule type="expression" dxfId="3769" priority="33">
      <formula>F29&gt;0</formula>
    </cfRule>
    <cfRule type="expression" dxfId="3768" priority="34">
      <formula>F29&lt;0</formula>
    </cfRule>
  </conditionalFormatting>
  <conditionalFormatting sqref="H29 H31:H35">
    <cfRule type="expression" dxfId="3767" priority="29">
      <formula>H29&gt;0</formula>
    </cfRule>
    <cfRule type="expression" dxfId="3766" priority="30">
      <formula>H29&lt;0</formula>
    </cfRule>
  </conditionalFormatting>
  <conditionalFormatting sqref="F21:F28">
    <cfRule type="expression" dxfId="3765" priority="27">
      <formula>F21&gt;0</formula>
    </cfRule>
    <cfRule type="expression" dxfId="3764" priority="28">
      <formula>F21&lt;0</formula>
    </cfRule>
  </conditionalFormatting>
  <conditionalFormatting sqref="H21:H28">
    <cfRule type="expression" dxfId="3763" priority="25">
      <formula>H21&gt;0</formula>
    </cfRule>
    <cfRule type="expression" dxfId="3762" priority="26">
      <formula>H21&lt;0</formula>
    </cfRule>
  </conditionalFormatting>
  <conditionalFormatting sqref="Q8">
    <cfRule type="expression" dxfId="3761" priority="21">
      <formula>Q8&gt;0</formula>
    </cfRule>
    <cfRule type="expression" dxfId="3760" priority="22">
      <formula>Q8&lt;0</formula>
    </cfRule>
  </conditionalFormatting>
  <conditionalFormatting sqref="Q7">
    <cfRule type="expression" dxfId="3759" priority="23">
      <formula>Q7&gt;0</formula>
    </cfRule>
    <cfRule type="expression" dxfId="3758" priority="24">
      <formula>Q7&lt;0</formula>
    </cfRule>
  </conditionalFormatting>
  <conditionalFormatting sqref="F30">
    <cfRule type="expression" dxfId="3757" priority="19">
      <formula>F30&gt;0</formula>
    </cfRule>
    <cfRule type="expression" dxfId="3756" priority="20">
      <formula>F30&lt;0</formula>
    </cfRule>
  </conditionalFormatting>
  <conditionalFormatting sqref="H30">
    <cfRule type="expression" dxfId="3755" priority="17">
      <formula>H30&gt;0</formula>
    </cfRule>
    <cfRule type="expression" dxfId="3754" priority="18">
      <formula>H30&lt;0</formula>
    </cfRule>
  </conditionalFormatting>
  <conditionalFormatting sqref="F68 F70:F74">
    <cfRule type="expression" dxfId="3753" priority="13">
      <formula>F68&gt;0</formula>
    </cfRule>
    <cfRule type="expression" dxfId="3752" priority="14">
      <formula>F68&lt;0</formula>
    </cfRule>
  </conditionalFormatting>
  <conditionalFormatting sqref="F68 F70:F74">
    <cfRule type="expression" dxfId="3751" priority="15">
      <formula>F68&gt;0</formula>
    </cfRule>
    <cfRule type="expression" dxfId="3750" priority="16">
      <formula>F68&lt;0</formula>
    </cfRule>
  </conditionalFormatting>
  <conditionalFormatting sqref="H68 H70:H74">
    <cfRule type="expression" dxfId="3749" priority="11">
      <formula>H68&gt;0</formula>
    </cfRule>
    <cfRule type="expression" dxfId="3748" priority="12">
      <formula>H68&lt;0</formula>
    </cfRule>
  </conditionalFormatting>
  <conditionalFormatting sqref="F60:F67">
    <cfRule type="expression" dxfId="3747" priority="9">
      <formula>F60&gt;0</formula>
    </cfRule>
    <cfRule type="expression" dxfId="3746" priority="10">
      <formula>F60&lt;0</formula>
    </cfRule>
  </conditionalFormatting>
  <conditionalFormatting sqref="H60:H67">
    <cfRule type="expression" dxfId="3745" priority="7">
      <formula>H60&gt;0</formula>
    </cfRule>
    <cfRule type="expression" dxfId="3744" priority="8">
      <formula>H60&lt;0</formula>
    </cfRule>
  </conditionalFormatting>
  <conditionalFormatting sqref="F69">
    <cfRule type="expression" dxfId="3743" priority="5">
      <formula>F69&gt;0</formula>
    </cfRule>
    <cfRule type="expression" dxfId="3742" priority="6">
      <formula>F69&lt;0</formula>
    </cfRule>
  </conditionalFormatting>
  <conditionalFormatting sqref="H69">
    <cfRule type="expression" dxfId="3741" priority="3">
      <formula>H69&gt;0</formula>
    </cfRule>
    <cfRule type="expression" dxfId="3740" priority="4">
      <formula>H69&lt;0</formula>
    </cfRule>
  </conditionalFormatting>
  <conditionalFormatting sqref="Q10">
    <cfRule type="expression" dxfId="3739" priority="1">
      <formula>Q10&gt;0</formula>
    </cfRule>
    <cfRule type="expression" dxfId="373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0" t="s">
        <v>78</v>
      </c>
      <c r="P40" s="890"/>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37" priority="11">
      <formula>F33&gt;0</formula>
    </cfRule>
    <cfRule type="expression" dxfId="3736" priority="12">
      <formula>F33&lt;0</formula>
    </cfRule>
  </conditionalFormatting>
  <conditionalFormatting sqref="Q7">
    <cfRule type="expression" dxfId="3735" priority="9">
      <formula>Q7&gt;0</formula>
    </cfRule>
    <cfRule type="expression" dxfId="3734" priority="10">
      <formula>Q7&lt;0</formula>
    </cfRule>
  </conditionalFormatting>
  <conditionalFormatting sqref="Q8">
    <cfRule type="expression" dxfId="3733" priority="7">
      <formula>Q8&gt;0</formula>
    </cfRule>
    <cfRule type="expression" dxfId="3732" priority="8">
      <formula>Q8&lt;0</formula>
    </cfRule>
  </conditionalFormatting>
  <conditionalFormatting sqref="F25:F32">
    <cfRule type="expression" dxfId="3731" priority="5">
      <formula>F25&gt;0</formula>
    </cfRule>
    <cfRule type="expression" dxfId="3730" priority="6">
      <formula>F25&lt;0</formula>
    </cfRule>
  </conditionalFormatting>
  <conditionalFormatting sqref="H25:H32">
    <cfRule type="expression" dxfId="3729" priority="3">
      <formula>H25&gt;0</formula>
    </cfRule>
    <cfRule type="expression" dxfId="3728" priority="4">
      <formula>H25&lt;0</formula>
    </cfRule>
  </conditionalFormatting>
  <conditionalFormatting sqref="Q10">
    <cfRule type="expression" dxfId="3727" priority="1">
      <formula>Q10&gt;0</formula>
    </cfRule>
    <cfRule type="expression" dxfId="372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0" t="s">
        <v>78</v>
      </c>
      <c r="P15" s="890"/>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25" priority="75">
      <formula>F32&gt;0</formula>
    </cfRule>
    <cfRule type="expression" dxfId="3724" priority="76">
      <formula>F32&lt;0</formula>
    </cfRule>
  </conditionalFormatting>
  <conditionalFormatting sqref="Q7">
    <cfRule type="expression" dxfId="3723" priority="73">
      <formula>Q7&gt;0</formula>
    </cfRule>
    <cfRule type="expression" dxfId="3722" priority="74">
      <formula>Q7&lt;0</formula>
    </cfRule>
  </conditionalFormatting>
  <conditionalFormatting sqref="Q8">
    <cfRule type="expression" dxfId="3721" priority="71">
      <formula>Q8&gt;0</formula>
    </cfRule>
    <cfRule type="expression" dxfId="372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19" priority="63">
      <formula>M58&gt;0</formula>
    </cfRule>
    <cfRule type="expression" dxfId="3718" priority="64">
      <formula>M58&lt;0</formula>
    </cfRule>
  </conditionalFormatting>
  <conditionalFormatting sqref="Q10">
    <cfRule type="expression" dxfId="3717" priority="61">
      <formula>Q10&gt;0</formula>
    </cfRule>
    <cfRule type="expression" dxfId="3716" priority="62">
      <formula>Q10&lt;0</formula>
    </cfRule>
  </conditionalFormatting>
  <conditionalFormatting sqref="F29:F31">
    <cfRule type="expression" dxfId="3715" priority="59">
      <formula>F29&gt;0</formula>
    </cfRule>
    <cfRule type="expression" dxfId="3714" priority="60">
      <formula>F29&lt;0</formula>
    </cfRule>
  </conditionalFormatting>
  <conditionalFormatting sqref="H29:H31">
    <cfRule type="expression" dxfId="3713" priority="57">
      <formula>H29&gt;0</formula>
    </cfRule>
    <cfRule type="expression" dxfId="3712" priority="58">
      <formula>H29&lt;0</formula>
    </cfRule>
  </conditionalFormatting>
  <conditionalFormatting sqref="F83:F94">
    <cfRule type="expression" dxfId="3711" priority="55">
      <formula>F83&gt;0</formula>
    </cfRule>
    <cfRule type="expression" dxfId="3710" priority="56">
      <formula>F83&lt;0</formula>
    </cfRule>
  </conditionalFormatting>
  <conditionalFormatting sqref="H83:H94">
    <cfRule type="expression" dxfId="3709" priority="53">
      <formula>H83&gt;0</formula>
    </cfRule>
    <cfRule type="expression" dxfId="3708" priority="54">
      <formula>H83&lt;0</formula>
    </cfRule>
  </conditionalFormatting>
  <conditionalFormatting sqref="J41">
    <cfRule type="expression" dxfId="3707" priority="51">
      <formula>J41&gt;0</formula>
    </cfRule>
    <cfRule type="expression" dxfId="3706" priority="52">
      <formula>J41&lt;0</formula>
    </cfRule>
  </conditionalFormatting>
  <conditionalFormatting sqref="J39:J47">
    <cfRule type="expression" dxfId="3705" priority="49">
      <formula>J39&gt;0</formula>
    </cfRule>
    <cfRule type="expression" dxfId="3704" priority="50">
      <formula>J39&lt;0</formula>
    </cfRule>
  </conditionalFormatting>
  <conditionalFormatting sqref="F48:F51 H48:H51">
    <cfRule type="expression" dxfId="3703" priority="47">
      <formula>F48&gt;0</formula>
    </cfRule>
    <cfRule type="expression" dxfId="3702" priority="48">
      <formula>F48&lt;0</formula>
    </cfRule>
  </conditionalFormatting>
  <conditionalFormatting sqref="J48:J57">
    <cfRule type="expression" dxfId="3701" priority="45">
      <formula>J48&gt;0</formula>
    </cfRule>
    <cfRule type="expression" dxfId="3700" priority="46">
      <formula>J48&lt;0</formula>
    </cfRule>
  </conditionalFormatting>
  <conditionalFormatting sqref="K45:K52">
    <cfRule type="expression" dxfId="3699" priority="43">
      <formula>K45&gt;0</formula>
    </cfRule>
    <cfRule type="expression" dxfId="3698" priority="44">
      <formula>K45&lt;0</formula>
    </cfRule>
  </conditionalFormatting>
  <conditionalFormatting sqref="K45:K52">
    <cfRule type="expression" dxfId="3697" priority="41">
      <formula>K45&gt;0</formula>
    </cfRule>
    <cfRule type="expression" dxfId="3696" priority="42">
      <formula>K45&lt;0</formula>
    </cfRule>
  </conditionalFormatting>
  <conditionalFormatting sqref="F102:F118 H102:H118 H120:H128 F120:F128">
    <cfRule type="expression" dxfId="3695" priority="37">
      <formula>F102&gt;0</formula>
    </cfRule>
    <cfRule type="expression" dxfId="3694" priority="38">
      <formula>F102&lt;0</formula>
    </cfRule>
  </conditionalFormatting>
  <conditionalFormatting sqref="F96:F101">
    <cfRule type="expression" dxfId="3693" priority="35">
      <formula>F96&gt;0</formula>
    </cfRule>
    <cfRule type="expression" dxfId="3692" priority="36">
      <formula>F96&lt;0</formula>
    </cfRule>
  </conditionalFormatting>
  <conditionalFormatting sqref="H96:H101">
    <cfRule type="expression" dxfId="3691" priority="33">
      <formula>H96&gt;0</formula>
    </cfRule>
    <cfRule type="expression" dxfId="3690" priority="34">
      <formula>H96&lt;0</formula>
    </cfRule>
  </conditionalFormatting>
  <conditionalFormatting sqref="J112">
    <cfRule type="expression" dxfId="3689" priority="31">
      <formula>J112&gt;0</formula>
    </cfRule>
    <cfRule type="expression" dxfId="3688" priority="32">
      <formula>J112&lt;0</formula>
    </cfRule>
  </conditionalFormatting>
  <conditionalFormatting sqref="J110:J118 J120">
    <cfRule type="expression" dxfId="3687" priority="29">
      <formula>J110&gt;0</formula>
    </cfRule>
    <cfRule type="expression" dxfId="3686" priority="30">
      <formula>J110&lt;0</formula>
    </cfRule>
  </conditionalFormatting>
  <conditionalFormatting sqref="F119 H119">
    <cfRule type="expression" dxfId="3685" priority="27">
      <formula>F119&gt;0</formula>
    </cfRule>
    <cfRule type="expression" dxfId="3684" priority="28">
      <formula>F119&lt;0</formula>
    </cfRule>
  </conditionalFormatting>
  <conditionalFormatting sqref="J119">
    <cfRule type="expression" dxfId="3683" priority="25">
      <formula>J119&gt;0</formula>
    </cfRule>
    <cfRule type="expression" dxfId="3682" priority="26">
      <formula>J119&lt;0</formula>
    </cfRule>
  </conditionalFormatting>
  <conditionalFormatting sqref="K112:K123">
    <cfRule type="expression" dxfId="3681" priority="23">
      <formula>K112&gt;0</formula>
    </cfRule>
    <cfRule type="expression" dxfId="3680" priority="24">
      <formula>K112&lt;0</formula>
    </cfRule>
  </conditionalFormatting>
  <conditionalFormatting sqref="K110:K123">
    <cfRule type="expression" dxfId="3679" priority="21">
      <formula>K110&gt;0</formula>
    </cfRule>
    <cfRule type="expression" dxfId="3678" priority="22">
      <formula>K110&lt;0</formula>
    </cfRule>
  </conditionalFormatting>
  <conditionalFormatting sqref="J121">
    <cfRule type="expression" dxfId="3677" priority="19">
      <formula>J121&gt;0</formula>
    </cfRule>
    <cfRule type="expression" dxfId="3676" priority="20">
      <formula>J121&lt;0</formula>
    </cfRule>
  </conditionalFormatting>
  <conditionalFormatting sqref="F25:F28">
    <cfRule type="expression" dxfId="3675" priority="17">
      <formula>F25&gt;0</formula>
    </cfRule>
    <cfRule type="expression" dxfId="3674" priority="18">
      <formula>F25&lt;0</formula>
    </cfRule>
  </conditionalFormatting>
  <conditionalFormatting sqref="H25:H28">
    <cfRule type="expression" dxfId="3673" priority="15">
      <formula>H25&gt;0</formula>
    </cfRule>
    <cfRule type="expression" dxfId="3672" priority="16">
      <formula>H25&lt;0</formula>
    </cfRule>
  </conditionalFormatting>
  <conditionalFormatting sqref="J27:J29">
    <cfRule type="expression" dxfId="3671" priority="13">
      <formula>J27&gt;0</formula>
    </cfRule>
    <cfRule type="expression" dxfId="3670" priority="14">
      <formula>J27&lt;0</formula>
    </cfRule>
  </conditionalFormatting>
  <conditionalFormatting sqref="J30:J31">
    <cfRule type="expression" dxfId="3669" priority="11">
      <formula>J30&gt;0</formula>
    </cfRule>
    <cfRule type="expression" dxfId="3668" priority="12">
      <formula>J30&lt;0</formula>
    </cfRule>
  </conditionalFormatting>
  <conditionalFormatting sqref="J33">
    <cfRule type="expression" dxfId="3667" priority="9">
      <formula>J33&gt;0</formula>
    </cfRule>
    <cfRule type="expression" dxfId="3666" priority="10">
      <formula>J33&lt;0</formula>
    </cfRule>
  </conditionalFormatting>
  <conditionalFormatting sqref="J34">
    <cfRule type="expression" dxfId="3665" priority="7">
      <formula>J34&gt;0</formula>
    </cfRule>
    <cfRule type="expression" dxfId="3664" priority="8">
      <formula>J34&lt;0</formula>
    </cfRule>
  </conditionalFormatting>
  <conditionalFormatting sqref="J35:J43">
    <cfRule type="expression" dxfId="3663" priority="5">
      <formula>J35&gt;0</formula>
    </cfRule>
    <cfRule type="expression" dxfId="366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61" priority="1">
      <formula>Q9&gt;0</formula>
    </cfRule>
    <cfRule type="expression" dxfId="366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0" t="s">
        <v>78</v>
      </c>
      <c r="P40" s="890"/>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59" priority="15">
      <formula>F39&gt;0</formula>
    </cfRule>
    <cfRule type="expression" dxfId="3658" priority="16">
      <formula>F39&lt;0</formula>
    </cfRule>
  </conditionalFormatting>
  <conditionalFormatting sqref="Q7">
    <cfRule type="expression" dxfId="3657" priority="13">
      <formula>Q7&gt;0</formula>
    </cfRule>
    <cfRule type="expression" dxfId="3656" priority="14">
      <formula>Q7&lt;0</formula>
    </cfRule>
  </conditionalFormatting>
  <conditionalFormatting sqref="Q8">
    <cfRule type="expression" dxfId="3655" priority="11">
      <formula>Q8&gt;0</formula>
    </cfRule>
    <cfRule type="expression" dxfId="3654" priority="12">
      <formula>Q8&lt;0</formula>
    </cfRule>
  </conditionalFormatting>
  <conditionalFormatting sqref="F25:F38">
    <cfRule type="expression" dxfId="3653" priority="9">
      <formula>F25&gt;0</formula>
    </cfRule>
    <cfRule type="expression" dxfId="3652" priority="10">
      <formula>F25&lt;0</formula>
    </cfRule>
  </conditionalFormatting>
  <conditionalFormatting sqref="H25:H38">
    <cfRule type="expression" dxfId="3651" priority="7">
      <formula>H25&gt;0</formula>
    </cfRule>
    <cfRule type="expression" dxfId="3650" priority="8">
      <formula>H25&lt;0</formula>
    </cfRule>
  </conditionalFormatting>
  <conditionalFormatting sqref="M55">
    <cfRule type="expression" dxfId="3649" priority="3">
      <formula>M55&gt;0</formula>
    </cfRule>
    <cfRule type="expression" dxfId="3648" priority="4">
      <formula>M55&lt;0</formula>
    </cfRule>
  </conditionalFormatting>
  <conditionalFormatting sqref="Q10">
    <cfRule type="expression" dxfId="3647" priority="1">
      <formula>Q10&gt;0</formula>
    </cfRule>
    <cfRule type="expression" dxfId="364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0" t="s">
        <v>78</v>
      </c>
      <c r="P40" s="890"/>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45" priority="27">
      <formula>F27&gt;0</formula>
    </cfRule>
    <cfRule type="expression" dxfId="3644" priority="28">
      <formula>F27&lt;0</formula>
    </cfRule>
  </conditionalFormatting>
  <conditionalFormatting sqref="Q8">
    <cfRule type="expression" dxfId="3643" priority="15">
      <formula>Q8&gt;0</formula>
    </cfRule>
    <cfRule type="expression" dxfId="3642" priority="16">
      <formula>Q8&lt;0</formula>
    </cfRule>
  </conditionalFormatting>
  <conditionalFormatting sqref="Q7">
    <cfRule type="expression" dxfId="3641" priority="17">
      <formula>Q7&gt;0</formula>
    </cfRule>
    <cfRule type="expression" dxfId="3640" priority="18">
      <formula>Q7&lt;0</formula>
    </cfRule>
  </conditionalFormatting>
  <conditionalFormatting sqref="F37:F38">
    <cfRule type="expression" dxfId="3639" priority="13">
      <formula>F37&gt;0</formula>
    </cfRule>
    <cfRule type="expression" dxfId="3638" priority="14">
      <formula>F37&lt;0</formula>
    </cfRule>
  </conditionalFormatting>
  <conditionalFormatting sqref="H37:H38">
    <cfRule type="expression" dxfId="3637" priority="11">
      <formula>H37&gt;0</formula>
    </cfRule>
    <cfRule type="expression" dxfId="3636" priority="12">
      <formula>H37&lt;0</formula>
    </cfRule>
  </conditionalFormatting>
  <conditionalFormatting sqref="F23:F26 H23:H26">
    <cfRule type="expression" dxfId="3635" priority="9">
      <formula>F23&gt;0</formula>
    </cfRule>
    <cfRule type="expression" dxfId="3634" priority="10">
      <formula>F23&lt;0</formula>
    </cfRule>
  </conditionalFormatting>
  <conditionalFormatting sqref="Q10">
    <cfRule type="expression" dxfId="3633" priority="3">
      <formula>Q10&gt;0</formula>
    </cfRule>
    <cfRule type="expression" dxfId="3632" priority="4">
      <formula>Q10&lt;0</formula>
    </cfRule>
  </conditionalFormatting>
  <conditionalFormatting sqref="F22 H22">
    <cfRule type="expression" dxfId="3631" priority="1">
      <formula>F22&gt;0</formula>
    </cfRule>
    <cfRule type="expression" dxfId="3630" priority="2">
      <formula>F22&lt;0</formula>
    </cfRule>
  </conditionalFormatting>
  <conditionalFormatting sqref="M41">
    <cfRule type="expression" dxfId="3629" priority="5">
      <formula>M41&gt;0</formula>
    </cfRule>
    <cfRule type="expression" dxfId="362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0" t="s">
        <v>78</v>
      </c>
      <c r="P40" s="890"/>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27" priority="29">
      <formula>F25&gt;0</formula>
    </cfRule>
    <cfRule type="expression" dxfId="3626" priority="30">
      <formula>F25&lt;0</formula>
    </cfRule>
  </conditionalFormatting>
  <conditionalFormatting sqref="Q7">
    <cfRule type="expression" dxfId="3625" priority="27">
      <formula>Q7&gt;0</formula>
    </cfRule>
    <cfRule type="expression" dxfId="3624" priority="28">
      <formula>Q7&lt;0</formula>
    </cfRule>
  </conditionalFormatting>
  <conditionalFormatting sqref="Q8">
    <cfRule type="expression" dxfId="3623" priority="25">
      <formula>Q8&gt;0</formula>
    </cfRule>
    <cfRule type="expression" dxfId="3622" priority="26">
      <formula>Q8&lt;0</formula>
    </cfRule>
  </conditionalFormatting>
  <conditionalFormatting sqref="Q10">
    <cfRule type="expression" dxfId="3621" priority="13">
      <formula>Q10&gt;0</formula>
    </cfRule>
    <cfRule type="expression" dxfId="3620" priority="14">
      <formula>Q10&lt;0</formula>
    </cfRule>
  </conditionalFormatting>
  <conditionalFormatting sqref="M46">
    <cfRule type="expression" dxfId="3619" priority="11">
      <formula>M46&gt;0</formula>
    </cfRule>
    <cfRule type="expression" dxfId="3618" priority="12">
      <formula>M46&lt;0</formula>
    </cfRule>
  </conditionalFormatting>
  <conditionalFormatting sqref="F80:F88 H80:H88">
    <cfRule type="expression" dxfId="3617" priority="9">
      <formula>F80&gt;0</formula>
    </cfRule>
    <cfRule type="expression" dxfId="3616" priority="10">
      <formula>F80&lt;0</formula>
    </cfRule>
  </conditionalFormatting>
  <conditionalFormatting sqref="F75:F79">
    <cfRule type="expression" dxfId="3615" priority="7">
      <formula>F75&gt;0</formula>
    </cfRule>
    <cfRule type="expression" dxfId="3614" priority="8">
      <formula>F75&lt;0</formula>
    </cfRule>
  </conditionalFormatting>
  <conditionalFormatting sqref="H75:H79">
    <cfRule type="expression" dxfId="3613" priority="5">
      <formula>H75&gt;0</formula>
    </cfRule>
    <cfRule type="expression" dxfId="3612" priority="6">
      <formula>H75&lt;0</formula>
    </cfRule>
  </conditionalFormatting>
  <conditionalFormatting sqref="F71:F74">
    <cfRule type="expression" dxfId="3611" priority="3">
      <formula>F71&gt;0</formula>
    </cfRule>
    <cfRule type="expression" dxfId="3610" priority="4">
      <formula>F71&lt;0</formula>
    </cfRule>
  </conditionalFormatting>
  <conditionalFormatting sqref="H71:H74">
    <cfRule type="expression" dxfId="3609" priority="1">
      <formula>H71&gt;0</formula>
    </cfRule>
    <cfRule type="expression" dxfId="360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7" priority="35">
      <formula>F47&gt;0</formula>
    </cfRule>
    <cfRule type="expression" dxfId="3606" priority="36">
      <formula>F47&lt;0</formula>
    </cfRule>
  </conditionalFormatting>
  <conditionalFormatting sqref="Q7">
    <cfRule type="expression" dxfId="3605" priority="33">
      <formula>Q7&gt;0</formula>
    </cfRule>
    <cfRule type="expression" dxfId="3604" priority="34">
      <formula>Q7&lt;0</formula>
    </cfRule>
  </conditionalFormatting>
  <conditionalFormatting sqref="Q8">
    <cfRule type="expression" dxfId="3603" priority="31">
      <formula>Q8&gt;0</formula>
    </cfRule>
    <cfRule type="expression" dxfId="3602" priority="32">
      <formula>Q8&lt;0</formula>
    </cfRule>
  </conditionalFormatting>
  <conditionalFormatting sqref="F30:F46">
    <cfRule type="expression" dxfId="3601" priority="29">
      <formula>F30&gt;0</formula>
    </cfRule>
    <cfRule type="expression" dxfId="3600" priority="30">
      <formula>F30&lt;0</formula>
    </cfRule>
  </conditionalFormatting>
  <conditionalFormatting sqref="H30:H46">
    <cfRule type="expression" dxfId="3599" priority="27">
      <formula>H30&gt;0</formula>
    </cfRule>
    <cfRule type="expression" dxfId="3598" priority="28">
      <formula>H30&lt;0</formula>
    </cfRule>
  </conditionalFormatting>
  <conditionalFormatting sqref="Q10">
    <cfRule type="expression" dxfId="3597" priority="25">
      <formula>Q10&gt;0</formula>
    </cfRule>
    <cfRule type="expression" dxfId="3596" priority="26">
      <formula>Q10&lt;0</formula>
    </cfRule>
  </conditionalFormatting>
  <conditionalFormatting sqref="J25:J38">
    <cfRule type="expression" dxfId="3595" priority="23">
      <formula>J25&gt;0</formula>
    </cfRule>
    <cfRule type="expression" dxfId="3594" priority="24">
      <formula>J25&lt;0</formula>
    </cfRule>
  </conditionalFormatting>
  <conditionalFormatting sqref="K25:K38">
    <cfRule type="expression" dxfId="3593" priority="21">
      <formula>K25&gt;0</formula>
    </cfRule>
    <cfRule type="expression" dxfId="3592" priority="22">
      <formula>K25&lt;0</formula>
    </cfRule>
  </conditionalFormatting>
  <conditionalFormatting sqref="L25 L38">
    <cfRule type="expression" dxfId="3591" priority="19">
      <formula>L25&gt;0</formula>
    </cfRule>
    <cfRule type="expression" dxfId="3590" priority="20">
      <formula>L25&lt;0</formula>
    </cfRule>
  </conditionalFormatting>
  <conditionalFormatting sqref="F89:F110">
    <cfRule type="expression" dxfId="3589" priority="17">
      <formula>F89&gt;0</formula>
    </cfRule>
    <cfRule type="expression" dxfId="3588" priority="18">
      <formula>F89&lt;0</formula>
    </cfRule>
  </conditionalFormatting>
  <conditionalFormatting sqref="H89:H110">
    <cfRule type="expression" dxfId="3587" priority="15">
      <formula>H89&gt;0</formula>
    </cfRule>
    <cfRule type="expression" dxfId="3586" priority="16">
      <formula>H89&lt;0</formula>
    </cfRule>
  </conditionalFormatting>
  <conditionalFormatting sqref="J89:J102">
    <cfRule type="expression" dxfId="3585" priority="13">
      <formula>J89&gt;0</formula>
    </cfRule>
    <cfRule type="expression" dxfId="3584" priority="14">
      <formula>J89&lt;0</formula>
    </cfRule>
  </conditionalFormatting>
  <conditionalFormatting sqref="K89:K102">
    <cfRule type="expression" dxfId="3583" priority="11">
      <formula>K89&gt;0</formula>
    </cfRule>
    <cfRule type="expression" dxfId="3582" priority="12">
      <formula>K89&lt;0</formula>
    </cfRule>
  </conditionalFormatting>
  <conditionalFormatting sqref="L89:L102">
    <cfRule type="expression" dxfId="3581" priority="9">
      <formula>L89&gt;0</formula>
    </cfRule>
    <cfRule type="expression" dxfId="3580" priority="10">
      <formula>L89&lt;0</formula>
    </cfRule>
  </conditionalFormatting>
  <conditionalFormatting sqref="F25:F29">
    <cfRule type="expression" dxfId="3579" priority="7">
      <formula>F25&gt;0</formula>
    </cfRule>
    <cfRule type="expression" dxfId="3578" priority="8">
      <formula>F25&lt;0</formula>
    </cfRule>
  </conditionalFormatting>
  <conditionalFormatting sqref="H25:H29">
    <cfRule type="expression" dxfId="3577" priority="5">
      <formula>H25&gt;0</formula>
    </cfRule>
    <cfRule type="expression" dxfId="357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1394</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26.34</v>
      </c>
      <c r="R4" s="420">
        <v>1.2699999999999999E-2</v>
      </c>
      <c r="T4" s="688"/>
      <c r="U4" s="30"/>
    </row>
    <row r="5" spans="1:21" x14ac:dyDescent="0.25">
      <c r="B5" s="70"/>
      <c r="C5" s="4"/>
      <c r="D5" s="3"/>
      <c r="E5" s="3"/>
      <c r="F5" s="3"/>
      <c r="G5" s="70"/>
      <c r="H5" s="159"/>
      <c r="I5" s="3"/>
      <c r="J5" s="3"/>
      <c r="K5" s="3"/>
      <c r="L5" s="4"/>
      <c r="M5" s="4"/>
      <c r="O5" s="11" t="s">
        <v>67</v>
      </c>
      <c r="Q5" s="3">
        <f>Q4*Q2</f>
        <v>10536</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396</v>
      </c>
      <c r="R7" s="29">
        <v>43651</v>
      </c>
      <c r="T7" s="1"/>
    </row>
    <row r="8" spans="1:21" x14ac:dyDescent="0.25">
      <c r="B8" s="70"/>
      <c r="C8" s="4"/>
      <c r="D8" s="3"/>
      <c r="E8" s="3"/>
      <c r="F8" s="3"/>
      <c r="G8" s="70"/>
      <c r="H8" s="159"/>
      <c r="I8" s="3"/>
      <c r="J8" s="3"/>
      <c r="K8" s="3"/>
      <c r="L8" s="4"/>
      <c r="M8" s="4"/>
      <c r="O8" s="11" t="s">
        <v>179</v>
      </c>
      <c r="P8" s="33"/>
      <c r="Q8" s="2">
        <f>K18+M18-F18+Q2*Q4</f>
        <v>396</v>
      </c>
    </row>
    <row r="9" spans="1:21" x14ac:dyDescent="0.25">
      <c r="B9" s="4"/>
      <c r="C9" s="4"/>
      <c r="D9" s="3"/>
      <c r="E9" s="3"/>
      <c r="F9" s="3"/>
      <c r="G9" s="4"/>
      <c r="H9" s="159"/>
      <c r="I9" s="3"/>
      <c r="J9" s="3"/>
      <c r="K9" s="3"/>
      <c r="L9" s="4"/>
      <c r="M9" s="4"/>
      <c r="O9" s="11" t="s">
        <v>204</v>
      </c>
      <c r="Q9" s="132">
        <f>IF(Q2=0, 0, Q8/Q6)</f>
        <v>3.9053254437869819E-2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3.3409263477600606E-2</v>
      </c>
      <c r="R11">
        <f>0.88/4</f>
        <v>0.22</v>
      </c>
    </row>
    <row r="12" spans="1:21" x14ac:dyDescent="0.25">
      <c r="H12" s="68"/>
      <c r="O12" s="11" t="s">
        <v>921</v>
      </c>
      <c r="Q12" s="1"/>
    </row>
    <row r="13" spans="1:21" x14ac:dyDescent="0.25">
      <c r="H13" s="68"/>
      <c r="O13" s="11" t="s">
        <v>947</v>
      </c>
      <c r="Q13" s="2">
        <f>Q4/4.4</f>
        <v>5.9863636363636354</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28.974000000000004</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28.710600000000003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28.447200000000002</v>
      </c>
    </row>
    <row r="20" spans="1:16" x14ac:dyDescent="0.25">
      <c r="O20" s="79">
        <v>1.07</v>
      </c>
      <c r="P20" s="79">
        <f t="shared" si="0"/>
        <v>28.183800000000002</v>
      </c>
    </row>
    <row r="21" spans="1:16" x14ac:dyDescent="0.25">
      <c r="O21" s="79">
        <v>1.06</v>
      </c>
      <c r="P21" s="79">
        <f t="shared" si="0"/>
        <v>27.920400000000001</v>
      </c>
    </row>
    <row r="22" spans="1:16" x14ac:dyDescent="0.25">
      <c r="O22" s="79">
        <v>1.05</v>
      </c>
      <c r="P22" s="79">
        <f t="shared" si="0"/>
        <v>27.657</v>
      </c>
    </row>
    <row r="23" spans="1:16" x14ac:dyDescent="0.25">
      <c r="O23" s="79">
        <v>1.04</v>
      </c>
      <c r="P23" s="79">
        <f t="shared" si="0"/>
        <v>27.393599999999999</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27.130200000000002</v>
      </c>
    </row>
    <row r="25" spans="1:16" x14ac:dyDescent="0.25">
      <c r="B25" s="162"/>
      <c r="C25" s="10"/>
      <c r="D25" s="39"/>
      <c r="E25" s="39"/>
      <c r="F25" s="39"/>
      <c r="G25" s="39"/>
      <c r="H25" s="177"/>
      <c r="I25" s="39"/>
      <c r="J25" s="39"/>
      <c r="K25" s="39"/>
      <c r="L25" s="39"/>
      <c r="O25" s="79">
        <v>1.02</v>
      </c>
      <c r="P25" s="79">
        <f t="shared" si="0"/>
        <v>26.866800000000001</v>
      </c>
    </row>
    <row r="26" spans="1:16" x14ac:dyDescent="0.25">
      <c r="B26" s="162"/>
      <c r="C26" s="10"/>
      <c r="D26" s="39"/>
      <c r="E26" s="39"/>
      <c r="F26" s="39"/>
      <c r="G26" s="39"/>
      <c r="H26" s="177"/>
      <c r="I26" s="39"/>
      <c r="J26" s="39"/>
      <c r="K26" s="39"/>
      <c r="L26" s="39"/>
      <c r="O26" s="79">
        <v>1.01</v>
      </c>
      <c r="P26" s="79">
        <f t="shared" si="0"/>
        <v>26.603400000000001</v>
      </c>
    </row>
    <row r="27" spans="1:16" x14ac:dyDescent="0.25">
      <c r="B27" s="162"/>
      <c r="C27" s="10"/>
      <c r="D27" s="39"/>
      <c r="E27" s="39"/>
      <c r="F27" s="39"/>
      <c r="G27" s="39"/>
      <c r="H27" s="177"/>
      <c r="I27" s="39"/>
      <c r="J27" s="39"/>
      <c r="K27" s="39"/>
      <c r="L27" s="39"/>
      <c r="O27" s="79">
        <v>1</v>
      </c>
      <c r="P27" s="79">
        <f t="shared" si="0"/>
        <v>26.34</v>
      </c>
    </row>
    <row r="28" spans="1:16" x14ac:dyDescent="0.25">
      <c r="B28" s="162"/>
      <c r="C28" s="10"/>
      <c r="D28" s="39"/>
      <c r="E28" s="39"/>
      <c r="F28" s="39"/>
      <c r="G28" s="39"/>
      <c r="H28" s="177"/>
      <c r="I28" s="39"/>
      <c r="J28" s="39"/>
      <c r="K28" s="39"/>
      <c r="L28" s="39"/>
      <c r="O28" s="79">
        <v>0.99</v>
      </c>
      <c r="P28" s="79">
        <f t="shared" si="0"/>
        <v>26.076599999999999</v>
      </c>
    </row>
    <row r="29" spans="1:16" x14ac:dyDescent="0.25">
      <c r="B29" s="162"/>
      <c r="C29" s="10"/>
      <c r="D29" s="39"/>
      <c r="E29" s="39"/>
      <c r="F29" s="39"/>
      <c r="G29" s="39"/>
      <c r="H29" s="177"/>
      <c r="I29" s="39"/>
      <c r="J29" s="39"/>
      <c r="K29" s="39"/>
      <c r="L29" s="39"/>
      <c r="O29" s="79">
        <v>0.98</v>
      </c>
      <c r="P29" s="79">
        <f t="shared" si="0"/>
        <v>25.813199999999998</v>
      </c>
    </row>
    <row r="30" spans="1:16" x14ac:dyDescent="0.25">
      <c r="B30" s="162"/>
      <c r="C30" s="10"/>
      <c r="D30" s="39"/>
      <c r="E30" s="39"/>
      <c r="F30" s="39"/>
      <c r="G30" s="39"/>
      <c r="H30" s="177"/>
      <c r="I30" s="39"/>
      <c r="J30" s="39"/>
      <c r="K30" s="39"/>
      <c r="L30" s="39"/>
      <c r="O30" s="79">
        <v>0.97</v>
      </c>
      <c r="P30" s="79">
        <f t="shared" si="0"/>
        <v>25.549799999999998</v>
      </c>
    </row>
    <row r="31" spans="1:16" x14ac:dyDescent="0.25">
      <c r="B31" s="162"/>
      <c r="C31" s="10"/>
      <c r="D31" s="39"/>
      <c r="E31" s="39"/>
      <c r="F31" s="39"/>
      <c r="G31" s="39"/>
      <c r="H31" s="177"/>
      <c r="I31" s="39"/>
      <c r="J31" s="39"/>
      <c r="K31" s="39"/>
      <c r="L31" s="39"/>
      <c r="O31" s="79">
        <v>0.96</v>
      </c>
      <c r="P31" s="79">
        <f t="shared" si="0"/>
        <v>25.2864</v>
      </c>
    </row>
    <row r="32" spans="1:16" x14ac:dyDescent="0.25">
      <c r="B32" s="162"/>
      <c r="C32" s="10"/>
      <c r="D32" s="39"/>
      <c r="E32" s="39"/>
      <c r="F32" s="39"/>
      <c r="G32" s="39"/>
      <c r="H32" s="177"/>
      <c r="I32" s="39"/>
      <c r="J32" s="39"/>
      <c r="K32" s="39"/>
      <c r="L32" s="39"/>
      <c r="O32" s="79">
        <v>0.95</v>
      </c>
      <c r="P32" s="79">
        <f t="shared" si="0"/>
        <v>25.023</v>
      </c>
    </row>
    <row r="33" spans="2:17" x14ac:dyDescent="0.25">
      <c r="B33" s="162"/>
      <c r="C33" s="10"/>
      <c r="D33" s="39"/>
      <c r="E33" s="39"/>
      <c r="F33" s="39"/>
      <c r="G33" s="39"/>
      <c r="H33" s="177"/>
      <c r="I33" s="39"/>
      <c r="J33" s="39"/>
      <c r="K33" s="39"/>
      <c r="L33" s="39"/>
      <c r="O33" s="79">
        <v>0.94</v>
      </c>
      <c r="P33" s="79">
        <f t="shared" si="0"/>
        <v>24.759599999999999</v>
      </c>
    </row>
    <row r="34" spans="2:17" x14ac:dyDescent="0.25">
      <c r="B34" s="162"/>
      <c r="C34" s="10"/>
      <c r="D34" s="39"/>
      <c r="E34" s="39"/>
      <c r="F34" s="39"/>
      <c r="G34" s="39"/>
      <c r="H34" s="177"/>
      <c r="I34" s="39"/>
      <c r="J34" s="39"/>
      <c r="K34" s="39"/>
      <c r="L34" s="39"/>
      <c r="O34" s="79">
        <v>0.93</v>
      </c>
      <c r="P34" s="79">
        <f t="shared" si="0"/>
        <v>24.496200000000002</v>
      </c>
    </row>
    <row r="35" spans="2:17" x14ac:dyDescent="0.25">
      <c r="B35" s="162"/>
      <c r="C35" s="10"/>
      <c r="D35" s="39"/>
      <c r="E35" s="39"/>
      <c r="F35" s="39"/>
      <c r="G35" s="39"/>
      <c r="H35" s="177"/>
      <c r="I35" s="39"/>
      <c r="J35" s="39"/>
      <c r="K35" s="39"/>
      <c r="L35" s="39"/>
      <c r="O35" s="79">
        <v>0.92</v>
      </c>
      <c r="P35" s="79">
        <f t="shared" si="0"/>
        <v>24.232800000000001</v>
      </c>
    </row>
    <row r="36" spans="2:17" x14ac:dyDescent="0.25">
      <c r="B36" s="162"/>
      <c r="C36" s="10"/>
      <c r="D36" s="39"/>
      <c r="E36" s="39"/>
      <c r="F36" s="39"/>
      <c r="G36" s="39"/>
      <c r="H36" s="177"/>
      <c r="I36" s="39"/>
      <c r="J36" s="39"/>
      <c r="K36" s="39"/>
      <c r="L36" s="39"/>
      <c r="O36" s="79">
        <v>0.91</v>
      </c>
      <c r="P36" s="79">
        <f t="shared" si="0"/>
        <v>23.9694</v>
      </c>
    </row>
    <row r="37" spans="2:17" x14ac:dyDescent="0.25">
      <c r="B37" s="162"/>
      <c r="C37" s="10"/>
      <c r="D37" s="39"/>
      <c r="E37" s="39"/>
      <c r="F37" s="39"/>
      <c r="G37" s="39"/>
      <c r="H37" s="177"/>
      <c r="I37" s="39"/>
      <c r="J37" s="39"/>
      <c r="K37" s="39"/>
      <c r="L37" s="39"/>
      <c r="O37" s="79">
        <v>0.9</v>
      </c>
      <c r="P37" s="79">
        <f t="shared" si="0"/>
        <v>23.706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75" priority="43">
      <formula>F54&gt;0</formula>
    </cfRule>
    <cfRule type="expression" dxfId="3574" priority="44">
      <formula>F54&lt;0</formula>
    </cfRule>
  </conditionalFormatting>
  <conditionalFormatting sqref="Q7">
    <cfRule type="expression" dxfId="3573" priority="41">
      <formula>Q7&gt;0</formula>
    </cfRule>
    <cfRule type="expression" dxfId="3572" priority="42">
      <formula>Q7&lt;0</formula>
    </cfRule>
  </conditionalFormatting>
  <conditionalFormatting sqref="Q8">
    <cfRule type="expression" dxfId="3571" priority="39">
      <formula>Q8&gt;0</formula>
    </cfRule>
    <cfRule type="expression" dxfId="3570" priority="40">
      <formula>Q8&lt;0</formula>
    </cfRule>
  </conditionalFormatting>
  <conditionalFormatting sqref="F33:F36 F38:F53">
    <cfRule type="expression" dxfId="3569" priority="37">
      <formula>F33&gt;0</formula>
    </cfRule>
    <cfRule type="expression" dxfId="3568" priority="38">
      <formula>F33&lt;0</formula>
    </cfRule>
  </conditionalFormatting>
  <conditionalFormatting sqref="H33:H36 H38:H53">
    <cfRule type="expression" dxfId="3567" priority="35">
      <formula>H33&gt;0</formula>
    </cfRule>
    <cfRule type="expression" dxfId="3566" priority="36">
      <formula>H33&lt;0</formula>
    </cfRule>
  </conditionalFormatting>
  <conditionalFormatting sqref="Q10">
    <cfRule type="expression" dxfId="3565" priority="33">
      <formula>Q10&gt;0</formula>
    </cfRule>
    <cfRule type="expression" dxfId="3564" priority="34">
      <formula>Q10&lt;0</formula>
    </cfRule>
  </conditionalFormatting>
  <conditionalFormatting sqref="J25:J37">
    <cfRule type="expression" dxfId="3563" priority="31">
      <formula>J25&gt;0</formula>
    </cfRule>
    <cfRule type="expression" dxfId="3562" priority="32">
      <formula>J25&lt;0</formula>
    </cfRule>
  </conditionalFormatting>
  <conditionalFormatting sqref="K25:K38">
    <cfRule type="expression" dxfId="3561" priority="29">
      <formula>K25&gt;0</formula>
    </cfRule>
    <cfRule type="expression" dxfId="3560" priority="30">
      <formula>K25&lt;0</formula>
    </cfRule>
  </conditionalFormatting>
  <conditionalFormatting sqref="L25">
    <cfRule type="expression" dxfId="3559" priority="27">
      <formula>L25&gt;0</formula>
    </cfRule>
    <cfRule type="expression" dxfId="3558" priority="28">
      <formula>L25&lt;0</formula>
    </cfRule>
  </conditionalFormatting>
  <conditionalFormatting sqref="F89:F110">
    <cfRule type="expression" dxfId="3557" priority="25">
      <formula>F89&gt;0</formula>
    </cfRule>
    <cfRule type="expression" dxfId="3556" priority="26">
      <formula>F89&lt;0</formula>
    </cfRule>
  </conditionalFormatting>
  <conditionalFormatting sqref="H89:H110">
    <cfRule type="expression" dxfId="3555" priority="23">
      <formula>H89&gt;0</formula>
    </cfRule>
    <cfRule type="expression" dxfId="3554" priority="24">
      <formula>H89&lt;0</formula>
    </cfRule>
  </conditionalFormatting>
  <conditionalFormatting sqref="J89:J102">
    <cfRule type="expression" dxfId="3553" priority="21">
      <formula>J89&gt;0</formula>
    </cfRule>
    <cfRule type="expression" dxfId="3552" priority="22">
      <formula>J89&lt;0</formula>
    </cfRule>
  </conditionalFormatting>
  <conditionalFormatting sqref="K89:K102">
    <cfRule type="expression" dxfId="3551" priority="19">
      <formula>K89&gt;0</formula>
    </cfRule>
    <cfRule type="expression" dxfId="3550" priority="20">
      <formula>K89&lt;0</formula>
    </cfRule>
  </conditionalFormatting>
  <conditionalFormatting sqref="L89:L102">
    <cfRule type="expression" dxfId="3549" priority="17">
      <formula>L89&gt;0</formula>
    </cfRule>
    <cfRule type="expression" dxfId="3548" priority="18">
      <formula>L89&lt;0</formula>
    </cfRule>
  </conditionalFormatting>
  <conditionalFormatting sqref="F29:F32">
    <cfRule type="expression" dxfId="3547" priority="15">
      <formula>F29&gt;0</formula>
    </cfRule>
    <cfRule type="expression" dxfId="3546" priority="16">
      <formula>F29&lt;0</formula>
    </cfRule>
  </conditionalFormatting>
  <conditionalFormatting sqref="H29:H32">
    <cfRule type="expression" dxfId="3545" priority="13">
      <formula>H29&gt;0</formula>
    </cfRule>
    <cfRule type="expression" dxfId="3544" priority="14">
      <formula>H29&lt;0</formula>
    </cfRule>
  </conditionalFormatting>
  <conditionalFormatting sqref="F25:F28">
    <cfRule type="expression" dxfId="3543" priority="11">
      <formula>F25&gt;0</formula>
    </cfRule>
    <cfRule type="expression" dxfId="3542" priority="12">
      <formula>F25&lt;0</formula>
    </cfRule>
  </conditionalFormatting>
  <conditionalFormatting sqref="H25:H28">
    <cfRule type="expression" dxfId="3541" priority="9">
      <formula>H25&gt;0</formula>
    </cfRule>
    <cfRule type="expression" dxfId="3540" priority="10">
      <formula>H25&lt;0</formula>
    </cfRule>
  </conditionalFormatting>
  <conditionalFormatting sqref="F37">
    <cfRule type="expression" dxfId="3539" priority="7">
      <formula>F37&gt;0</formula>
    </cfRule>
    <cfRule type="expression" dxfId="3538" priority="8">
      <formula>F37&lt;0</formula>
    </cfRule>
  </conditionalFormatting>
  <conditionalFormatting sqref="H37">
    <cfRule type="expression" dxfId="3537" priority="5">
      <formula>H37&gt;0</formula>
    </cfRule>
    <cfRule type="expression" dxfId="3536" priority="6">
      <formula>H37&lt;0</formula>
    </cfRule>
  </conditionalFormatting>
  <conditionalFormatting sqref="J49">
    <cfRule type="expression" dxfId="3535" priority="3">
      <formula>J49&gt;0</formula>
    </cfRule>
    <cfRule type="expression" dxfId="3534" priority="4">
      <formula>J49&lt;0</formula>
    </cfRule>
  </conditionalFormatting>
  <conditionalFormatting sqref="J38:J48">
    <cfRule type="expression" dxfId="3533" priority="1">
      <formula>J38&gt;0</formula>
    </cfRule>
    <cfRule type="expression" dxfId="3532"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1397</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1383</v>
      </c>
      <c r="O4" s="11" t="s">
        <v>66</v>
      </c>
      <c r="Q4" s="53">
        <v>74.7</v>
      </c>
      <c r="R4" s="420">
        <v>-3.9399999999999998E-2</v>
      </c>
      <c r="T4" s="1"/>
    </row>
    <row r="5" spans="1:21" x14ac:dyDescent="0.25">
      <c r="B5" s="70"/>
      <c r="C5" s="4"/>
      <c r="D5" s="3"/>
      <c r="E5" s="3"/>
      <c r="F5" s="3"/>
      <c r="G5" s="70"/>
      <c r="H5" s="159"/>
      <c r="I5" s="3"/>
      <c r="J5" s="3"/>
      <c r="K5" s="3"/>
      <c r="L5" s="70">
        <v>43563</v>
      </c>
      <c r="M5" s="7">
        <v>37.840000000000003</v>
      </c>
      <c r="N5" t="s">
        <v>1384</v>
      </c>
      <c r="O5" s="11" t="s">
        <v>67</v>
      </c>
      <c r="Q5" s="3">
        <f>Q4*Q2</f>
        <v>4930.2</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-824.27000000000135</v>
      </c>
      <c r="R7" s="29">
        <v>43654</v>
      </c>
    </row>
    <row r="8" spans="1:21" x14ac:dyDescent="0.25">
      <c r="B8" s="70"/>
      <c r="C8" s="4"/>
      <c r="D8" s="3"/>
      <c r="E8" s="3"/>
      <c r="F8" s="3"/>
      <c r="G8" s="70"/>
      <c r="H8" s="159"/>
      <c r="I8" s="3"/>
      <c r="J8" s="3"/>
      <c r="K8" s="3"/>
      <c r="L8" s="4"/>
      <c r="M8" s="4"/>
      <c r="O8" s="11" t="s">
        <v>179</v>
      </c>
      <c r="P8" s="33"/>
      <c r="Q8" s="2">
        <f>K18+M18-F18+Q2*Q4</f>
        <v>-824.27000000000135</v>
      </c>
      <c r="T8" s="1"/>
      <c r="U8" s="736"/>
    </row>
    <row r="9" spans="1:21" x14ac:dyDescent="0.25">
      <c r="B9" s="70"/>
      <c r="C9" s="4"/>
      <c r="D9" s="3"/>
      <c r="E9" s="3"/>
      <c r="F9" s="3"/>
      <c r="G9" s="4"/>
      <c r="H9" s="159"/>
      <c r="I9" s="3"/>
      <c r="J9" s="3"/>
      <c r="K9" s="3"/>
      <c r="L9" s="4"/>
      <c r="M9" s="4"/>
      <c r="O9" s="11" t="s">
        <v>204</v>
      </c>
      <c r="Q9" s="132">
        <f>IF(Q2=0, 0, Q8/Q6)</f>
        <v>-0.14323995085559593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82.170000000000016</v>
      </c>
    </row>
    <row r="20" spans="1:20" x14ac:dyDescent="0.25">
      <c r="O20" s="79">
        <v>1.0900000000000001</v>
      </c>
      <c r="P20" s="79">
        <f t="shared" ref="P20:P39" si="0">O20*$Q$4</f>
        <v>81.423000000000016</v>
      </c>
    </row>
    <row r="21" spans="1:20" x14ac:dyDescent="0.25">
      <c r="O21" s="79">
        <v>1.08</v>
      </c>
      <c r="P21" s="79">
        <f t="shared" si="0"/>
        <v>80.676000000000002</v>
      </c>
      <c r="T21" s="1"/>
    </row>
    <row r="22" spans="1:20" x14ac:dyDescent="0.25">
      <c r="O22" s="79">
        <v>1.07</v>
      </c>
      <c r="P22" s="79">
        <f t="shared" si="0"/>
        <v>79.929000000000002</v>
      </c>
    </row>
    <row r="23" spans="1:20" x14ac:dyDescent="0.25">
      <c r="O23" s="79">
        <v>1.06</v>
      </c>
      <c r="P23" s="79">
        <f t="shared" si="0"/>
        <v>79.182000000000002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78.435000000000002</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77.688000000000002</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76.941000000000003</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76.194000000000003</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75.447000000000003</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74.7</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73.953000000000003</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73.206000000000003</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72.459000000000003</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71.712000000000003</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70.965000000000003</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70.218000000000004</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69.471000000000004</v>
      </c>
    </row>
    <row r="37" spans="1:17" x14ac:dyDescent="0.25">
      <c r="B37" s="162"/>
      <c r="C37" s="10"/>
      <c r="D37" s="39"/>
      <c r="E37" s="39"/>
      <c r="F37" s="39"/>
      <c r="G37" s="39"/>
      <c r="H37" s="177"/>
      <c r="I37" s="39"/>
      <c r="J37" s="39"/>
      <c r="K37" s="39"/>
      <c r="L37" s="39"/>
      <c r="O37" s="79">
        <v>0.92</v>
      </c>
      <c r="P37" s="79">
        <f t="shared" si="0"/>
        <v>68.724000000000004</v>
      </c>
    </row>
    <row r="38" spans="1:17" x14ac:dyDescent="0.25">
      <c r="B38" s="162"/>
      <c r="C38" s="10"/>
      <c r="D38" s="39"/>
      <c r="E38" s="39"/>
      <c r="F38" s="39"/>
      <c r="G38" s="39"/>
      <c r="H38" s="177"/>
      <c r="I38" s="39"/>
      <c r="J38" s="39"/>
      <c r="K38" s="39"/>
      <c r="L38" s="39"/>
      <c r="O38" s="79">
        <v>0.91</v>
      </c>
      <c r="P38" s="79">
        <f t="shared" si="0"/>
        <v>67.977000000000004</v>
      </c>
    </row>
    <row r="39" spans="1:17" x14ac:dyDescent="0.25">
      <c r="B39" s="162"/>
      <c r="C39" s="10"/>
      <c r="D39" s="39"/>
      <c r="E39" s="39"/>
      <c r="F39" s="39"/>
      <c r="G39" s="39"/>
      <c r="H39" s="177"/>
      <c r="I39" s="39"/>
      <c r="J39" s="39"/>
      <c r="K39" s="39"/>
      <c r="L39" s="39"/>
      <c r="O39" s="79">
        <v>0.9</v>
      </c>
      <c r="P39" s="79">
        <f t="shared" si="0"/>
        <v>67.23</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31" priority="35">
      <formula>Q7&gt;0</formula>
    </cfRule>
    <cfRule type="expression" dxfId="3530" priority="36">
      <formula>Q7&lt;0</formula>
    </cfRule>
  </conditionalFormatting>
  <conditionalFormatting sqref="Q8">
    <cfRule type="expression" dxfId="3529" priority="33">
      <formula>Q8&gt;0</formula>
    </cfRule>
    <cfRule type="expression" dxfId="3528" priority="34">
      <formula>Q8&lt;0</formula>
    </cfRule>
  </conditionalFormatting>
  <conditionalFormatting sqref="F34:F54 F58:F63">
    <cfRule type="expression" dxfId="3527" priority="31">
      <formula>F34&gt;0</formula>
    </cfRule>
    <cfRule type="expression" dxfId="3526" priority="32">
      <formula>F34&lt;0</formula>
    </cfRule>
  </conditionalFormatting>
  <conditionalFormatting sqref="H34:H54 H58:H63">
    <cfRule type="expression" dxfId="3525" priority="29">
      <formula>H34&gt;0</formula>
    </cfRule>
    <cfRule type="expression" dxfId="3524" priority="30">
      <formula>H34&lt;0</formula>
    </cfRule>
  </conditionalFormatting>
  <conditionalFormatting sqref="Q10">
    <cfRule type="expression" dxfId="3523" priority="27">
      <formula>Q10&gt;0</formula>
    </cfRule>
    <cfRule type="expression" dxfId="3522" priority="28">
      <formula>Q10&lt;0</formula>
    </cfRule>
  </conditionalFormatting>
  <conditionalFormatting sqref="J25:J38">
    <cfRule type="expression" dxfId="3521" priority="25">
      <formula>J25&gt;0</formula>
    </cfRule>
    <cfRule type="expression" dxfId="3520" priority="26">
      <formula>J25&lt;0</formula>
    </cfRule>
  </conditionalFormatting>
  <conditionalFormatting sqref="K25:K35 K37:K38">
    <cfRule type="expression" dxfId="3519" priority="23">
      <formula>K25&gt;0</formula>
    </cfRule>
    <cfRule type="expression" dxfId="3518" priority="24">
      <formula>K25&lt;0</formula>
    </cfRule>
  </conditionalFormatting>
  <conditionalFormatting sqref="F89:F110">
    <cfRule type="expression" dxfId="3517" priority="19">
      <formula>F89&gt;0</formula>
    </cfRule>
    <cfRule type="expression" dxfId="3516" priority="20">
      <formula>F89&lt;0</formula>
    </cfRule>
  </conditionalFormatting>
  <conditionalFormatting sqref="H89:H110">
    <cfRule type="expression" dxfId="3515" priority="17">
      <formula>H89&gt;0</formula>
    </cfRule>
    <cfRule type="expression" dxfId="3514" priority="18">
      <formula>H89&lt;0</formula>
    </cfRule>
  </conditionalFormatting>
  <conditionalFormatting sqref="J89:J102">
    <cfRule type="expression" dxfId="3513" priority="15">
      <formula>J89&gt;0</formula>
    </cfRule>
    <cfRule type="expression" dxfId="3512" priority="16">
      <formula>J89&lt;0</formula>
    </cfRule>
  </conditionalFormatting>
  <conditionalFormatting sqref="K89:K102">
    <cfRule type="expression" dxfId="3511" priority="13">
      <formula>K89&gt;0</formula>
    </cfRule>
    <cfRule type="expression" dxfId="3510" priority="14">
      <formula>K89&lt;0</formula>
    </cfRule>
  </conditionalFormatting>
  <conditionalFormatting sqref="L89:L102">
    <cfRule type="expression" dxfId="3509" priority="11">
      <formula>L89&gt;0</formula>
    </cfRule>
    <cfRule type="expression" dxfId="3508" priority="12">
      <formula>L89&lt;0</formula>
    </cfRule>
  </conditionalFormatting>
  <conditionalFormatting sqref="F25:F33">
    <cfRule type="expression" dxfId="3507" priority="9">
      <formula>F25&gt;0</formula>
    </cfRule>
    <cfRule type="expression" dxfId="3506" priority="10">
      <formula>F25&lt;0</formula>
    </cfRule>
  </conditionalFormatting>
  <conditionalFormatting sqref="H25:H33">
    <cfRule type="expression" dxfId="3505" priority="7">
      <formula>H25&gt;0</formula>
    </cfRule>
    <cfRule type="expression" dxfId="3504" priority="8">
      <formula>H25&lt;0</formula>
    </cfRule>
  </conditionalFormatting>
  <conditionalFormatting sqref="J54">
    <cfRule type="expression" dxfId="3503" priority="5">
      <formula>J54&gt;0</formula>
    </cfRule>
    <cfRule type="expression" dxfId="3502" priority="6">
      <formula>J54&lt;0</formula>
    </cfRule>
  </conditionalFormatting>
  <conditionalFormatting sqref="F55:F57">
    <cfRule type="expression" dxfId="3501" priority="3">
      <formula>F55&gt;0</formula>
    </cfRule>
    <cfRule type="expression" dxfId="3500" priority="4">
      <formula>F55&lt;0</formula>
    </cfRule>
  </conditionalFormatting>
  <conditionalFormatting sqref="H55:H57">
    <cfRule type="expression" dxfId="3499" priority="1">
      <formula>H55&gt;0</formula>
    </cfRule>
    <cfRule type="expression" dxfId="3498"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7" priority="21">
      <formula>F47&gt;0</formula>
    </cfRule>
    <cfRule type="expression" dxfId="3496" priority="22">
      <formula>F47&lt;0</formula>
    </cfRule>
  </conditionalFormatting>
  <conditionalFormatting sqref="Q7">
    <cfRule type="expression" dxfId="3495" priority="19">
      <formula>Q7&gt;0</formula>
    </cfRule>
    <cfRule type="expression" dxfId="3494" priority="20">
      <formula>Q7&lt;0</formula>
    </cfRule>
  </conditionalFormatting>
  <conditionalFormatting sqref="Q8">
    <cfRule type="expression" dxfId="3493" priority="17">
      <formula>Q8&gt;0</formula>
    </cfRule>
    <cfRule type="expression" dxfId="3492" priority="18">
      <formula>Q8&lt;0</formula>
    </cfRule>
  </conditionalFormatting>
  <conditionalFormatting sqref="F25:F46">
    <cfRule type="expression" dxfId="3491" priority="15">
      <formula>F25&gt;0</formula>
    </cfRule>
    <cfRule type="expression" dxfId="3490" priority="16">
      <formula>F25&lt;0</formula>
    </cfRule>
  </conditionalFormatting>
  <conditionalFormatting sqref="H25:H46">
    <cfRule type="expression" dxfId="3489" priority="13">
      <formula>H25&gt;0</formula>
    </cfRule>
    <cfRule type="expression" dxfId="3488" priority="14">
      <formula>H25&lt;0</formula>
    </cfRule>
  </conditionalFormatting>
  <conditionalFormatting sqref="F89:F110">
    <cfRule type="expression" dxfId="3487" priority="11">
      <formula>F89&gt;0</formula>
    </cfRule>
    <cfRule type="expression" dxfId="3486" priority="12">
      <formula>F89&lt;0</formula>
    </cfRule>
  </conditionalFormatting>
  <conditionalFormatting sqref="H89:H110">
    <cfRule type="expression" dxfId="3485" priority="9">
      <formula>H89&gt;0</formula>
    </cfRule>
    <cfRule type="expression" dxfId="3484" priority="10">
      <formula>H89&lt;0</formula>
    </cfRule>
  </conditionalFormatting>
  <conditionalFormatting sqref="Q10">
    <cfRule type="expression" dxfId="3483" priority="7">
      <formula>Q10&gt;0</formula>
    </cfRule>
    <cfRule type="expression" dxfId="3482" priority="8">
      <formula>Q10&lt;0</formula>
    </cfRule>
  </conditionalFormatting>
  <conditionalFormatting sqref="J25:J38">
    <cfRule type="expression" dxfId="3481" priority="5">
      <formula>J25&gt;0</formula>
    </cfRule>
    <cfRule type="expression" dxfId="3480" priority="6">
      <formula>J25&lt;0</formula>
    </cfRule>
  </conditionalFormatting>
  <conditionalFormatting sqref="K25:K38">
    <cfRule type="expression" dxfId="3479" priority="3">
      <formula>K25&gt;0</formula>
    </cfRule>
    <cfRule type="expression" dxfId="3478" priority="4">
      <formula>K25&lt;0</formula>
    </cfRule>
  </conditionalFormatting>
  <conditionalFormatting sqref="L25:L38">
    <cfRule type="expression" dxfId="3477" priority="1">
      <formula>L25&gt;0</formula>
    </cfRule>
    <cfRule type="expression" dxfId="34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75" priority="23">
      <formula>F34&gt;0</formula>
    </cfRule>
    <cfRule type="expression" dxfId="3474" priority="24">
      <formula>F34&lt;0</formula>
    </cfRule>
  </conditionalFormatting>
  <conditionalFormatting sqref="Q7">
    <cfRule type="expression" dxfId="3473" priority="21">
      <formula>Q7&gt;0</formula>
    </cfRule>
    <cfRule type="expression" dxfId="3472" priority="22">
      <formula>Q7&lt;0</formula>
    </cfRule>
  </conditionalFormatting>
  <conditionalFormatting sqref="Q8">
    <cfRule type="expression" dxfId="3471" priority="19">
      <formula>Q8&gt;0</formula>
    </cfRule>
    <cfRule type="expression" dxfId="3470" priority="20">
      <formula>Q8&lt;0</formula>
    </cfRule>
  </conditionalFormatting>
  <conditionalFormatting sqref="F25:F33">
    <cfRule type="expression" dxfId="3469" priority="17">
      <formula>F25&gt;0</formula>
    </cfRule>
    <cfRule type="expression" dxfId="3468" priority="18">
      <formula>F25&lt;0</formula>
    </cfRule>
  </conditionalFormatting>
  <conditionalFormatting sqref="H25:H33">
    <cfRule type="expression" dxfId="3467" priority="15">
      <formula>H25&gt;0</formula>
    </cfRule>
    <cfRule type="expression" dxfId="3466" priority="16">
      <formula>H25&lt;0</formula>
    </cfRule>
  </conditionalFormatting>
  <conditionalFormatting sqref="M46">
    <cfRule type="expression" dxfId="3465" priority="13">
      <formula>M46&gt;0</formula>
    </cfRule>
    <cfRule type="expression" dxfId="3464" priority="14">
      <formula>M46&lt;0</formula>
    </cfRule>
  </conditionalFormatting>
  <conditionalFormatting sqref="F79:F87 H79:H87">
    <cfRule type="expression" dxfId="3463" priority="11">
      <formula>F79&gt;0</formula>
    </cfRule>
    <cfRule type="expression" dxfId="3462" priority="12">
      <formula>F79&lt;0</formula>
    </cfRule>
  </conditionalFormatting>
  <conditionalFormatting sqref="F70:F78">
    <cfRule type="expression" dxfId="3461" priority="9">
      <formula>F70&gt;0</formula>
    </cfRule>
    <cfRule type="expression" dxfId="3460" priority="10">
      <formula>F70&lt;0</formula>
    </cfRule>
  </conditionalFormatting>
  <conditionalFormatting sqref="H70:H78">
    <cfRule type="expression" dxfId="3459" priority="7">
      <formula>H70&gt;0</formula>
    </cfRule>
    <cfRule type="expression" dxfId="3458" priority="8">
      <formula>H70&lt;0</formula>
    </cfRule>
  </conditionalFormatting>
  <conditionalFormatting sqref="J27:K27 J30:K30 J33:K33 J36:K36 J39:K39 J42:K42">
    <cfRule type="expression" dxfId="3457" priority="5">
      <formula>J27&gt;0</formula>
    </cfRule>
    <cfRule type="expression" dxfId="3456" priority="6">
      <formula>J27&lt;0</formula>
    </cfRule>
  </conditionalFormatting>
  <conditionalFormatting sqref="J28:K29 J31:K32 J34:K35 J37:K38 J40:K41">
    <cfRule type="expression" dxfId="3455" priority="3">
      <formula>J28&gt;0</formula>
    </cfRule>
    <cfRule type="expression" dxfId="3454" priority="4">
      <formula>J28&lt;0</formula>
    </cfRule>
  </conditionalFormatting>
  <conditionalFormatting sqref="L27:L42">
    <cfRule type="expression" dxfId="3453" priority="1">
      <formula>L27&gt;0</formula>
    </cfRule>
    <cfRule type="expression" dxfId="3452"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0" t="s">
        <v>78</v>
      </c>
      <c r="P40" s="890"/>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51" priority="9">
      <formula>F57&gt;0</formula>
    </cfRule>
    <cfRule type="expression" dxfId="3450" priority="10">
      <formula>F57&lt;0</formula>
    </cfRule>
  </conditionalFormatting>
  <conditionalFormatting sqref="Q7">
    <cfRule type="expression" dxfId="3449" priority="7">
      <formula>Q7&gt;0</formula>
    </cfRule>
    <cfRule type="expression" dxfId="3448" priority="8">
      <formula>Q7&lt;0</formula>
    </cfRule>
  </conditionalFormatting>
  <conditionalFormatting sqref="Q8">
    <cfRule type="expression" dxfId="3447" priority="5">
      <formula>Q8&gt;0</formula>
    </cfRule>
    <cfRule type="expression" dxfId="3446" priority="6">
      <formula>Q8&lt;0</formula>
    </cfRule>
  </conditionalFormatting>
  <conditionalFormatting sqref="F25:F56">
    <cfRule type="expression" dxfId="3445" priority="3">
      <formula>F25&gt;0</formula>
    </cfRule>
    <cfRule type="expression" dxfId="3444" priority="4">
      <formula>F25&lt;0</formula>
    </cfRule>
  </conditionalFormatting>
  <conditionalFormatting sqref="H25:H56">
    <cfRule type="expression" dxfId="3443" priority="1">
      <formula>H25&gt;0</formula>
    </cfRule>
    <cfRule type="expression" dxfId="3442"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51.27</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10254</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1318.3400000000038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1318.3400000000038</v>
      </c>
    </row>
    <row r="9" spans="1:21" x14ac:dyDescent="0.25">
      <c r="B9" s="363">
        <v>43531</v>
      </c>
      <c r="C9" s="7">
        <v>56</v>
      </c>
      <c r="D9" s="43">
        <v>50.58</v>
      </c>
      <c r="E9" s="43">
        <v>0</v>
      </c>
      <c r="F9" s="43">
        <f t="shared" si="0"/>
        <v>2832.48</v>
      </c>
      <c r="G9" s="4"/>
      <c r="H9" s="159"/>
      <c r="I9" s="3"/>
      <c r="J9" s="3"/>
      <c r="K9" s="3"/>
      <c r="L9" s="4"/>
      <c r="M9" s="4"/>
      <c r="O9" s="11" t="s">
        <v>204</v>
      </c>
      <c r="Q9" s="132">
        <f>IF(Q2=0, 0, Q8/Q6)</f>
        <v>0.14753694746666768</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2.5355958650282815E-2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0" t="s">
        <v>78</v>
      </c>
      <c r="P40" s="890"/>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56.397000000000006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55.88430000000001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55.371600000000008</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54.858900000000006</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54.346200000000003</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53.833500000000008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53.320800000000006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52.808100000000003</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52.295400000000001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51.782700000000006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51.27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50.757300000000001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50.244600000000005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49.731900000000003</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49.219200000000001</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48.706499999999998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48.193800000000003</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47.681100000000008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47.168400000000005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46.655700000000003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46.143000000000001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41" priority="39">
      <formula>F7&gt;0</formula>
    </cfRule>
    <cfRule type="expression" dxfId="3440" priority="40">
      <formula>F7&lt;0</formula>
    </cfRule>
  </conditionalFormatting>
  <conditionalFormatting sqref="Q8">
    <cfRule type="expression" dxfId="3439" priority="37">
      <formula>Q8&gt;0</formula>
    </cfRule>
    <cfRule type="expression" dxfId="3438" priority="38">
      <formula>Q8&lt;0</formula>
    </cfRule>
  </conditionalFormatting>
  <conditionalFormatting sqref="Q10">
    <cfRule type="expression" dxfId="3437" priority="31">
      <formula>Q10&gt;0</formula>
    </cfRule>
    <cfRule type="expression" dxfId="3436" priority="32">
      <formula>Q10&lt;0</formula>
    </cfRule>
  </conditionalFormatting>
  <conditionalFormatting sqref="J27:J35">
    <cfRule type="expression" dxfId="3435" priority="29">
      <formula>J27&gt;0</formula>
    </cfRule>
    <cfRule type="expression" dxfId="3434" priority="30">
      <formula>J27&lt;0</formula>
    </cfRule>
  </conditionalFormatting>
  <conditionalFormatting sqref="K27:K38">
    <cfRule type="expression" dxfId="3433" priority="27">
      <formula>K27&gt;0</formula>
    </cfRule>
    <cfRule type="expression" dxfId="3432" priority="28">
      <formula>K27&lt;0</formula>
    </cfRule>
  </conditionalFormatting>
  <conditionalFormatting sqref="L27:L38">
    <cfRule type="expression" dxfId="3431" priority="25">
      <formula>L27&gt;0</formula>
    </cfRule>
    <cfRule type="expression" dxfId="3430" priority="26">
      <formula>L27&lt;0</formula>
    </cfRule>
  </conditionalFormatting>
  <conditionalFormatting sqref="F95:F116">
    <cfRule type="expression" dxfId="3429" priority="23">
      <formula>F95&gt;0</formula>
    </cfRule>
    <cfRule type="expression" dxfId="3428" priority="24">
      <formula>F95&lt;0</formula>
    </cfRule>
  </conditionalFormatting>
  <conditionalFormatting sqref="H95:H116">
    <cfRule type="expression" dxfId="3427" priority="21">
      <formula>H95&gt;0</formula>
    </cfRule>
    <cfRule type="expression" dxfId="3426" priority="22">
      <formula>H95&lt;0</formula>
    </cfRule>
  </conditionalFormatting>
  <conditionalFormatting sqref="J95:J108">
    <cfRule type="expression" dxfId="3425" priority="19">
      <formula>J95&gt;0</formula>
    </cfRule>
    <cfRule type="expression" dxfId="3424" priority="20">
      <formula>J95&lt;0</formula>
    </cfRule>
  </conditionalFormatting>
  <conditionalFormatting sqref="K95:K108">
    <cfRule type="expression" dxfId="3423" priority="17">
      <formula>K95&gt;0</formula>
    </cfRule>
    <cfRule type="expression" dxfId="3422" priority="18">
      <formula>K95&lt;0</formula>
    </cfRule>
  </conditionalFormatting>
  <conditionalFormatting sqref="L95:L108">
    <cfRule type="expression" dxfId="3421" priority="15">
      <formula>L95&gt;0</formula>
    </cfRule>
    <cfRule type="expression" dxfId="3420" priority="16">
      <formula>L95&lt;0</formula>
    </cfRule>
  </conditionalFormatting>
  <conditionalFormatting sqref="F29">
    <cfRule type="expression" dxfId="3419" priority="13">
      <formula>F29&gt;0</formula>
    </cfRule>
    <cfRule type="expression" dxfId="3418" priority="14">
      <formula>F29&lt;0</formula>
    </cfRule>
  </conditionalFormatting>
  <conditionalFormatting sqref="H29">
    <cfRule type="expression" dxfId="3417" priority="11">
      <formula>H29&gt;0</formula>
    </cfRule>
    <cfRule type="expression" dxfId="3416" priority="12">
      <formula>H29&lt;0</formula>
    </cfRule>
  </conditionalFormatting>
  <conditionalFormatting sqref="F25:F28 H25:H28">
    <cfRule type="expression" dxfId="3415" priority="7">
      <formula>F25&gt;0</formula>
    </cfRule>
    <cfRule type="expression" dxfId="3414" priority="8">
      <formula>F25&lt;0</formula>
    </cfRule>
  </conditionalFormatting>
  <conditionalFormatting sqref="H67:H68 F67:F68">
    <cfRule type="expression" dxfId="3413" priority="5">
      <formula>F67&gt;0</formula>
    </cfRule>
    <cfRule type="expression" dxfId="3412" priority="6">
      <formula>F67&lt;0</formula>
    </cfRule>
  </conditionalFormatting>
  <conditionalFormatting sqref="H65:H66 F65:F66">
    <cfRule type="expression" dxfId="3411" priority="3">
      <formula>F65&gt;0</formula>
    </cfRule>
    <cfRule type="expression" dxfId="3410" priority="4">
      <formula>F65&lt;0</formula>
    </cfRule>
  </conditionalFormatting>
  <conditionalFormatting sqref="H64 F64">
    <cfRule type="expression" dxfId="3409" priority="1">
      <formula>F64&gt;0</formula>
    </cfRule>
    <cfRule type="expression" dxfId="340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53.14</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10628</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905.34999999999491</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708.13999999999942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7.138608811011439E-2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3.7636432066240122E-2</v>
      </c>
      <c r="R11">
        <v>0.5</v>
      </c>
    </row>
    <row r="12" spans="1:21" x14ac:dyDescent="0.25">
      <c r="C12" s="4"/>
      <c r="H12" s="68"/>
      <c r="O12" s="11" t="s">
        <v>921</v>
      </c>
      <c r="Q12" s="1" t="s">
        <v>1389</v>
      </c>
      <c r="T12" s="1">
        <v>43516</v>
      </c>
      <c r="U12" t="s">
        <v>1376</v>
      </c>
    </row>
    <row r="13" spans="1:21" ht="15" customHeight="1" x14ac:dyDescent="0.25">
      <c r="H13" s="68"/>
      <c r="O13" s="11" t="s">
        <v>947</v>
      </c>
      <c r="Q13" s="2">
        <f>Q4/(6.78)</f>
        <v>7.8377581120943951</v>
      </c>
      <c r="U13" s="891" t="s">
        <v>1377</v>
      </c>
    </row>
    <row r="14" spans="1:21" x14ac:dyDescent="0.25">
      <c r="H14" s="68"/>
      <c r="O14" s="11" t="s">
        <v>1034</v>
      </c>
      <c r="Q14" s="1">
        <v>43324</v>
      </c>
      <c r="U14" s="891"/>
    </row>
    <row r="15" spans="1:21" x14ac:dyDescent="0.25">
      <c r="H15" s="68"/>
      <c r="U15" s="891"/>
    </row>
    <row r="16" spans="1:21" x14ac:dyDescent="0.25">
      <c r="H16" s="68"/>
      <c r="U16" s="891"/>
    </row>
    <row r="17" spans="1:21" x14ac:dyDescent="0.25">
      <c r="U17" s="891"/>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1"/>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1"/>
    </row>
    <row r="20" spans="1:21" ht="20.25" thickBot="1" x14ac:dyDescent="0.35">
      <c r="O20" s="760" t="s">
        <v>78</v>
      </c>
      <c r="P20" s="760"/>
      <c r="U20" s="891"/>
    </row>
    <row r="21" spans="1:21" ht="15.75" thickTop="1" x14ac:dyDescent="0.25">
      <c r="O21" s="79">
        <v>1.1000000000000001</v>
      </c>
      <c r="P21" s="79">
        <f>O21*$Q$4</f>
        <v>58.454000000000008</v>
      </c>
      <c r="U21" s="891"/>
    </row>
    <row r="22" spans="1:21" x14ac:dyDescent="0.25">
      <c r="O22" s="79">
        <v>1.0900000000000001</v>
      </c>
      <c r="P22" s="79">
        <f t="shared" ref="P22:P41" si="2">O22*$Q$4</f>
        <v>57.922600000000003</v>
      </c>
      <c r="U22" s="891"/>
    </row>
    <row r="23" spans="1:21" x14ac:dyDescent="0.25">
      <c r="O23" s="79">
        <v>1.08</v>
      </c>
      <c r="P23" s="79">
        <f t="shared" si="2"/>
        <v>57.391200000000005</v>
      </c>
      <c r="U23" s="891"/>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56.859800000000007</v>
      </c>
      <c r="U24" s="891"/>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56.328400000000002</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55.797000000000004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55.265599999999999</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54.734200000000001</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54.202800000000003</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53.671399999999998</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53.14</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52.608600000000003</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52.077199999999998</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51.5458</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51.014400000000002</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50.482999999999997</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49.951599999999999</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49.420200000000001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48.888800000000003</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48.357400000000005</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47.826000000000001</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07" priority="45">
      <formula>F25&gt;0</formula>
    </cfRule>
    <cfRule type="expression" dxfId="3406" priority="46">
      <formula>F25&lt;0</formula>
    </cfRule>
  </conditionalFormatting>
  <conditionalFormatting sqref="Q7">
    <cfRule type="expression" dxfId="3405" priority="43">
      <formula>Q7&gt;0</formula>
    </cfRule>
    <cfRule type="expression" dxfId="3404" priority="44">
      <formula>Q7&lt;0</formula>
    </cfRule>
  </conditionalFormatting>
  <conditionalFormatting sqref="Q8">
    <cfRule type="expression" dxfId="3403" priority="41">
      <formula>Q8&gt;0</formula>
    </cfRule>
    <cfRule type="expression" dxfId="3402" priority="42">
      <formula>Q8&lt;0</formula>
    </cfRule>
  </conditionalFormatting>
  <conditionalFormatting sqref="M62">
    <cfRule type="expression" dxfId="3401" priority="35">
      <formula>M62&gt;0</formula>
    </cfRule>
    <cfRule type="expression" dxfId="3400" priority="36">
      <formula>M62&lt;0</formula>
    </cfRule>
  </conditionalFormatting>
  <conditionalFormatting sqref="F88:F119">
    <cfRule type="expression" dxfId="3399" priority="33">
      <formula>F88&gt;0</formula>
    </cfRule>
    <cfRule type="expression" dxfId="3398" priority="34">
      <formula>F88&lt;0</formula>
    </cfRule>
  </conditionalFormatting>
  <conditionalFormatting sqref="H88:H119">
    <cfRule type="expression" dxfId="3397" priority="31">
      <formula>H88&gt;0</formula>
    </cfRule>
    <cfRule type="expression" dxfId="3396" priority="32">
      <formula>H88&lt;0</formula>
    </cfRule>
  </conditionalFormatting>
  <conditionalFormatting sqref="J28:J30 K25:K30 J31:K38">
    <cfRule type="expression" dxfId="3395" priority="25">
      <formula>J25&gt;0</formula>
    </cfRule>
    <cfRule type="expression" dxfId="3394" priority="26">
      <formula>J25&lt;0</formula>
    </cfRule>
  </conditionalFormatting>
  <conditionalFormatting sqref="K39:K42">
    <cfRule type="expression" dxfId="3393" priority="23">
      <formula>K39&gt;0</formula>
    </cfRule>
    <cfRule type="expression" dxfId="3392" priority="24">
      <formula>K39&lt;0</formula>
    </cfRule>
  </conditionalFormatting>
  <conditionalFormatting sqref="K43">
    <cfRule type="expression" dxfId="3391" priority="21">
      <formula>K43&gt;0</formula>
    </cfRule>
    <cfRule type="expression" dxfId="3390" priority="22">
      <formula>K43&lt;0</formula>
    </cfRule>
  </conditionalFormatting>
  <conditionalFormatting sqref="K44">
    <cfRule type="expression" dxfId="3389" priority="19">
      <formula>K44&gt;0</formula>
    </cfRule>
    <cfRule type="expression" dxfId="3388" priority="20">
      <formula>K44&lt;0</formula>
    </cfRule>
  </conditionalFormatting>
  <conditionalFormatting sqref="K45">
    <cfRule type="expression" dxfId="3387" priority="17">
      <formula>K45&gt;0</formula>
    </cfRule>
    <cfRule type="expression" dxfId="3386" priority="18">
      <formula>K45&lt;0</formula>
    </cfRule>
  </conditionalFormatting>
  <conditionalFormatting sqref="K46:K51">
    <cfRule type="expression" dxfId="3385" priority="5">
      <formula>K46&gt;0</formula>
    </cfRule>
    <cfRule type="expression" dxfId="3384" priority="6">
      <formula>K46&lt;0</formula>
    </cfRule>
  </conditionalFormatting>
  <conditionalFormatting sqref="K52:K54">
    <cfRule type="expression" dxfId="3383" priority="3">
      <formula>K52&gt;0</formula>
    </cfRule>
    <cfRule type="expression" dxfId="3382" priority="4">
      <formula>K52&lt;0</formula>
    </cfRule>
  </conditionalFormatting>
  <conditionalFormatting sqref="H55:H57 F54:F57">
    <cfRule type="expression" dxfId="3381" priority="1">
      <formula>F54&gt;0</formula>
    </cfRule>
    <cfRule type="expression" dxfId="3380"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0" t="s">
        <v>78</v>
      </c>
      <c r="P40" s="890"/>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79" priority="21">
      <formula>F47&gt;0</formula>
    </cfRule>
    <cfRule type="expression" dxfId="3378" priority="22">
      <formula>F47&lt;0</formula>
    </cfRule>
  </conditionalFormatting>
  <conditionalFormatting sqref="Q7">
    <cfRule type="expression" dxfId="3377" priority="19">
      <formula>Q7&gt;0</formula>
    </cfRule>
    <cfRule type="expression" dxfId="3376" priority="20">
      <formula>Q7&lt;0</formula>
    </cfRule>
  </conditionalFormatting>
  <conditionalFormatting sqref="Q8">
    <cfRule type="expression" dxfId="3375" priority="17">
      <formula>Q8&gt;0</formula>
    </cfRule>
    <cfRule type="expression" dxfId="3374" priority="18">
      <formula>Q8&lt;0</formula>
    </cfRule>
  </conditionalFormatting>
  <conditionalFormatting sqref="F25:F46">
    <cfRule type="expression" dxfId="3373" priority="15">
      <formula>F25&gt;0</formula>
    </cfRule>
    <cfRule type="expression" dxfId="3372" priority="16">
      <formula>F25&lt;0</formula>
    </cfRule>
  </conditionalFormatting>
  <conditionalFormatting sqref="H25:H46">
    <cfRule type="expression" dxfId="3371" priority="13">
      <formula>H25&gt;0</formula>
    </cfRule>
    <cfRule type="expression" dxfId="3370" priority="14">
      <formula>H25&lt;0</formula>
    </cfRule>
  </conditionalFormatting>
  <conditionalFormatting sqref="F89:F110">
    <cfRule type="expression" dxfId="3369" priority="11">
      <formula>F89&gt;0</formula>
    </cfRule>
    <cfRule type="expression" dxfId="3368" priority="12">
      <formula>F89&lt;0</formula>
    </cfRule>
  </conditionalFormatting>
  <conditionalFormatting sqref="H89:H110">
    <cfRule type="expression" dxfId="3367" priority="9">
      <formula>H89&gt;0</formula>
    </cfRule>
    <cfRule type="expression" dxfId="3366" priority="10">
      <formula>H89&lt;0</formula>
    </cfRule>
  </conditionalFormatting>
  <conditionalFormatting sqref="Q10">
    <cfRule type="expression" dxfId="3365" priority="7">
      <formula>Q10&gt;0</formula>
    </cfRule>
    <cfRule type="expression" dxfId="3364" priority="8">
      <formula>Q10&lt;0</formula>
    </cfRule>
  </conditionalFormatting>
  <conditionalFormatting sqref="J25:J38">
    <cfRule type="expression" dxfId="3363" priority="5">
      <formula>J25&gt;0</formula>
    </cfRule>
    <cfRule type="expression" dxfId="3362" priority="6">
      <formula>J25&lt;0</formula>
    </cfRule>
  </conditionalFormatting>
  <conditionalFormatting sqref="K25:K38">
    <cfRule type="expression" dxfId="3361" priority="3">
      <formula>K25&gt;0</formula>
    </cfRule>
    <cfRule type="expression" dxfId="3360" priority="4">
      <formula>K25&lt;0</formula>
    </cfRule>
  </conditionalFormatting>
  <conditionalFormatting sqref="L25:L38">
    <cfRule type="expression" dxfId="3359" priority="1">
      <formula>L25&gt;0</formula>
    </cfRule>
    <cfRule type="expression" dxfId="3358"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57" priority="39">
      <formula>F47&gt;0</formula>
    </cfRule>
    <cfRule type="expression" dxfId="3356" priority="40">
      <formula>F47&lt;0</formula>
    </cfRule>
  </conditionalFormatting>
  <conditionalFormatting sqref="Q7">
    <cfRule type="expression" dxfId="3355" priority="37">
      <formula>Q7&gt;0</formula>
    </cfRule>
    <cfRule type="expression" dxfId="3354" priority="38">
      <formula>Q7&lt;0</formula>
    </cfRule>
  </conditionalFormatting>
  <conditionalFormatting sqref="Q8">
    <cfRule type="expression" dxfId="3353" priority="35">
      <formula>Q8&gt;0</formula>
    </cfRule>
    <cfRule type="expression" dxfId="3352" priority="36">
      <formula>Q8&lt;0</formula>
    </cfRule>
  </conditionalFormatting>
  <conditionalFormatting sqref="F30:F46">
    <cfRule type="expression" dxfId="3351" priority="33">
      <formula>F30&gt;0</formula>
    </cfRule>
    <cfRule type="expression" dxfId="3350" priority="34">
      <formula>F30&lt;0</formula>
    </cfRule>
  </conditionalFormatting>
  <conditionalFormatting sqref="H30:H46">
    <cfRule type="expression" dxfId="3349" priority="31">
      <formula>H30&gt;0</formula>
    </cfRule>
    <cfRule type="expression" dxfId="3348" priority="32">
      <formula>H30&lt;0</formula>
    </cfRule>
  </conditionalFormatting>
  <conditionalFormatting sqref="Q10">
    <cfRule type="expression" dxfId="3347" priority="29">
      <formula>Q10&gt;0</formula>
    </cfRule>
    <cfRule type="expression" dxfId="3346" priority="30">
      <formula>Q10&lt;0</formula>
    </cfRule>
  </conditionalFormatting>
  <conditionalFormatting sqref="J25:J38">
    <cfRule type="expression" dxfId="3345" priority="27">
      <formula>J25&gt;0</formula>
    </cfRule>
    <cfRule type="expression" dxfId="3344" priority="28">
      <formula>J25&lt;0</formula>
    </cfRule>
  </conditionalFormatting>
  <conditionalFormatting sqref="K25:K38">
    <cfRule type="expression" dxfId="3343" priority="25">
      <formula>K25&gt;0</formula>
    </cfRule>
    <cfRule type="expression" dxfId="3342" priority="26">
      <formula>K25&lt;0</formula>
    </cfRule>
  </conditionalFormatting>
  <conditionalFormatting sqref="L25 L38">
    <cfRule type="expression" dxfId="3341" priority="23">
      <formula>L25&gt;0</formula>
    </cfRule>
    <cfRule type="expression" dxfId="3340" priority="24">
      <formula>L25&lt;0</formula>
    </cfRule>
  </conditionalFormatting>
  <conditionalFormatting sqref="F89:F110">
    <cfRule type="expression" dxfId="3339" priority="21">
      <formula>F89&gt;0</formula>
    </cfRule>
    <cfRule type="expression" dxfId="3338" priority="22">
      <formula>F89&lt;0</formula>
    </cfRule>
  </conditionalFormatting>
  <conditionalFormatting sqref="H89:H110">
    <cfRule type="expression" dxfId="3337" priority="19">
      <formula>H89&gt;0</formula>
    </cfRule>
    <cfRule type="expression" dxfId="3336" priority="20">
      <formula>H89&lt;0</formula>
    </cfRule>
  </conditionalFormatting>
  <conditionalFormatting sqref="J89:J102">
    <cfRule type="expression" dxfId="3335" priority="17">
      <formula>J89&gt;0</formula>
    </cfRule>
    <cfRule type="expression" dxfId="3334" priority="18">
      <formula>J89&lt;0</formula>
    </cfRule>
  </conditionalFormatting>
  <conditionalFormatting sqref="K89:K102">
    <cfRule type="expression" dxfId="3333" priority="15">
      <formula>K89&gt;0</formula>
    </cfRule>
    <cfRule type="expression" dxfId="3332" priority="16">
      <formula>K89&lt;0</formula>
    </cfRule>
  </conditionalFormatting>
  <conditionalFormatting sqref="L89:L102">
    <cfRule type="expression" dxfId="3331" priority="13">
      <formula>L89&gt;0</formula>
    </cfRule>
    <cfRule type="expression" dxfId="3330" priority="14">
      <formula>L89&lt;0</formula>
    </cfRule>
  </conditionalFormatting>
  <conditionalFormatting sqref="F25">
    <cfRule type="expression" dxfId="3329" priority="11">
      <formula>F25&gt;0</formula>
    </cfRule>
    <cfRule type="expression" dxfId="3328" priority="12">
      <formula>F25&lt;0</formula>
    </cfRule>
  </conditionalFormatting>
  <conditionalFormatting sqref="H25:H26">
    <cfRule type="expression" dxfId="3327" priority="9">
      <formula>H25&gt;0</formula>
    </cfRule>
    <cfRule type="expression" dxfId="3326" priority="10">
      <formula>H25&lt;0</formula>
    </cfRule>
  </conditionalFormatting>
  <conditionalFormatting sqref="F26">
    <cfRule type="expression" dxfId="3325" priority="7">
      <formula>F26&gt;0</formula>
    </cfRule>
    <cfRule type="expression" dxfId="3324" priority="8">
      <formula>F26&lt;0</formula>
    </cfRule>
  </conditionalFormatting>
  <conditionalFormatting sqref="F27:F29">
    <cfRule type="expression" dxfId="3323" priority="3">
      <formula>F27&gt;0</formula>
    </cfRule>
    <cfRule type="expression" dxfId="3322" priority="4">
      <formula>F27&lt;0</formula>
    </cfRule>
  </conditionalFormatting>
  <conditionalFormatting sqref="H27:H29">
    <cfRule type="expression" dxfId="3321" priority="1">
      <formula>H27&gt;0</formula>
    </cfRule>
    <cfRule type="expression" dxfId="3320"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19" priority="35">
      <formula>F47&gt;0</formula>
    </cfRule>
    <cfRule type="expression" dxfId="3318" priority="36">
      <formula>F47&lt;0</formula>
    </cfRule>
  </conditionalFormatting>
  <conditionalFormatting sqref="Q7">
    <cfRule type="expression" dxfId="3317" priority="33">
      <formula>Q7&gt;0</formula>
    </cfRule>
    <cfRule type="expression" dxfId="3316" priority="34">
      <formula>Q7&lt;0</formula>
    </cfRule>
  </conditionalFormatting>
  <conditionalFormatting sqref="Q8">
    <cfRule type="expression" dxfId="3315" priority="31">
      <formula>Q8&gt;0</formula>
    </cfRule>
    <cfRule type="expression" dxfId="3314" priority="32">
      <formula>Q8&lt;0</formula>
    </cfRule>
  </conditionalFormatting>
  <conditionalFormatting sqref="F30:F46">
    <cfRule type="expression" dxfId="3313" priority="29">
      <formula>F30&gt;0</formula>
    </cfRule>
    <cfRule type="expression" dxfId="3312" priority="30">
      <formula>F30&lt;0</formula>
    </cfRule>
  </conditionalFormatting>
  <conditionalFormatting sqref="H30:H46">
    <cfRule type="expression" dxfId="3311" priority="27">
      <formula>H30&gt;0</formula>
    </cfRule>
    <cfRule type="expression" dxfId="3310" priority="28">
      <formula>H30&lt;0</formula>
    </cfRule>
  </conditionalFormatting>
  <conditionalFormatting sqref="Q10">
    <cfRule type="expression" dxfId="3309" priority="25">
      <formula>Q10&gt;0</formula>
    </cfRule>
    <cfRule type="expression" dxfId="3308" priority="26">
      <formula>Q10&lt;0</formula>
    </cfRule>
  </conditionalFormatting>
  <conditionalFormatting sqref="J25:J38">
    <cfRule type="expression" dxfId="3307" priority="23">
      <formula>J25&gt;0</formula>
    </cfRule>
    <cfRule type="expression" dxfId="3306" priority="24">
      <formula>J25&lt;0</formula>
    </cfRule>
  </conditionalFormatting>
  <conditionalFormatting sqref="K25:K38">
    <cfRule type="expression" dxfId="3305" priority="21">
      <formula>K25&gt;0</formula>
    </cfRule>
    <cfRule type="expression" dxfId="3304" priority="22">
      <formula>K25&lt;0</formula>
    </cfRule>
  </conditionalFormatting>
  <conditionalFormatting sqref="L25 L38">
    <cfRule type="expression" dxfId="3303" priority="19">
      <formula>L25&gt;0</formula>
    </cfRule>
    <cfRule type="expression" dxfId="3302" priority="20">
      <formula>L25&lt;0</formula>
    </cfRule>
  </conditionalFormatting>
  <conditionalFormatting sqref="F89:F110">
    <cfRule type="expression" dxfId="3301" priority="17">
      <formula>F89&gt;0</formula>
    </cfRule>
    <cfRule type="expression" dxfId="3300" priority="18">
      <formula>F89&lt;0</formula>
    </cfRule>
  </conditionalFormatting>
  <conditionalFormatting sqref="H89:H110">
    <cfRule type="expression" dxfId="3299" priority="15">
      <formula>H89&gt;0</formula>
    </cfRule>
    <cfRule type="expression" dxfId="3298" priority="16">
      <formula>H89&lt;0</formula>
    </cfRule>
  </conditionalFormatting>
  <conditionalFormatting sqref="J89:J102">
    <cfRule type="expression" dxfId="3297" priority="13">
      <formula>J89&gt;0</formula>
    </cfRule>
    <cfRule type="expression" dxfId="3296" priority="14">
      <formula>J89&lt;0</formula>
    </cfRule>
  </conditionalFormatting>
  <conditionalFormatting sqref="K89:K102">
    <cfRule type="expression" dxfId="3295" priority="11">
      <formula>K89&gt;0</formula>
    </cfRule>
    <cfRule type="expression" dxfId="3294" priority="12">
      <formula>K89&lt;0</formula>
    </cfRule>
  </conditionalFormatting>
  <conditionalFormatting sqref="L89:L102">
    <cfRule type="expression" dxfId="3293" priority="9">
      <formula>L89&gt;0</formula>
    </cfRule>
    <cfRule type="expression" dxfId="3292" priority="10">
      <formula>L89&lt;0</formula>
    </cfRule>
  </conditionalFormatting>
  <conditionalFormatting sqref="F29 F25:F26">
    <cfRule type="expression" dxfId="3291" priority="7">
      <formula>F25&gt;0</formula>
    </cfRule>
    <cfRule type="expression" dxfId="3290" priority="8">
      <formula>F25&lt;0</formula>
    </cfRule>
  </conditionalFormatting>
  <conditionalFormatting sqref="H29 H25:H27">
    <cfRule type="expression" dxfId="3289" priority="5">
      <formula>H25&gt;0</formula>
    </cfRule>
    <cfRule type="expression" dxfId="3288" priority="6">
      <formula>H25&lt;0</formula>
    </cfRule>
  </conditionalFormatting>
  <conditionalFormatting sqref="F27:F28">
    <cfRule type="expression" dxfId="3287" priority="3">
      <formula>F27&gt;0</formula>
    </cfRule>
    <cfRule type="expression" dxfId="3286" priority="4">
      <formula>F27&lt;0</formula>
    </cfRule>
  </conditionalFormatting>
  <conditionalFormatting sqref="H28">
    <cfRule type="expression" dxfId="3285" priority="1">
      <formula>H28&gt;0</formula>
    </cfRule>
    <cfRule type="expression" dxfId="3284"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3" priority="43">
      <formula>F54&gt;0</formula>
    </cfRule>
    <cfRule type="expression" dxfId="3282" priority="44">
      <formula>F54&lt;0</formula>
    </cfRule>
  </conditionalFormatting>
  <conditionalFormatting sqref="Q7">
    <cfRule type="expression" dxfId="3281" priority="41">
      <formula>Q7&gt;0</formula>
    </cfRule>
    <cfRule type="expression" dxfId="3280" priority="42">
      <formula>Q7&lt;0</formula>
    </cfRule>
  </conditionalFormatting>
  <conditionalFormatting sqref="Q8">
    <cfRule type="expression" dxfId="3279" priority="39">
      <formula>Q8&gt;0</formula>
    </cfRule>
    <cfRule type="expression" dxfId="3278" priority="40">
      <formula>Q8&lt;0</formula>
    </cfRule>
  </conditionalFormatting>
  <conditionalFormatting sqref="F33:F36 F38:F53">
    <cfRule type="expression" dxfId="3277" priority="37">
      <formula>F33&gt;0</formula>
    </cfRule>
    <cfRule type="expression" dxfId="3276" priority="38">
      <formula>F33&lt;0</formula>
    </cfRule>
  </conditionalFormatting>
  <conditionalFormatting sqref="H33:H36 H38:H53">
    <cfRule type="expression" dxfId="3275" priority="35">
      <formula>H33&gt;0</formula>
    </cfRule>
    <cfRule type="expression" dxfId="3274" priority="36">
      <formula>H33&lt;0</formula>
    </cfRule>
  </conditionalFormatting>
  <conditionalFormatting sqref="Q10">
    <cfRule type="expression" dxfId="3273" priority="33">
      <formula>Q10&gt;0</formula>
    </cfRule>
    <cfRule type="expression" dxfId="3272" priority="34">
      <formula>Q10&lt;0</formula>
    </cfRule>
  </conditionalFormatting>
  <conditionalFormatting sqref="J25:J37">
    <cfRule type="expression" dxfId="3271" priority="31">
      <formula>J25&gt;0</formula>
    </cfRule>
    <cfRule type="expression" dxfId="3270" priority="32">
      <formula>J25&lt;0</formula>
    </cfRule>
  </conditionalFormatting>
  <conditionalFormatting sqref="K25:K38">
    <cfRule type="expression" dxfId="3269" priority="29">
      <formula>K25&gt;0</formula>
    </cfRule>
    <cfRule type="expression" dxfId="3268" priority="30">
      <formula>K25&lt;0</formula>
    </cfRule>
  </conditionalFormatting>
  <conditionalFormatting sqref="L25">
    <cfRule type="expression" dxfId="3267" priority="27">
      <formula>L25&gt;0</formula>
    </cfRule>
    <cfRule type="expression" dxfId="3266" priority="28">
      <formula>L25&lt;0</formula>
    </cfRule>
  </conditionalFormatting>
  <conditionalFormatting sqref="F89:F110">
    <cfRule type="expression" dxfId="3265" priority="25">
      <formula>F89&gt;0</formula>
    </cfRule>
    <cfRule type="expression" dxfId="3264" priority="26">
      <formula>F89&lt;0</formula>
    </cfRule>
  </conditionalFormatting>
  <conditionalFormatting sqref="H89:H110">
    <cfRule type="expression" dxfId="3263" priority="23">
      <formula>H89&gt;0</formula>
    </cfRule>
    <cfRule type="expression" dxfId="3262" priority="24">
      <formula>H89&lt;0</formula>
    </cfRule>
  </conditionalFormatting>
  <conditionalFormatting sqref="J89:J102">
    <cfRule type="expression" dxfId="3261" priority="21">
      <formula>J89&gt;0</formula>
    </cfRule>
    <cfRule type="expression" dxfId="3260" priority="22">
      <formula>J89&lt;0</formula>
    </cfRule>
  </conditionalFormatting>
  <conditionalFormatting sqref="K89:K102">
    <cfRule type="expression" dxfId="3259" priority="19">
      <formula>K89&gt;0</formula>
    </cfRule>
    <cfRule type="expression" dxfId="3258" priority="20">
      <formula>K89&lt;0</formula>
    </cfRule>
  </conditionalFormatting>
  <conditionalFormatting sqref="L89:L102">
    <cfRule type="expression" dxfId="3257" priority="17">
      <formula>L89&gt;0</formula>
    </cfRule>
    <cfRule type="expression" dxfId="3256" priority="18">
      <formula>L89&lt;0</formula>
    </cfRule>
  </conditionalFormatting>
  <conditionalFormatting sqref="F29:F32">
    <cfRule type="expression" dxfId="3255" priority="15">
      <formula>F29&gt;0</formula>
    </cfRule>
    <cfRule type="expression" dxfId="3254" priority="16">
      <formula>F29&lt;0</formula>
    </cfRule>
  </conditionalFormatting>
  <conditionalFormatting sqref="H29:H32">
    <cfRule type="expression" dxfId="3253" priority="13">
      <formula>H29&gt;0</formula>
    </cfRule>
    <cfRule type="expression" dxfId="3252" priority="14">
      <formula>H29&lt;0</formula>
    </cfRule>
  </conditionalFormatting>
  <conditionalFormatting sqref="F25:F28">
    <cfRule type="expression" dxfId="3251" priority="11">
      <formula>F25&gt;0</formula>
    </cfRule>
    <cfRule type="expression" dxfId="3250" priority="12">
      <formula>F25&lt;0</formula>
    </cfRule>
  </conditionalFormatting>
  <conditionalFormatting sqref="H25:H28">
    <cfRule type="expression" dxfId="3249" priority="9">
      <formula>H25&gt;0</formula>
    </cfRule>
    <cfRule type="expression" dxfId="3248" priority="10">
      <formula>H25&lt;0</formula>
    </cfRule>
  </conditionalFormatting>
  <conditionalFormatting sqref="F37">
    <cfRule type="expression" dxfId="3247" priority="7">
      <formula>F37&gt;0</formula>
    </cfRule>
    <cfRule type="expression" dxfId="3246" priority="8">
      <formula>F37&lt;0</formula>
    </cfRule>
  </conditionalFormatting>
  <conditionalFormatting sqref="H37">
    <cfRule type="expression" dxfId="3245" priority="5">
      <formula>H37&gt;0</formula>
    </cfRule>
    <cfRule type="expression" dxfId="3244" priority="6">
      <formula>H37&lt;0</formula>
    </cfRule>
  </conditionalFormatting>
  <conditionalFormatting sqref="J49">
    <cfRule type="expression" dxfId="3243" priority="3">
      <formula>J49&gt;0</formula>
    </cfRule>
    <cfRule type="expression" dxfId="3242" priority="4">
      <formula>J49&lt;0</formula>
    </cfRule>
  </conditionalFormatting>
  <conditionalFormatting sqref="J38:J48">
    <cfRule type="expression" dxfId="3241" priority="1">
      <formula>J38&gt;0</formula>
    </cfRule>
    <cfRule type="expression" dxfId="3240"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1382</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49.58</v>
      </c>
      <c r="R4" s="420">
        <v>-0.04</v>
      </c>
      <c r="T4" s="1"/>
    </row>
    <row r="5" spans="1:21" x14ac:dyDescent="0.25">
      <c r="B5" s="70"/>
      <c r="C5" s="4"/>
      <c r="D5" s="3"/>
      <c r="E5" s="3"/>
      <c r="F5" s="3"/>
      <c r="G5" s="70"/>
      <c r="H5" s="159"/>
      <c r="I5" s="3"/>
      <c r="J5" s="3"/>
      <c r="K5" s="3"/>
      <c r="L5" s="4"/>
      <c r="M5" s="4"/>
      <c r="O5" s="11" t="s">
        <v>67</v>
      </c>
      <c r="Q5" s="3">
        <f>Q4*Q2</f>
        <v>3272.2799999999997</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-452.10000000000082</v>
      </c>
      <c r="R7">
        <v>66</v>
      </c>
    </row>
    <row r="8" spans="1:21" x14ac:dyDescent="0.25">
      <c r="B8" s="70"/>
      <c r="C8" s="4"/>
      <c r="D8" s="3"/>
      <c r="E8" s="3"/>
      <c r="F8" s="3"/>
      <c r="G8" s="70"/>
      <c r="H8" s="159"/>
      <c r="I8" s="3"/>
      <c r="J8" s="3"/>
      <c r="K8" s="3"/>
      <c r="L8" s="4"/>
      <c r="M8" s="4"/>
      <c r="O8" s="11" t="s">
        <v>179</v>
      </c>
      <c r="P8" s="33"/>
      <c r="Q8" s="2">
        <f>K18+M18-F18+Q2*Q4</f>
        <v>-452.10000000000082</v>
      </c>
      <c r="T8" s="1"/>
      <c r="U8" s="736"/>
    </row>
    <row r="9" spans="1:21" x14ac:dyDescent="0.25">
      <c r="B9" s="70"/>
      <c r="C9" s="4"/>
      <c r="D9" s="3"/>
      <c r="E9" s="3"/>
      <c r="F9" s="3"/>
      <c r="G9" s="4"/>
      <c r="H9" s="159"/>
      <c r="I9" s="3"/>
      <c r="J9" s="3"/>
      <c r="K9" s="3"/>
      <c r="L9" s="4"/>
      <c r="M9" s="4"/>
      <c r="O9" s="11" t="s">
        <v>204</v>
      </c>
      <c r="Q9" s="177">
        <f>IF(Q2=0, 0, Q8/Q6)</f>
        <v>-0.12138933191564791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54.538000000000004</v>
      </c>
    </row>
    <row r="20" spans="1:20" x14ac:dyDescent="0.25">
      <c r="O20" s="79">
        <v>1.0900000000000001</v>
      </c>
      <c r="P20" s="79">
        <f t="shared" ref="P20:P39" si="0">O20*$Q$4</f>
        <v>54.042200000000001</v>
      </c>
    </row>
    <row r="21" spans="1:20" x14ac:dyDescent="0.25">
      <c r="O21" s="79">
        <v>1.08</v>
      </c>
      <c r="P21" s="79">
        <f t="shared" si="0"/>
        <v>53.546399999999998</v>
      </c>
      <c r="T21" s="1"/>
    </row>
    <row r="22" spans="1:20" x14ac:dyDescent="0.25">
      <c r="O22" s="79">
        <v>1.07</v>
      </c>
      <c r="P22" s="79">
        <f t="shared" si="0"/>
        <v>53.050600000000003</v>
      </c>
    </row>
    <row r="23" spans="1:20" x14ac:dyDescent="0.25">
      <c r="O23" s="79">
        <v>1.06</v>
      </c>
      <c r="P23" s="79">
        <f t="shared" si="0"/>
        <v>52.5548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52.058999999999997</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51.563200000000002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51.067399999999999</v>
      </c>
      <c r="T26" s="154"/>
    </row>
    <row r="27" spans="1:20" x14ac:dyDescent="0.25">
      <c r="B27" s="162"/>
      <c r="C27" s="10"/>
      <c r="D27" s="39"/>
      <c r="E27" s="39"/>
      <c r="F27" s="39"/>
      <c r="G27" s="39"/>
      <c r="H27" s="177"/>
      <c r="I27" s="39"/>
      <c r="J27" s="39"/>
      <c r="K27" s="39"/>
      <c r="L27" s="39"/>
      <c r="O27" s="79">
        <v>1.02</v>
      </c>
      <c r="P27" s="79">
        <f t="shared" si="0"/>
        <v>50.571599999999997</v>
      </c>
      <c r="T27" s="65"/>
    </row>
    <row r="28" spans="1:20" x14ac:dyDescent="0.25">
      <c r="B28" s="162"/>
      <c r="C28" s="10"/>
      <c r="D28" s="39"/>
      <c r="E28" s="39"/>
      <c r="F28" s="39"/>
      <c r="G28" s="39"/>
      <c r="H28" s="177"/>
      <c r="I28" s="39"/>
      <c r="J28" s="39"/>
      <c r="K28" s="39"/>
      <c r="L28" s="39"/>
      <c r="O28" s="79">
        <v>1.01</v>
      </c>
      <c r="P28" s="79">
        <f t="shared" si="0"/>
        <v>50.075800000000001</v>
      </c>
      <c r="T28" s="154"/>
    </row>
    <row r="29" spans="1:20" x14ac:dyDescent="0.25">
      <c r="B29" s="162"/>
      <c r="C29" s="10"/>
      <c r="D29" s="39"/>
      <c r="E29" s="39"/>
      <c r="F29" s="39"/>
      <c r="G29" s="39"/>
      <c r="H29" s="177"/>
      <c r="I29" s="39"/>
      <c r="J29" s="39"/>
      <c r="K29" s="39"/>
      <c r="L29" s="39"/>
      <c r="O29" s="79">
        <v>1</v>
      </c>
      <c r="P29" s="79">
        <f t="shared" si="0"/>
        <v>49.58</v>
      </c>
      <c r="T29" s="154"/>
    </row>
    <row r="30" spans="1:20" x14ac:dyDescent="0.25">
      <c r="B30" s="162"/>
      <c r="C30" s="10"/>
      <c r="D30" s="39"/>
      <c r="E30" s="39"/>
      <c r="F30" s="39"/>
      <c r="G30" s="39"/>
      <c r="H30" s="177"/>
      <c r="I30" s="39"/>
      <c r="J30" s="39"/>
      <c r="K30" s="39"/>
      <c r="L30" s="39"/>
      <c r="O30" s="79">
        <v>0.99</v>
      </c>
      <c r="P30" s="79">
        <f t="shared" si="0"/>
        <v>49.084199999999996</v>
      </c>
      <c r="T30" s="154"/>
    </row>
    <row r="31" spans="1:20" x14ac:dyDescent="0.25">
      <c r="B31" s="162"/>
      <c r="C31" s="10"/>
      <c r="D31" s="39"/>
      <c r="E31" s="39"/>
      <c r="F31" s="39"/>
      <c r="G31" s="39"/>
      <c r="H31" s="177"/>
      <c r="I31" s="39"/>
      <c r="J31" s="39"/>
      <c r="K31" s="39"/>
      <c r="L31" s="39"/>
      <c r="O31" s="79">
        <v>0.98</v>
      </c>
      <c r="P31" s="79">
        <f t="shared" si="0"/>
        <v>48.5884</v>
      </c>
    </row>
    <row r="32" spans="1:20" x14ac:dyDescent="0.25">
      <c r="B32" s="162"/>
      <c r="C32" s="10"/>
      <c r="D32" s="39"/>
      <c r="E32" s="39"/>
      <c r="F32" s="39"/>
      <c r="G32" s="39"/>
      <c r="H32" s="177"/>
      <c r="I32" s="39"/>
      <c r="J32" s="39"/>
      <c r="K32" s="39"/>
      <c r="L32" s="39"/>
      <c r="O32" s="79">
        <v>0.97</v>
      </c>
      <c r="P32" s="79">
        <f t="shared" si="0"/>
        <v>48.092599999999997</v>
      </c>
    </row>
    <row r="33" spans="2:17" x14ac:dyDescent="0.25">
      <c r="B33" s="162"/>
      <c r="C33" s="10"/>
      <c r="D33" s="39"/>
      <c r="E33" s="39"/>
      <c r="F33" s="39"/>
      <c r="G33" s="39"/>
      <c r="H33" s="177"/>
      <c r="I33" s="39"/>
      <c r="J33" s="39"/>
      <c r="K33" s="39"/>
      <c r="L33" s="39"/>
      <c r="O33" s="79">
        <v>0.96</v>
      </c>
      <c r="P33" s="79">
        <f t="shared" si="0"/>
        <v>47.596799999999995</v>
      </c>
    </row>
    <row r="34" spans="2:17" x14ac:dyDescent="0.25">
      <c r="B34" s="162"/>
      <c r="C34" s="10"/>
      <c r="D34" s="39"/>
      <c r="E34" s="39"/>
      <c r="F34" s="39"/>
      <c r="G34" s="39"/>
      <c r="H34" s="177"/>
      <c r="I34" s="39"/>
      <c r="J34" s="39"/>
      <c r="K34" s="39"/>
      <c r="L34" s="39"/>
      <c r="O34" s="79">
        <v>0.95</v>
      </c>
      <c r="P34" s="79">
        <f t="shared" si="0"/>
        <v>47.100999999999999</v>
      </c>
    </row>
    <row r="35" spans="2:17" x14ac:dyDescent="0.25">
      <c r="B35" s="162"/>
      <c r="C35" s="10"/>
      <c r="D35" s="39"/>
      <c r="E35" s="39"/>
      <c r="F35" s="39"/>
      <c r="G35" s="39"/>
      <c r="H35" s="177"/>
      <c r="I35" s="39"/>
      <c r="J35" s="39"/>
      <c r="K35" s="39"/>
      <c r="L35" s="39"/>
      <c r="O35" s="79">
        <v>0.94</v>
      </c>
      <c r="P35" s="79">
        <f t="shared" si="0"/>
        <v>46.605199999999996</v>
      </c>
    </row>
    <row r="36" spans="2:17" x14ac:dyDescent="0.25">
      <c r="B36" s="162"/>
      <c r="C36" s="10"/>
      <c r="D36" s="39"/>
      <c r="E36" s="39"/>
      <c r="F36" s="39"/>
      <c r="G36" s="39"/>
      <c r="H36" s="177"/>
      <c r="I36" s="39"/>
      <c r="J36" s="39"/>
      <c r="K36" s="39"/>
      <c r="L36" s="39"/>
      <c r="O36" s="79">
        <v>0.93</v>
      </c>
      <c r="P36" s="79">
        <f t="shared" si="0"/>
        <v>46.109400000000001</v>
      </c>
    </row>
    <row r="37" spans="2:17" x14ac:dyDescent="0.25">
      <c r="B37" s="162"/>
      <c r="C37" s="10"/>
      <c r="D37" s="39"/>
      <c r="E37" s="39"/>
      <c r="F37" s="39"/>
      <c r="G37" s="39"/>
      <c r="H37" s="177"/>
      <c r="I37" s="39"/>
      <c r="J37" s="39"/>
      <c r="K37" s="39"/>
      <c r="L37" s="39"/>
      <c r="O37" s="79">
        <v>0.92</v>
      </c>
      <c r="P37" s="79">
        <f t="shared" si="0"/>
        <v>45.613599999999998</v>
      </c>
    </row>
    <row r="38" spans="2:17" x14ac:dyDescent="0.25">
      <c r="B38" s="162"/>
      <c r="C38" s="10"/>
      <c r="D38" s="39"/>
      <c r="E38" s="39"/>
      <c r="F38" s="39"/>
      <c r="G38" s="39"/>
      <c r="H38" s="177"/>
      <c r="I38" s="39"/>
      <c r="J38" s="39"/>
      <c r="K38" s="39"/>
      <c r="L38" s="39"/>
      <c r="O38" s="79">
        <v>0.91</v>
      </c>
      <c r="P38" s="79">
        <f t="shared" si="0"/>
        <v>45.117800000000003</v>
      </c>
    </row>
    <row r="39" spans="2:17" x14ac:dyDescent="0.25">
      <c r="B39" s="162"/>
      <c r="C39" s="10"/>
      <c r="D39" s="39"/>
      <c r="E39" s="39"/>
      <c r="F39" s="39"/>
      <c r="G39" s="39"/>
      <c r="H39" s="177"/>
      <c r="I39" s="39"/>
      <c r="J39" s="39"/>
      <c r="K39" s="39"/>
      <c r="L39" s="39"/>
      <c r="O39" s="79">
        <v>0.9</v>
      </c>
      <c r="P39" s="79">
        <f t="shared" si="0"/>
        <v>44.622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39" priority="35">
      <formula>Q7&gt;0</formula>
    </cfRule>
    <cfRule type="expression" dxfId="3238" priority="36">
      <formula>Q7&lt;0</formula>
    </cfRule>
  </conditionalFormatting>
  <conditionalFormatting sqref="Q8">
    <cfRule type="expression" dxfId="3237" priority="33">
      <formula>Q8&gt;0</formula>
    </cfRule>
    <cfRule type="expression" dxfId="3236" priority="34">
      <formula>Q8&lt;0</formula>
    </cfRule>
  </conditionalFormatting>
  <conditionalFormatting sqref="F34:F54 F58:F63">
    <cfRule type="expression" dxfId="3235" priority="31">
      <formula>F34&gt;0</formula>
    </cfRule>
    <cfRule type="expression" dxfId="3234" priority="32">
      <formula>F34&lt;0</formula>
    </cfRule>
  </conditionalFormatting>
  <conditionalFormatting sqref="H34:H54 H58:H63">
    <cfRule type="expression" dxfId="3233" priority="29">
      <formula>H34&gt;0</formula>
    </cfRule>
    <cfRule type="expression" dxfId="3232" priority="30">
      <formula>H34&lt;0</formula>
    </cfRule>
  </conditionalFormatting>
  <conditionalFormatting sqref="Q10">
    <cfRule type="expression" dxfId="3231" priority="27">
      <formula>Q10&gt;0</formula>
    </cfRule>
    <cfRule type="expression" dxfId="3230" priority="28">
      <formula>Q10&lt;0</formula>
    </cfRule>
  </conditionalFormatting>
  <conditionalFormatting sqref="J25:J38">
    <cfRule type="expression" dxfId="3229" priority="25">
      <formula>J25&gt;0</formula>
    </cfRule>
    <cfRule type="expression" dxfId="3228" priority="26">
      <formula>J25&lt;0</formula>
    </cfRule>
  </conditionalFormatting>
  <conditionalFormatting sqref="K25:K35 K37:K38">
    <cfRule type="expression" dxfId="3227" priority="23">
      <formula>K25&gt;0</formula>
    </cfRule>
    <cfRule type="expression" dxfId="3226" priority="24">
      <formula>K25&lt;0</formula>
    </cfRule>
  </conditionalFormatting>
  <conditionalFormatting sqref="F89:F110">
    <cfRule type="expression" dxfId="3225" priority="21">
      <formula>F89&gt;0</formula>
    </cfRule>
    <cfRule type="expression" dxfId="3224" priority="22">
      <formula>F89&lt;0</formula>
    </cfRule>
  </conditionalFormatting>
  <conditionalFormatting sqref="H89:H110">
    <cfRule type="expression" dxfId="3223" priority="19">
      <formula>H89&gt;0</formula>
    </cfRule>
    <cfRule type="expression" dxfId="3222" priority="20">
      <formula>H89&lt;0</formula>
    </cfRule>
  </conditionalFormatting>
  <conditionalFormatting sqref="J89:J102">
    <cfRule type="expression" dxfId="3221" priority="17">
      <formula>J89&gt;0</formula>
    </cfRule>
    <cfRule type="expression" dxfId="3220" priority="18">
      <formula>J89&lt;0</formula>
    </cfRule>
  </conditionalFormatting>
  <conditionalFormatting sqref="K89:K102">
    <cfRule type="expression" dxfId="3219" priority="15">
      <formula>K89&gt;0</formula>
    </cfRule>
    <cfRule type="expression" dxfId="3218" priority="16">
      <formula>K89&lt;0</formula>
    </cfRule>
  </conditionalFormatting>
  <conditionalFormatting sqref="L89:L102">
    <cfRule type="expression" dxfId="3217" priority="13">
      <formula>L89&gt;0</formula>
    </cfRule>
    <cfRule type="expression" dxfId="3216" priority="14">
      <formula>L89&lt;0</formula>
    </cfRule>
  </conditionalFormatting>
  <conditionalFormatting sqref="F25:F33">
    <cfRule type="expression" dxfId="3215" priority="11">
      <formula>F25&gt;0</formula>
    </cfRule>
    <cfRule type="expression" dxfId="3214" priority="12">
      <formula>F25&lt;0</formula>
    </cfRule>
  </conditionalFormatting>
  <conditionalFormatting sqref="H25:H33">
    <cfRule type="expression" dxfId="3213" priority="9">
      <formula>H25&gt;0</formula>
    </cfRule>
    <cfRule type="expression" dxfId="3212" priority="10">
      <formula>H25&lt;0</formula>
    </cfRule>
  </conditionalFormatting>
  <conditionalFormatting sqref="J54">
    <cfRule type="expression" dxfId="3211" priority="7">
      <formula>J54&gt;0</formula>
    </cfRule>
    <cfRule type="expression" dxfId="3210" priority="8">
      <formula>J54&lt;0</formula>
    </cfRule>
  </conditionalFormatting>
  <conditionalFormatting sqref="F55:F57">
    <cfRule type="expression" dxfId="3209" priority="5">
      <formula>F55&gt;0</formula>
    </cfRule>
    <cfRule type="expression" dxfId="3208" priority="6">
      <formula>F55&lt;0</formula>
    </cfRule>
  </conditionalFormatting>
  <conditionalFormatting sqref="H55:H57">
    <cfRule type="expression" dxfId="3207" priority="3">
      <formula>H55&gt;0</formula>
    </cfRule>
    <cfRule type="expression" dxfId="3206" priority="4">
      <formula>H55&lt;0</formula>
    </cfRule>
  </conditionalFormatting>
  <conditionalFormatting sqref="Q9">
    <cfRule type="expression" dxfId="3205" priority="1">
      <formula>Q9&gt;0</formula>
    </cfRule>
    <cfRule type="expression" dxfId="320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1386</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253.17</v>
      </c>
      <c r="R4" s="420">
        <v>-2.53E-2</v>
      </c>
      <c r="T4" s="1"/>
    </row>
    <row r="5" spans="1:21" x14ac:dyDescent="0.25">
      <c r="B5" s="70"/>
      <c r="C5" s="4"/>
      <c r="D5" s="3"/>
      <c r="E5" s="3"/>
      <c r="F5" s="3"/>
      <c r="G5" s="70"/>
      <c r="H5" s="159"/>
      <c r="I5" s="3"/>
      <c r="J5" s="3"/>
      <c r="K5" s="3"/>
      <c r="L5" s="4"/>
      <c r="M5" s="4"/>
      <c r="O5" s="11" t="s">
        <v>67</v>
      </c>
      <c r="Q5" s="3">
        <f>Q4*Q2</f>
        <v>5063.3999999999996</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299.28999999999905</v>
      </c>
      <c r="R7" s="29">
        <v>43657</v>
      </c>
    </row>
    <row r="8" spans="1:21" x14ac:dyDescent="0.25">
      <c r="B8" s="70"/>
      <c r="C8" s="4"/>
      <c r="D8" s="3"/>
      <c r="E8" s="3"/>
      <c r="F8" s="3"/>
      <c r="G8" s="70"/>
      <c r="H8" s="159"/>
      <c r="I8" s="3"/>
      <c r="J8" s="3"/>
      <c r="K8" s="3"/>
      <c r="L8" s="4"/>
      <c r="M8" s="4"/>
      <c r="O8" s="11" t="s">
        <v>179</v>
      </c>
      <c r="P8" s="33"/>
      <c r="Q8" s="2">
        <f>K18+M18-F18+Q2*Q4</f>
        <v>299.28999999999905</v>
      </c>
      <c r="T8" s="1"/>
      <c r="U8" s="736"/>
    </row>
    <row r="9" spans="1:21" x14ac:dyDescent="0.25">
      <c r="B9" s="70"/>
      <c r="C9" s="4"/>
      <c r="D9" s="3"/>
      <c r="E9" s="3"/>
      <c r="F9" s="3"/>
      <c r="G9" s="4"/>
      <c r="H9" s="159"/>
      <c r="I9" s="3"/>
      <c r="J9" s="3"/>
      <c r="K9" s="3"/>
      <c r="L9" s="4"/>
      <c r="M9" s="4"/>
      <c r="O9" s="11" t="s">
        <v>204</v>
      </c>
      <c r="Q9" s="132">
        <f>IF(Q2=0, 0, Q8/Q6)</f>
        <v>6.2821807221075707E-2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278.48700000000002</v>
      </c>
    </row>
    <row r="20" spans="1:20" x14ac:dyDescent="0.25">
      <c r="O20" s="79">
        <v>1.0900000000000001</v>
      </c>
      <c r="P20" s="79">
        <f t="shared" ref="P20:P39" si="0">O20*$Q$4</f>
        <v>275.95530000000002</v>
      </c>
    </row>
    <row r="21" spans="1:20" x14ac:dyDescent="0.25">
      <c r="O21" s="79">
        <v>1.08</v>
      </c>
      <c r="P21" s="79">
        <f t="shared" si="0"/>
        <v>273.42360000000002</v>
      </c>
      <c r="T21" s="1"/>
    </row>
    <row r="22" spans="1:20" x14ac:dyDescent="0.25">
      <c r="O22" s="79">
        <v>1.07</v>
      </c>
      <c r="P22" s="79">
        <f t="shared" si="0"/>
        <v>270.89190000000002</v>
      </c>
    </row>
    <row r="23" spans="1:20" x14ac:dyDescent="0.25">
      <c r="O23" s="79">
        <v>1.06</v>
      </c>
      <c r="P23" s="79">
        <f t="shared" si="0"/>
        <v>268.36020000000002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265.82850000000002</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263.29680000000002</v>
      </c>
    </row>
    <row r="26" spans="1:20" x14ac:dyDescent="0.25">
      <c r="B26" s="162">
        <v>43626</v>
      </c>
      <c r="C26" s="10">
        <v>0</v>
      </c>
      <c r="D26" s="39">
        <v>252.2</v>
      </c>
      <c r="E26" s="39">
        <v>275.81</v>
      </c>
      <c r="F26" s="39"/>
      <c r="G26" s="39"/>
      <c r="H26" s="177"/>
      <c r="I26" s="39"/>
      <c r="J26" s="39">
        <v>476.09</v>
      </c>
      <c r="K26" s="39"/>
      <c r="L26" s="39"/>
      <c r="O26" s="79">
        <v>1.03</v>
      </c>
      <c r="P26" s="79">
        <f t="shared" si="0"/>
        <v>260.76510000000002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258.23340000000002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255.70169999999999</v>
      </c>
      <c r="T28" s="154"/>
    </row>
    <row r="29" spans="1:20" x14ac:dyDescent="0.25">
      <c r="B29" s="162"/>
      <c r="C29" s="10"/>
      <c r="D29" s="39"/>
      <c r="E29" s="39"/>
      <c r="F29" s="39"/>
      <c r="G29" s="39"/>
      <c r="H29" s="177"/>
      <c r="I29" s="39"/>
      <c r="J29" s="39"/>
      <c r="K29" s="39"/>
      <c r="L29" s="39"/>
      <c r="O29" s="79">
        <v>1</v>
      </c>
      <c r="P29" s="79">
        <f t="shared" si="0"/>
        <v>253.17</v>
      </c>
      <c r="T29" s="154"/>
    </row>
    <row r="30" spans="1:20" x14ac:dyDescent="0.25">
      <c r="B30" s="162"/>
      <c r="C30" s="10"/>
      <c r="D30" s="39"/>
      <c r="E30" s="39"/>
      <c r="F30" s="39"/>
      <c r="G30" s="39"/>
      <c r="H30" s="177"/>
      <c r="I30" s="39"/>
      <c r="J30" s="39"/>
      <c r="K30" s="39"/>
      <c r="L30" s="39"/>
      <c r="O30" s="79">
        <v>0.99</v>
      </c>
      <c r="P30" s="79">
        <f t="shared" si="0"/>
        <v>250.63829999999999</v>
      </c>
      <c r="T30" s="154"/>
    </row>
    <row r="31" spans="1:20" x14ac:dyDescent="0.25">
      <c r="B31" s="162"/>
      <c r="C31" s="10"/>
      <c r="D31" s="39"/>
      <c r="E31" s="39"/>
      <c r="F31" s="39"/>
      <c r="G31" s="39"/>
      <c r="H31" s="177"/>
      <c r="I31" s="39"/>
      <c r="J31" s="39"/>
      <c r="K31" s="39"/>
      <c r="L31" s="39"/>
      <c r="O31" s="79">
        <v>0.98</v>
      </c>
      <c r="P31" s="79">
        <f t="shared" si="0"/>
        <v>248.10659999999999</v>
      </c>
    </row>
    <row r="32" spans="1:20" x14ac:dyDescent="0.25">
      <c r="B32" s="162"/>
      <c r="C32" s="10"/>
      <c r="D32" s="39"/>
      <c r="E32" s="39"/>
      <c r="F32" s="39"/>
      <c r="G32" s="39"/>
      <c r="H32" s="177"/>
      <c r="I32" s="39"/>
      <c r="J32" s="39"/>
      <c r="K32" s="39"/>
      <c r="L32" s="39"/>
      <c r="O32" s="79">
        <v>0.97</v>
      </c>
      <c r="P32" s="79">
        <f t="shared" si="0"/>
        <v>245.57489999999999</v>
      </c>
    </row>
    <row r="33" spans="2:17" x14ac:dyDescent="0.25">
      <c r="B33" s="162"/>
      <c r="C33" s="10"/>
      <c r="D33" s="39"/>
      <c r="E33" s="39"/>
      <c r="F33" s="39"/>
      <c r="G33" s="39"/>
      <c r="H33" s="177"/>
      <c r="I33" s="39"/>
      <c r="J33" s="39"/>
      <c r="K33" s="39"/>
      <c r="L33" s="39"/>
      <c r="O33" s="79">
        <v>0.96</v>
      </c>
      <c r="P33" s="79">
        <f t="shared" si="0"/>
        <v>243.04319999999998</v>
      </c>
    </row>
    <row r="34" spans="2:17" x14ac:dyDescent="0.25">
      <c r="B34" s="162"/>
      <c r="C34" s="10"/>
      <c r="D34" s="39"/>
      <c r="E34" s="39"/>
      <c r="F34" s="39"/>
      <c r="G34" s="39"/>
      <c r="H34" s="177"/>
      <c r="I34" s="39"/>
      <c r="J34" s="39"/>
      <c r="K34" s="39"/>
      <c r="L34" s="39"/>
      <c r="O34" s="79">
        <v>0.95</v>
      </c>
      <c r="P34" s="79">
        <f t="shared" si="0"/>
        <v>240.51149999999998</v>
      </c>
    </row>
    <row r="35" spans="2:17" x14ac:dyDescent="0.25">
      <c r="B35" s="162"/>
      <c r="C35" s="10"/>
      <c r="D35" s="39"/>
      <c r="E35" s="39"/>
      <c r="F35" s="39"/>
      <c r="G35" s="39"/>
      <c r="H35" s="177"/>
      <c r="I35" s="39"/>
      <c r="J35" s="39"/>
      <c r="K35" s="39"/>
      <c r="L35" s="39"/>
      <c r="O35" s="79">
        <v>0.94</v>
      </c>
      <c r="P35" s="79">
        <f t="shared" si="0"/>
        <v>237.97979999999998</v>
      </c>
    </row>
    <row r="36" spans="2:17" x14ac:dyDescent="0.25">
      <c r="B36" s="162"/>
      <c r="C36" s="10"/>
      <c r="D36" s="39"/>
      <c r="E36" s="39"/>
      <c r="F36" s="39"/>
      <c r="G36" s="39"/>
      <c r="H36" s="177"/>
      <c r="I36" s="39"/>
      <c r="J36" s="39"/>
      <c r="K36" s="39"/>
      <c r="L36" s="39"/>
      <c r="O36" s="79">
        <v>0.93</v>
      </c>
      <c r="P36" s="79">
        <f t="shared" si="0"/>
        <v>235.44810000000001</v>
      </c>
    </row>
    <row r="37" spans="2:17" x14ac:dyDescent="0.25">
      <c r="B37" s="162"/>
      <c r="C37" s="10"/>
      <c r="D37" s="39"/>
      <c r="E37" s="39"/>
      <c r="F37" s="39"/>
      <c r="G37" s="39"/>
      <c r="H37" s="177"/>
      <c r="I37" s="39"/>
      <c r="J37" s="39"/>
      <c r="K37" s="39"/>
      <c r="L37" s="39"/>
      <c r="O37" s="79">
        <v>0.92</v>
      </c>
      <c r="P37" s="79">
        <f t="shared" si="0"/>
        <v>232.91640000000001</v>
      </c>
    </row>
    <row r="38" spans="2:17" x14ac:dyDescent="0.25">
      <c r="B38" s="162"/>
      <c r="C38" s="10"/>
      <c r="D38" s="39"/>
      <c r="E38" s="39"/>
      <c r="F38" s="39"/>
      <c r="G38" s="39"/>
      <c r="H38" s="177"/>
      <c r="I38" s="39"/>
      <c r="J38" s="39"/>
      <c r="K38" s="39"/>
      <c r="L38" s="39"/>
      <c r="O38" s="79">
        <v>0.91</v>
      </c>
      <c r="P38" s="79">
        <f t="shared" si="0"/>
        <v>230.38470000000001</v>
      </c>
    </row>
    <row r="39" spans="2:17" x14ac:dyDescent="0.25">
      <c r="B39" s="162"/>
      <c r="C39" s="10"/>
      <c r="D39" s="39"/>
      <c r="E39" s="39"/>
      <c r="F39" s="39"/>
      <c r="G39" s="39"/>
      <c r="H39" s="177"/>
      <c r="I39" s="39"/>
      <c r="J39" s="39"/>
      <c r="K39" s="39"/>
      <c r="L39" s="39"/>
      <c r="O39" s="79">
        <v>0.9</v>
      </c>
      <c r="P39" s="79">
        <f t="shared" si="0"/>
        <v>227.85299999999998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03" priority="35">
      <formula>Q7&gt;0</formula>
    </cfRule>
    <cfRule type="expression" dxfId="3202" priority="36">
      <formula>Q7&lt;0</formula>
    </cfRule>
  </conditionalFormatting>
  <conditionalFormatting sqref="Q8">
    <cfRule type="expression" dxfId="3201" priority="33">
      <formula>Q8&gt;0</formula>
    </cfRule>
    <cfRule type="expression" dxfId="3200" priority="34">
      <formula>Q8&lt;0</formula>
    </cfRule>
  </conditionalFormatting>
  <conditionalFormatting sqref="F34:F54 F58:F63">
    <cfRule type="expression" dxfId="3199" priority="31">
      <formula>F34&gt;0</formula>
    </cfRule>
    <cfRule type="expression" dxfId="3198" priority="32">
      <formula>F34&lt;0</formula>
    </cfRule>
  </conditionalFormatting>
  <conditionalFormatting sqref="H34:H54 H58:H63">
    <cfRule type="expression" dxfId="3197" priority="29">
      <formula>H34&gt;0</formula>
    </cfRule>
    <cfRule type="expression" dxfId="3196" priority="30">
      <formula>H34&lt;0</formula>
    </cfRule>
  </conditionalFormatting>
  <conditionalFormatting sqref="Q10">
    <cfRule type="expression" dxfId="3195" priority="27">
      <formula>Q10&gt;0</formula>
    </cfRule>
    <cfRule type="expression" dxfId="3194" priority="28">
      <formula>Q10&lt;0</formula>
    </cfRule>
  </conditionalFormatting>
  <conditionalFormatting sqref="J25:J38">
    <cfRule type="expression" dxfId="3193" priority="25">
      <formula>J25&gt;0</formula>
    </cfRule>
    <cfRule type="expression" dxfId="3192" priority="26">
      <formula>J25&lt;0</formula>
    </cfRule>
  </conditionalFormatting>
  <conditionalFormatting sqref="K25:K35 K37:K38">
    <cfRule type="expression" dxfId="3191" priority="23">
      <formula>K25&gt;0</formula>
    </cfRule>
    <cfRule type="expression" dxfId="3190" priority="24">
      <formula>K25&lt;0</formula>
    </cfRule>
  </conditionalFormatting>
  <conditionalFormatting sqref="F89:F110">
    <cfRule type="expression" dxfId="3189" priority="21">
      <formula>F89&gt;0</formula>
    </cfRule>
    <cfRule type="expression" dxfId="3188" priority="22">
      <formula>F89&lt;0</formula>
    </cfRule>
  </conditionalFormatting>
  <conditionalFormatting sqref="H89:H110">
    <cfRule type="expression" dxfId="3187" priority="19">
      <formula>H89&gt;0</formula>
    </cfRule>
    <cfRule type="expression" dxfId="3186" priority="20">
      <formula>H89&lt;0</formula>
    </cfRule>
  </conditionalFormatting>
  <conditionalFormatting sqref="J89:J102">
    <cfRule type="expression" dxfId="3185" priority="17">
      <formula>J89&gt;0</formula>
    </cfRule>
    <cfRule type="expression" dxfId="3184" priority="18">
      <formula>J89&lt;0</formula>
    </cfRule>
  </conditionalFormatting>
  <conditionalFormatting sqref="K89:K102">
    <cfRule type="expression" dxfId="3183" priority="15">
      <formula>K89&gt;0</formula>
    </cfRule>
    <cfRule type="expression" dxfId="3182" priority="16">
      <formula>K89&lt;0</formula>
    </cfRule>
  </conditionalFormatting>
  <conditionalFormatting sqref="L89:L102">
    <cfRule type="expression" dxfId="3181" priority="13">
      <formula>L89&gt;0</formula>
    </cfRule>
    <cfRule type="expression" dxfId="3180" priority="14">
      <formula>L89&lt;0</formula>
    </cfRule>
  </conditionalFormatting>
  <conditionalFormatting sqref="F25:F26 F29:F33">
    <cfRule type="expression" dxfId="3179" priority="11">
      <formula>F25&gt;0</formula>
    </cfRule>
    <cfRule type="expression" dxfId="3178" priority="12">
      <formula>F25&lt;0</formula>
    </cfRule>
  </conditionalFormatting>
  <conditionalFormatting sqref="H25:H33">
    <cfRule type="expression" dxfId="3177" priority="9">
      <formula>H25&gt;0</formula>
    </cfRule>
    <cfRule type="expression" dxfId="3176" priority="10">
      <formula>H25&lt;0</formula>
    </cfRule>
  </conditionalFormatting>
  <conditionalFormatting sqref="J54">
    <cfRule type="expression" dxfId="3175" priority="7">
      <formula>J54&gt;0</formula>
    </cfRule>
    <cfRule type="expression" dxfId="3174" priority="8">
      <formula>J54&lt;0</formula>
    </cfRule>
  </conditionalFormatting>
  <conditionalFormatting sqref="F55:F57">
    <cfRule type="expression" dxfId="3173" priority="5">
      <formula>F55&gt;0</formula>
    </cfRule>
    <cfRule type="expression" dxfId="3172" priority="6">
      <formula>F55&lt;0</formula>
    </cfRule>
  </conditionalFormatting>
  <conditionalFormatting sqref="H55:H57">
    <cfRule type="expression" dxfId="3171" priority="3">
      <formula>H55&gt;0</formula>
    </cfRule>
    <cfRule type="expression" dxfId="3170" priority="4">
      <formula>H55&lt;0</formula>
    </cfRule>
  </conditionalFormatting>
  <conditionalFormatting sqref="F27:F28">
    <cfRule type="expression" dxfId="3169" priority="1">
      <formula>F27&gt;0</formula>
    </cfRule>
    <cfRule type="expression" dxfId="316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28.01</v>
      </c>
      <c r="R4" s="420">
        <v>-3.9399999999999998E-2</v>
      </c>
      <c r="T4" s="1"/>
    </row>
    <row r="5" spans="1:21" x14ac:dyDescent="0.25">
      <c r="B5" s="70"/>
      <c r="C5" s="4"/>
      <c r="D5" s="3"/>
      <c r="E5" s="3"/>
      <c r="F5" s="3"/>
      <c r="G5" s="70"/>
      <c r="H5" s="159"/>
      <c r="I5" s="3"/>
      <c r="J5" s="3"/>
      <c r="K5" s="3"/>
      <c r="L5" s="70"/>
      <c r="M5" s="4"/>
      <c r="O5" s="11" t="s">
        <v>67</v>
      </c>
      <c r="Q5" s="3">
        <f>Q4*Q2</f>
        <v>1848.66</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-238.95000000000005</v>
      </c>
      <c r="R7" s="29">
        <v>43651</v>
      </c>
    </row>
    <row r="8" spans="1:21" x14ac:dyDescent="0.25">
      <c r="B8" s="70"/>
      <c r="C8" s="4"/>
      <c r="D8" s="3"/>
      <c r="E8" s="3"/>
      <c r="F8" s="3"/>
      <c r="G8" s="70"/>
      <c r="H8" s="159"/>
      <c r="I8" s="3"/>
      <c r="J8" s="3"/>
      <c r="K8" s="3"/>
      <c r="L8" s="4"/>
      <c r="M8" s="4"/>
      <c r="O8" s="11" t="s">
        <v>179</v>
      </c>
      <c r="P8" s="33"/>
      <c r="Q8" s="2">
        <f>K18+M18-F18+Q2*Q4</f>
        <v>-238.95000000000005</v>
      </c>
      <c r="T8" s="1"/>
      <c r="U8" s="736"/>
    </row>
    <row r="9" spans="1:21" x14ac:dyDescent="0.25">
      <c r="B9" s="70"/>
      <c r="C9" s="4"/>
      <c r="D9" s="3"/>
      <c r="E9" s="3"/>
      <c r="F9" s="3"/>
      <c r="G9" s="4"/>
      <c r="H9" s="159"/>
      <c r="I9" s="3"/>
      <c r="J9" s="3"/>
      <c r="K9" s="3"/>
      <c r="L9" s="4"/>
      <c r="M9" s="4"/>
      <c r="O9" s="11" t="s">
        <v>204</v>
      </c>
      <c r="Q9" s="132">
        <f>IF(Q2=0, 0, Q8/Q6)</f>
        <v>-0.11446103438860708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1388</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30.811000000000003</v>
      </c>
    </row>
    <row r="20" spans="1:20" x14ac:dyDescent="0.25">
      <c r="O20" s="79">
        <v>1.0900000000000001</v>
      </c>
      <c r="P20" s="79">
        <f t="shared" ref="P20:P39" si="0">O20*$Q$4</f>
        <v>30.530900000000003</v>
      </c>
    </row>
    <row r="21" spans="1:20" x14ac:dyDescent="0.25">
      <c r="O21" s="79">
        <v>1.08</v>
      </c>
      <c r="P21" s="79">
        <f t="shared" si="0"/>
        <v>30.250800000000005</v>
      </c>
      <c r="T21" s="1"/>
    </row>
    <row r="22" spans="1:20" x14ac:dyDescent="0.25">
      <c r="O22" s="79">
        <v>1.07</v>
      </c>
      <c r="P22" s="79">
        <f t="shared" si="0"/>
        <v>29.970700000000004</v>
      </c>
    </row>
    <row r="23" spans="1:20" x14ac:dyDescent="0.25">
      <c r="O23" s="79">
        <v>1.06</v>
      </c>
      <c r="P23" s="79">
        <f t="shared" si="0"/>
        <v>29.690600000000003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29.410500000000003</v>
      </c>
    </row>
    <row r="25" spans="1:20" x14ac:dyDescent="0.25">
      <c r="B25" s="162"/>
      <c r="C25" s="10"/>
      <c r="D25" s="39"/>
      <c r="E25" s="39"/>
      <c r="F25" s="39"/>
      <c r="G25" s="39"/>
      <c r="H25" s="177"/>
      <c r="I25" s="39"/>
      <c r="J25" s="39"/>
      <c r="K25" s="39"/>
      <c r="L25" s="39"/>
      <c r="O25" s="79">
        <v>1.04</v>
      </c>
      <c r="P25" s="79">
        <f t="shared" si="0"/>
        <v>29.130400000000002</v>
      </c>
    </row>
    <row r="26" spans="1:20" x14ac:dyDescent="0.25">
      <c r="B26" s="162"/>
      <c r="C26" s="10"/>
      <c r="D26" s="39"/>
      <c r="E26" s="39"/>
      <c r="F26" s="39"/>
      <c r="G26" s="39"/>
      <c r="H26" s="177"/>
      <c r="I26" s="39"/>
      <c r="J26" s="39"/>
      <c r="K26" s="39"/>
      <c r="L26" s="39"/>
      <c r="O26" s="79">
        <v>1.03</v>
      </c>
      <c r="P26" s="79">
        <f t="shared" si="0"/>
        <v>28.850300000000001</v>
      </c>
      <c r="T26" s="154"/>
    </row>
    <row r="27" spans="1:20" x14ac:dyDescent="0.25">
      <c r="B27" s="162"/>
      <c r="C27" s="10"/>
      <c r="D27" s="39"/>
      <c r="E27" s="39"/>
      <c r="F27" s="39"/>
      <c r="G27" s="39"/>
      <c r="H27" s="177"/>
      <c r="I27" s="39"/>
      <c r="J27" s="39"/>
      <c r="K27" s="39"/>
      <c r="L27" s="39"/>
      <c r="O27" s="79">
        <v>1.02</v>
      </c>
      <c r="P27" s="79">
        <f t="shared" si="0"/>
        <v>28.570200000000003</v>
      </c>
      <c r="T27" s="65"/>
    </row>
    <row r="28" spans="1:20" x14ac:dyDescent="0.25">
      <c r="B28" s="162"/>
      <c r="C28" s="10"/>
      <c r="D28" s="39"/>
      <c r="E28" s="39"/>
      <c r="F28" s="39"/>
      <c r="G28" s="39"/>
      <c r="H28" s="177"/>
      <c r="I28" s="39"/>
      <c r="J28" s="39"/>
      <c r="K28" s="39"/>
      <c r="L28" s="39"/>
      <c r="O28" s="79">
        <v>1.01</v>
      </c>
      <c r="P28" s="79">
        <f t="shared" si="0"/>
        <v>28.290100000000002</v>
      </c>
      <c r="T28" s="154"/>
    </row>
    <row r="29" spans="1:20" x14ac:dyDescent="0.25">
      <c r="B29" s="162"/>
      <c r="C29" s="10"/>
      <c r="D29" s="39"/>
      <c r="E29" s="39"/>
      <c r="F29" s="39"/>
      <c r="G29" s="39"/>
      <c r="H29" s="177"/>
      <c r="I29" s="39"/>
      <c r="J29" s="39"/>
      <c r="K29" s="39"/>
      <c r="L29" s="39"/>
      <c r="O29" s="79">
        <v>1</v>
      </c>
      <c r="P29" s="79">
        <f t="shared" si="0"/>
        <v>28.01</v>
      </c>
      <c r="T29" s="154"/>
    </row>
    <row r="30" spans="1:20" x14ac:dyDescent="0.25">
      <c r="B30" s="162"/>
      <c r="C30" s="10"/>
      <c r="D30" s="39"/>
      <c r="E30" s="39"/>
      <c r="F30" s="39"/>
      <c r="G30" s="39"/>
      <c r="H30" s="177"/>
      <c r="I30" s="39"/>
      <c r="J30" s="39"/>
      <c r="K30" s="39"/>
      <c r="L30" s="39"/>
      <c r="O30" s="79">
        <v>0.99</v>
      </c>
      <c r="P30" s="79">
        <f t="shared" si="0"/>
        <v>27.729900000000001</v>
      </c>
      <c r="T30" s="154"/>
    </row>
    <row r="31" spans="1:20" x14ac:dyDescent="0.25">
      <c r="B31" s="162"/>
      <c r="C31" s="10"/>
      <c r="D31" s="39"/>
      <c r="E31" s="39"/>
      <c r="F31" s="39"/>
      <c r="G31" s="39"/>
      <c r="H31" s="177"/>
      <c r="I31" s="39"/>
      <c r="J31" s="39"/>
      <c r="K31" s="39"/>
      <c r="L31" s="39"/>
      <c r="O31" s="79">
        <v>0.98</v>
      </c>
      <c r="P31" s="79">
        <f t="shared" si="0"/>
        <v>27.4498</v>
      </c>
    </row>
    <row r="32" spans="1:20" x14ac:dyDescent="0.25">
      <c r="B32" s="162"/>
      <c r="C32" s="10"/>
      <c r="D32" s="39"/>
      <c r="E32" s="39"/>
      <c r="F32" s="39"/>
      <c r="G32" s="39"/>
      <c r="H32" s="177"/>
      <c r="I32" s="39"/>
      <c r="J32" s="39"/>
      <c r="K32" s="39"/>
      <c r="L32" s="39"/>
      <c r="O32" s="79">
        <v>0.97</v>
      </c>
      <c r="P32" s="79">
        <f t="shared" si="0"/>
        <v>27.169700000000002</v>
      </c>
    </row>
    <row r="33" spans="2:17" x14ac:dyDescent="0.25">
      <c r="B33" s="162"/>
      <c r="C33" s="10"/>
      <c r="D33" s="39"/>
      <c r="E33" s="39"/>
      <c r="F33" s="39"/>
      <c r="G33" s="39"/>
      <c r="H33" s="177"/>
      <c r="I33" s="39"/>
      <c r="J33" s="39"/>
      <c r="K33" s="39"/>
      <c r="L33" s="39"/>
      <c r="O33" s="79">
        <v>0.96</v>
      </c>
      <c r="P33" s="79">
        <f t="shared" si="0"/>
        <v>26.889600000000002</v>
      </c>
    </row>
    <row r="34" spans="2:17" x14ac:dyDescent="0.25">
      <c r="B34" s="162"/>
      <c r="C34" s="10"/>
      <c r="D34" s="39"/>
      <c r="E34" s="39"/>
      <c r="F34" s="39"/>
      <c r="G34" s="39"/>
      <c r="H34" s="177"/>
      <c r="I34" s="39"/>
      <c r="J34" s="39"/>
      <c r="K34" s="39"/>
      <c r="L34" s="39"/>
      <c r="O34" s="79">
        <v>0.95</v>
      </c>
      <c r="P34" s="79">
        <f t="shared" si="0"/>
        <v>26.609500000000001</v>
      </c>
    </row>
    <row r="35" spans="2:17" x14ac:dyDescent="0.25">
      <c r="B35" s="162"/>
      <c r="C35" s="10"/>
      <c r="D35" s="39"/>
      <c r="E35" s="39"/>
      <c r="F35" s="39"/>
      <c r="G35" s="39"/>
      <c r="H35" s="177"/>
      <c r="I35" s="39"/>
      <c r="J35" s="39"/>
      <c r="K35" s="39"/>
      <c r="L35" s="39"/>
      <c r="O35" s="79">
        <v>0.94</v>
      </c>
      <c r="P35" s="79">
        <f t="shared" si="0"/>
        <v>26.3294</v>
      </c>
    </row>
    <row r="36" spans="2:17" x14ac:dyDescent="0.25">
      <c r="B36" s="162"/>
      <c r="C36" s="10"/>
      <c r="D36" s="39"/>
      <c r="E36" s="39"/>
      <c r="F36" s="39"/>
      <c r="G36" s="39"/>
      <c r="H36" s="177"/>
      <c r="I36" s="39"/>
      <c r="J36" s="39"/>
      <c r="K36" s="39"/>
      <c r="L36" s="39"/>
      <c r="O36" s="79">
        <v>0.93</v>
      </c>
      <c r="P36" s="79">
        <f t="shared" si="0"/>
        <v>26.049300000000002</v>
      </c>
    </row>
    <row r="37" spans="2:17" x14ac:dyDescent="0.25">
      <c r="B37" s="162"/>
      <c r="C37" s="10"/>
      <c r="D37" s="39"/>
      <c r="E37" s="39"/>
      <c r="F37" s="39"/>
      <c r="G37" s="39"/>
      <c r="H37" s="177"/>
      <c r="I37" s="39"/>
      <c r="J37" s="39"/>
      <c r="K37" s="39"/>
      <c r="L37" s="39"/>
      <c r="O37" s="79">
        <v>0.92</v>
      </c>
      <c r="P37" s="79">
        <f t="shared" si="0"/>
        <v>25.769200000000001</v>
      </c>
    </row>
    <row r="38" spans="2:17" x14ac:dyDescent="0.25">
      <c r="B38" s="162"/>
      <c r="C38" s="10"/>
      <c r="D38" s="39"/>
      <c r="E38" s="39"/>
      <c r="F38" s="39"/>
      <c r="G38" s="39"/>
      <c r="H38" s="177"/>
      <c r="I38" s="39"/>
      <c r="J38" s="39"/>
      <c r="K38" s="39"/>
      <c r="L38" s="39"/>
      <c r="O38" s="79">
        <v>0.91</v>
      </c>
      <c r="P38" s="79">
        <f t="shared" si="0"/>
        <v>25.489100000000001</v>
      </c>
    </row>
    <row r="39" spans="2:17" x14ac:dyDescent="0.25">
      <c r="B39" s="162"/>
      <c r="C39" s="10"/>
      <c r="D39" s="39"/>
      <c r="E39" s="39"/>
      <c r="F39" s="39"/>
      <c r="G39" s="39"/>
      <c r="H39" s="177"/>
      <c r="I39" s="39"/>
      <c r="J39" s="39"/>
      <c r="K39" s="39"/>
      <c r="L39" s="39"/>
      <c r="O39" s="79">
        <v>0.9</v>
      </c>
      <c r="P39" s="79">
        <f t="shared" si="0"/>
        <v>25.209000000000003</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67" priority="33">
      <formula>Q7&gt;0</formula>
    </cfRule>
    <cfRule type="expression" dxfId="3166" priority="34">
      <formula>Q7&lt;0</formula>
    </cfRule>
  </conditionalFormatting>
  <conditionalFormatting sqref="Q8">
    <cfRule type="expression" dxfId="3165" priority="31">
      <formula>Q8&gt;0</formula>
    </cfRule>
    <cfRule type="expression" dxfId="3164" priority="32">
      <formula>Q8&lt;0</formula>
    </cfRule>
  </conditionalFormatting>
  <conditionalFormatting sqref="F34:F54 F58:F63">
    <cfRule type="expression" dxfId="3163" priority="29">
      <formula>F34&gt;0</formula>
    </cfRule>
    <cfRule type="expression" dxfId="3162" priority="30">
      <formula>F34&lt;0</formula>
    </cfRule>
  </conditionalFormatting>
  <conditionalFormatting sqref="H34:H54 H58:H63">
    <cfRule type="expression" dxfId="3161" priority="27">
      <formula>H34&gt;0</formula>
    </cfRule>
    <cfRule type="expression" dxfId="3160" priority="28">
      <formula>H34&lt;0</formula>
    </cfRule>
  </conditionalFormatting>
  <conditionalFormatting sqref="Q10">
    <cfRule type="expression" dxfId="3159" priority="25">
      <formula>Q10&gt;0</formula>
    </cfRule>
    <cfRule type="expression" dxfId="3158" priority="26">
      <formula>Q10&lt;0</formula>
    </cfRule>
  </conditionalFormatting>
  <conditionalFormatting sqref="J25:J38">
    <cfRule type="expression" dxfId="3157" priority="23">
      <formula>J25&gt;0</formula>
    </cfRule>
    <cfRule type="expression" dxfId="3156" priority="24">
      <formula>J25&lt;0</formula>
    </cfRule>
  </conditionalFormatting>
  <conditionalFormatting sqref="K25:K35 K37:K38">
    <cfRule type="expression" dxfId="3155" priority="21">
      <formula>K25&gt;0</formula>
    </cfRule>
    <cfRule type="expression" dxfId="3154" priority="22">
      <formula>K25&lt;0</formula>
    </cfRule>
  </conditionalFormatting>
  <conditionalFormatting sqref="F89:F110">
    <cfRule type="expression" dxfId="3153" priority="19">
      <formula>F89&gt;0</formula>
    </cfRule>
    <cfRule type="expression" dxfId="3152" priority="20">
      <formula>F89&lt;0</formula>
    </cfRule>
  </conditionalFormatting>
  <conditionalFormatting sqref="H89:H110">
    <cfRule type="expression" dxfId="3151" priority="17">
      <formula>H89&gt;0</formula>
    </cfRule>
    <cfRule type="expression" dxfId="3150" priority="18">
      <formula>H89&lt;0</formula>
    </cfRule>
  </conditionalFormatting>
  <conditionalFormatting sqref="J89:J102">
    <cfRule type="expression" dxfId="3149" priority="15">
      <formula>J89&gt;0</formula>
    </cfRule>
    <cfRule type="expression" dxfId="3148" priority="16">
      <formula>J89&lt;0</formula>
    </cfRule>
  </conditionalFormatting>
  <conditionalFormatting sqref="K89:K102">
    <cfRule type="expression" dxfId="3147" priority="13">
      <formula>K89&gt;0</formula>
    </cfRule>
    <cfRule type="expression" dxfId="3146" priority="14">
      <formula>K89&lt;0</formula>
    </cfRule>
  </conditionalFormatting>
  <conditionalFormatting sqref="L89:L102">
    <cfRule type="expression" dxfId="3145" priority="11">
      <formula>L89&gt;0</formula>
    </cfRule>
    <cfRule type="expression" dxfId="3144" priority="12">
      <formula>L89&lt;0</formula>
    </cfRule>
  </conditionalFormatting>
  <conditionalFormatting sqref="F25:F33">
    <cfRule type="expression" dxfId="3143" priority="9">
      <formula>F25&gt;0</formula>
    </cfRule>
    <cfRule type="expression" dxfId="3142" priority="10">
      <formula>F25&lt;0</formula>
    </cfRule>
  </conditionalFormatting>
  <conditionalFormatting sqref="H25:H33">
    <cfRule type="expression" dxfId="3141" priority="7">
      <formula>H25&gt;0</formula>
    </cfRule>
    <cfRule type="expression" dxfId="3140" priority="8">
      <formula>H25&lt;0</formula>
    </cfRule>
  </conditionalFormatting>
  <conditionalFormatting sqref="J54">
    <cfRule type="expression" dxfId="3139" priority="5">
      <formula>J54&gt;0</formula>
    </cfRule>
    <cfRule type="expression" dxfId="3138" priority="6">
      <formula>J54&lt;0</formula>
    </cfRule>
  </conditionalFormatting>
  <conditionalFormatting sqref="F55:F57">
    <cfRule type="expression" dxfId="3137" priority="3">
      <formula>F55&gt;0</formula>
    </cfRule>
    <cfRule type="expression" dxfId="3136" priority="4">
      <formula>F55&lt;0</formula>
    </cfRule>
  </conditionalFormatting>
  <conditionalFormatting sqref="H55:H57">
    <cfRule type="expression" dxfId="3135" priority="1">
      <formula>H55&gt;0</formula>
    </cfRule>
    <cfRule type="expression" dxfId="313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3" priority="35">
      <formula>F47&gt;0</formula>
    </cfRule>
    <cfRule type="expression" dxfId="3132" priority="36">
      <formula>F47&lt;0</formula>
    </cfRule>
  </conditionalFormatting>
  <conditionalFormatting sqref="Q7">
    <cfRule type="expression" dxfId="3131" priority="33">
      <formula>Q7&gt;0</formula>
    </cfRule>
    <cfRule type="expression" dxfId="3130" priority="34">
      <formula>Q7&lt;0</formula>
    </cfRule>
  </conditionalFormatting>
  <conditionalFormatting sqref="Q8">
    <cfRule type="expression" dxfId="3129" priority="31">
      <formula>Q8&gt;0</formula>
    </cfRule>
    <cfRule type="expression" dxfId="3128" priority="32">
      <formula>Q8&lt;0</formula>
    </cfRule>
  </conditionalFormatting>
  <conditionalFormatting sqref="F30:F46">
    <cfRule type="expression" dxfId="3127" priority="29">
      <formula>F30&gt;0</formula>
    </cfRule>
    <cfRule type="expression" dxfId="3126" priority="30">
      <formula>F30&lt;0</formula>
    </cfRule>
  </conditionalFormatting>
  <conditionalFormatting sqref="H30:H46">
    <cfRule type="expression" dxfId="3125" priority="27">
      <formula>H30&gt;0</formula>
    </cfRule>
    <cfRule type="expression" dxfId="3124" priority="28">
      <formula>H30&lt;0</formula>
    </cfRule>
  </conditionalFormatting>
  <conditionalFormatting sqref="Q10">
    <cfRule type="expression" dxfId="3123" priority="25">
      <formula>Q10&gt;0</formula>
    </cfRule>
    <cfRule type="expression" dxfId="3122" priority="26">
      <formula>Q10&lt;0</formula>
    </cfRule>
  </conditionalFormatting>
  <conditionalFormatting sqref="J25:J38">
    <cfRule type="expression" dxfId="3121" priority="23">
      <formula>J25&gt;0</formula>
    </cfRule>
    <cfRule type="expression" dxfId="3120" priority="24">
      <formula>J25&lt;0</formula>
    </cfRule>
  </conditionalFormatting>
  <conditionalFormatting sqref="K25:K38">
    <cfRule type="expression" dxfId="3119" priority="21">
      <formula>K25&gt;0</formula>
    </cfRule>
    <cfRule type="expression" dxfId="3118" priority="22">
      <formula>K25&lt;0</formula>
    </cfRule>
  </conditionalFormatting>
  <conditionalFormatting sqref="L25 L38">
    <cfRule type="expression" dxfId="3117" priority="19">
      <formula>L25&gt;0</formula>
    </cfRule>
    <cfRule type="expression" dxfId="3116" priority="20">
      <formula>L25&lt;0</formula>
    </cfRule>
  </conditionalFormatting>
  <conditionalFormatting sqref="F89:F110">
    <cfRule type="expression" dxfId="3115" priority="17">
      <formula>F89&gt;0</formula>
    </cfRule>
    <cfRule type="expression" dxfId="3114" priority="18">
      <formula>F89&lt;0</formula>
    </cfRule>
  </conditionalFormatting>
  <conditionalFormatting sqref="H89:H110">
    <cfRule type="expression" dxfId="3113" priority="15">
      <formula>H89&gt;0</formula>
    </cfRule>
    <cfRule type="expression" dxfId="3112" priority="16">
      <formula>H89&lt;0</formula>
    </cfRule>
  </conditionalFormatting>
  <conditionalFormatting sqref="J89:J102">
    <cfRule type="expression" dxfId="3111" priority="13">
      <formula>J89&gt;0</formula>
    </cfRule>
    <cfRule type="expression" dxfId="3110" priority="14">
      <formula>J89&lt;0</formula>
    </cfRule>
  </conditionalFormatting>
  <conditionalFormatting sqref="K89:K102">
    <cfRule type="expression" dxfId="3109" priority="11">
      <formula>K89&gt;0</formula>
    </cfRule>
    <cfRule type="expression" dxfId="3108" priority="12">
      <formula>K89&lt;0</formula>
    </cfRule>
  </conditionalFormatting>
  <conditionalFormatting sqref="L89:L102">
    <cfRule type="expression" dxfId="3107" priority="9">
      <formula>L89&gt;0</formula>
    </cfRule>
    <cfRule type="expression" dxfId="3106" priority="10">
      <formula>L89&lt;0</formula>
    </cfRule>
  </conditionalFormatting>
  <conditionalFormatting sqref="F29 F25:F27">
    <cfRule type="expression" dxfId="3105" priority="7">
      <formula>F25&gt;0</formula>
    </cfRule>
    <cfRule type="expression" dxfId="3104" priority="8">
      <formula>F25&lt;0</formula>
    </cfRule>
  </conditionalFormatting>
  <conditionalFormatting sqref="H25:H29">
    <cfRule type="expression" dxfId="3103" priority="5">
      <formula>H25&gt;0</formula>
    </cfRule>
    <cfRule type="expression" dxfId="3102" priority="6">
      <formula>H25&lt;0</formula>
    </cfRule>
  </conditionalFormatting>
  <conditionalFormatting sqref="F28">
    <cfRule type="expression" dxfId="3101" priority="3">
      <formula>F28&gt;0</formula>
    </cfRule>
    <cfRule type="expression" dxfId="3100"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90" t="s">
        <v>78</v>
      </c>
      <c r="P16" s="890"/>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99" priority="43">
      <formula>F54&gt;0</formula>
    </cfRule>
    <cfRule type="expression" dxfId="3098" priority="44">
      <formula>F54&lt;0</formula>
    </cfRule>
  </conditionalFormatting>
  <conditionalFormatting sqref="Q7">
    <cfRule type="expression" dxfId="3097" priority="41">
      <formula>Q7&gt;0</formula>
    </cfRule>
    <cfRule type="expression" dxfId="3096" priority="42">
      <formula>Q7&lt;0</formula>
    </cfRule>
  </conditionalFormatting>
  <conditionalFormatting sqref="Q8">
    <cfRule type="expression" dxfId="3095" priority="39">
      <formula>Q8&gt;0</formula>
    </cfRule>
    <cfRule type="expression" dxfId="3094" priority="40">
      <formula>Q8&lt;0</formula>
    </cfRule>
  </conditionalFormatting>
  <conditionalFormatting sqref="F33:F36 F38:F53">
    <cfRule type="expression" dxfId="3093" priority="37">
      <formula>F33&gt;0</formula>
    </cfRule>
    <cfRule type="expression" dxfId="3092" priority="38">
      <formula>F33&lt;0</formula>
    </cfRule>
  </conditionalFormatting>
  <conditionalFormatting sqref="H33:H36 H38:H53">
    <cfRule type="expression" dxfId="3091" priority="35">
      <formula>H33&gt;0</formula>
    </cfRule>
    <cfRule type="expression" dxfId="3090" priority="36">
      <formula>H33&lt;0</formula>
    </cfRule>
  </conditionalFormatting>
  <conditionalFormatting sqref="Q10">
    <cfRule type="expression" dxfId="3089" priority="33">
      <formula>Q10&gt;0</formula>
    </cfRule>
    <cfRule type="expression" dxfId="3088" priority="34">
      <formula>Q10&lt;0</formula>
    </cfRule>
  </conditionalFormatting>
  <conditionalFormatting sqref="J25:J37">
    <cfRule type="expression" dxfId="3087" priority="31">
      <formula>J25&gt;0</formula>
    </cfRule>
    <cfRule type="expression" dxfId="3086" priority="32">
      <formula>J25&lt;0</formula>
    </cfRule>
  </conditionalFormatting>
  <conditionalFormatting sqref="K25:K38">
    <cfRule type="expression" dxfId="3085" priority="29">
      <formula>K25&gt;0</formula>
    </cfRule>
    <cfRule type="expression" dxfId="3084" priority="30">
      <formula>K25&lt;0</formula>
    </cfRule>
  </conditionalFormatting>
  <conditionalFormatting sqref="L25">
    <cfRule type="expression" dxfId="3083" priority="27">
      <formula>L25&gt;0</formula>
    </cfRule>
    <cfRule type="expression" dxfId="3082" priority="28">
      <formula>L25&lt;0</formula>
    </cfRule>
  </conditionalFormatting>
  <conditionalFormatting sqref="F89:F110">
    <cfRule type="expression" dxfId="3081" priority="25">
      <formula>F89&gt;0</formula>
    </cfRule>
    <cfRule type="expression" dxfId="3080" priority="26">
      <formula>F89&lt;0</formula>
    </cfRule>
  </conditionalFormatting>
  <conditionalFormatting sqref="H89:H110">
    <cfRule type="expression" dxfId="3079" priority="23">
      <formula>H89&gt;0</formula>
    </cfRule>
    <cfRule type="expression" dxfId="3078" priority="24">
      <formula>H89&lt;0</formula>
    </cfRule>
  </conditionalFormatting>
  <conditionalFormatting sqref="J89:J102">
    <cfRule type="expression" dxfId="3077" priority="21">
      <formula>J89&gt;0</formula>
    </cfRule>
    <cfRule type="expression" dxfId="3076" priority="22">
      <formula>J89&lt;0</formula>
    </cfRule>
  </conditionalFormatting>
  <conditionalFormatting sqref="K89:K102">
    <cfRule type="expression" dxfId="3075" priority="19">
      <formula>K89&gt;0</formula>
    </cfRule>
    <cfRule type="expression" dxfId="3074" priority="20">
      <formula>K89&lt;0</formula>
    </cfRule>
  </conditionalFormatting>
  <conditionalFormatting sqref="L89:L102">
    <cfRule type="expression" dxfId="3073" priority="17">
      <formula>L89&gt;0</formula>
    </cfRule>
    <cfRule type="expression" dxfId="3072" priority="18">
      <formula>L89&lt;0</formula>
    </cfRule>
  </conditionalFormatting>
  <conditionalFormatting sqref="F29:F32">
    <cfRule type="expression" dxfId="3071" priority="15">
      <formula>F29&gt;0</formula>
    </cfRule>
    <cfRule type="expression" dxfId="3070" priority="16">
      <formula>F29&lt;0</formula>
    </cfRule>
  </conditionalFormatting>
  <conditionalFormatting sqref="H29:H32">
    <cfRule type="expression" dxfId="3069" priority="13">
      <formula>H29&gt;0</formula>
    </cfRule>
    <cfRule type="expression" dxfId="3068" priority="14">
      <formula>H29&lt;0</formula>
    </cfRule>
  </conditionalFormatting>
  <conditionalFormatting sqref="F25:F28">
    <cfRule type="expression" dxfId="3067" priority="11">
      <formula>F25&gt;0</formula>
    </cfRule>
    <cfRule type="expression" dxfId="3066" priority="12">
      <formula>F25&lt;0</formula>
    </cfRule>
  </conditionalFormatting>
  <conditionalFormatting sqref="H25:H28">
    <cfRule type="expression" dxfId="3065" priority="9">
      <formula>H25&gt;0</formula>
    </cfRule>
    <cfRule type="expression" dxfId="3064" priority="10">
      <formula>H25&lt;0</formula>
    </cfRule>
  </conditionalFormatting>
  <conditionalFormatting sqref="F37">
    <cfRule type="expression" dxfId="3063" priority="7">
      <formula>F37&gt;0</formula>
    </cfRule>
    <cfRule type="expression" dxfId="3062" priority="8">
      <formula>F37&lt;0</formula>
    </cfRule>
  </conditionalFormatting>
  <conditionalFormatting sqref="H37">
    <cfRule type="expression" dxfId="3061" priority="5">
      <formula>H37&gt;0</formula>
    </cfRule>
    <cfRule type="expression" dxfId="3060" priority="6">
      <formula>H37&lt;0</formula>
    </cfRule>
  </conditionalFormatting>
  <conditionalFormatting sqref="J49">
    <cfRule type="expression" dxfId="3059" priority="3">
      <formula>J49&gt;0</formula>
    </cfRule>
    <cfRule type="expression" dxfId="3058" priority="4">
      <formula>J49&lt;0</formula>
    </cfRule>
  </conditionalFormatting>
  <conditionalFormatting sqref="J38:J48">
    <cfRule type="expression" dxfId="3057" priority="1">
      <formula>J38&gt;0</formula>
    </cfRule>
    <cfRule type="expression" dxfId="3056"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5" priority="35">
      <formula>F47&gt;0</formula>
    </cfRule>
    <cfRule type="expression" dxfId="3054" priority="36">
      <formula>F47&lt;0</formula>
    </cfRule>
  </conditionalFormatting>
  <conditionalFormatting sqref="Q7">
    <cfRule type="expression" dxfId="3053" priority="33">
      <formula>Q7&gt;0</formula>
    </cfRule>
    <cfRule type="expression" dxfId="3052" priority="34">
      <formula>Q7&lt;0</formula>
    </cfRule>
  </conditionalFormatting>
  <conditionalFormatting sqref="Q8">
    <cfRule type="expression" dxfId="3051" priority="31">
      <formula>Q8&gt;0</formula>
    </cfRule>
    <cfRule type="expression" dxfId="3050" priority="32">
      <formula>Q8&lt;0</formula>
    </cfRule>
  </conditionalFormatting>
  <conditionalFormatting sqref="F30:F46">
    <cfRule type="expression" dxfId="3049" priority="29">
      <formula>F30&gt;0</formula>
    </cfRule>
    <cfRule type="expression" dxfId="3048" priority="30">
      <formula>F30&lt;0</formula>
    </cfRule>
  </conditionalFormatting>
  <conditionalFormatting sqref="H30:H46">
    <cfRule type="expression" dxfId="3047" priority="27">
      <formula>H30&gt;0</formula>
    </cfRule>
    <cfRule type="expression" dxfId="3046" priority="28">
      <formula>H30&lt;0</formula>
    </cfRule>
  </conditionalFormatting>
  <conditionalFormatting sqref="Q10">
    <cfRule type="expression" dxfId="3045" priority="25">
      <formula>Q10&gt;0</formula>
    </cfRule>
    <cfRule type="expression" dxfId="3044" priority="26">
      <formula>Q10&lt;0</formula>
    </cfRule>
  </conditionalFormatting>
  <conditionalFormatting sqref="J25:J38">
    <cfRule type="expression" dxfId="3043" priority="23">
      <formula>J25&gt;0</formula>
    </cfRule>
    <cfRule type="expression" dxfId="3042" priority="24">
      <formula>J25&lt;0</formula>
    </cfRule>
  </conditionalFormatting>
  <conditionalFormatting sqref="K25:K38">
    <cfRule type="expression" dxfId="3041" priority="21">
      <formula>K25&gt;0</formula>
    </cfRule>
    <cfRule type="expression" dxfId="3040" priority="22">
      <formula>K25&lt;0</formula>
    </cfRule>
  </conditionalFormatting>
  <conditionalFormatting sqref="L25 L38">
    <cfRule type="expression" dxfId="3039" priority="19">
      <formula>L25&gt;0</formula>
    </cfRule>
    <cfRule type="expression" dxfId="3038" priority="20">
      <formula>L25&lt;0</formula>
    </cfRule>
  </conditionalFormatting>
  <conditionalFormatting sqref="F89:F110">
    <cfRule type="expression" dxfId="3037" priority="17">
      <formula>F89&gt;0</formula>
    </cfRule>
    <cfRule type="expression" dxfId="3036" priority="18">
      <formula>F89&lt;0</formula>
    </cfRule>
  </conditionalFormatting>
  <conditionalFormatting sqref="H89:H110">
    <cfRule type="expression" dxfId="3035" priority="15">
      <formula>H89&gt;0</formula>
    </cfRule>
    <cfRule type="expression" dxfId="3034" priority="16">
      <formula>H89&lt;0</formula>
    </cfRule>
  </conditionalFormatting>
  <conditionalFormatting sqref="J89:J102">
    <cfRule type="expression" dxfId="3033" priority="13">
      <formula>J89&gt;0</formula>
    </cfRule>
    <cfRule type="expression" dxfId="3032" priority="14">
      <formula>J89&lt;0</formula>
    </cfRule>
  </conditionalFormatting>
  <conditionalFormatting sqref="K89:K102">
    <cfRule type="expression" dxfId="3031" priority="11">
      <formula>K89&gt;0</formula>
    </cfRule>
    <cfRule type="expression" dxfId="3030" priority="12">
      <formula>K89&lt;0</formula>
    </cfRule>
  </conditionalFormatting>
  <conditionalFormatting sqref="L89:L102">
    <cfRule type="expression" dxfId="3029" priority="9">
      <formula>L89&gt;0</formula>
    </cfRule>
    <cfRule type="expression" dxfId="3028" priority="10">
      <formula>L89&lt;0</formula>
    </cfRule>
  </conditionalFormatting>
  <conditionalFormatting sqref="F25:F29">
    <cfRule type="expression" dxfId="3027" priority="7">
      <formula>F25&gt;0</formula>
    </cfRule>
    <cfRule type="expression" dxfId="3026" priority="8">
      <formula>F25&lt;0</formula>
    </cfRule>
  </conditionalFormatting>
  <conditionalFormatting sqref="H25:H29">
    <cfRule type="expression" dxfId="3025" priority="5">
      <formula>H25&gt;0</formula>
    </cfRule>
    <cfRule type="expression" dxfId="3024"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23" priority="43">
      <formula>F54&gt;0</formula>
    </cfRule>
    <cfRule type="expression" dxfId="3022" priority="44">
      <formula>F54&lt;0</formula>
    </cfRule>
  </conditionalFormatting>
  <conditionalFormatting sqref="Q7">
    <cfRule type="expression" dxfId="3021" priority="41">
      <formula>Q7&gt;0</formula>
    </cfRule>
    <cfRule type="expression" dxfId="3020" priority="42">
      <formula>Q7&lt;0</formula>
    </cfRule>
  </conditionalFormatting>
  <conditionalFormatting sqref="Q8">
    <cfRule type="expression" dxfId="3019" priority="39">
      <formula>Q8&gt;0</formula>
    </cfRule>
    <cfRule type="expression" dxfId="3018" priority="40">
      <formula>Q8&lt;0</formula>
    </cfRule>
  </conditionalFormatting>
  <conditionalFormatting sqref="F33:F36 F38:F53">
    <cfRule type="expression" dxfId="3017" priority="37">
      <formula>F33&gt;0</formula>
    </cfRule>
    <cfRule type="expression" dxfId="3016" priority="38">
      <formula>F33&lt;0</formula>
    </cfRule>
  </conditionalFormatting>
  <conditionalFormatting sqref="H33:H36 H38:H53">
    <cfRule type="expression" dxfId="3015" priority="35">
      <formula>H33&gt;0</formula>
    </cfRule>
    <cfRule type="expression" dxfId="3014" priority="36">
      <formula>H33&lt;0</formula>
    </cfRule>
  </conditionalFormatting>
  <conditionalFormatting sqref="Q10">
    <cfRule type="expression" dxfId="3013" priority="33">
      <formula>Q10&gt;0</formula>
    </cfRule>
    <cfRule type="expression" dxfId="3012" priority="34">
      <formula>Q10&lt;0</formula>
    </cfRule>
  </conditionalFormatting>
  <conditionalFormatting sqref="J25:J37">
    <cfRule type="expression" dxfId="3011" priority="31">
      <formula>J25&gt;0</formula>
    </cfRule>
    <cfRule type="expression" dxfId="3010" priority="32">
      <formula>J25&lt;0</formula>
    </cfRule>
  </conditionalFormatting>
  <conditionalFormatting sqref="K25:K38">
    <cfRule type="expression" dxfId="3009" priority="29">
      <formula>K25&gt;0</formula>
    </cfRule>
    <cfRule type="expression" dxfId="3008" priority="30">
      <formula>K25&lt;0</formula>
    </cfRule>
  </conditionalFormatting>
  <conditionalFormatting sqref="L25">
    <cfRule type="expression" dxfId="3007" priority="27">
      <formula>L25&gt;0</formula>
    </cfRule>
    <cfRule type="expression" dxfId="3006" priority="28">
      <formula>L25&lt;0</formula>
    </cfRule>
  </conditionalFormatting>
  <conditionalFormatting sqref="F89:F110">
    <cfRule type="expression" dxfId="3005" priority="25">
      <formula>F89&gt;0</formula>
    </cfRule>
    <cfRule type="expression" dxfId="3004" priority="26">
      <formula>F89&lt;0</formula>
    </cfRule>
  </conditionalFormatting>
  <conditionalFormatting sqref="H89:H110">
    <cfRule type="expression" dxfId="3003" priority="23">
      <formula>H89&gt;0</formula>
    </cfRule>
    <cfRule type="expression" dxfId="3002" priority="24">
      <formula>H89&lt;0</formula>
    </cfRule>
  </conditionalFormatting>
  <conditionalFormatting sqref="J89:J102">
    <cfRule type="expression" dxfId="3001" priority="21">
      <formula>J89&gt;0</formula>
    </cfRule>
    <cfRule type="expression" dxfId="3000" priority="22">
      <formula>J89&lt;0</formula>
    </cfRule>
  </conditionalFormatting>
  <conditionalFormatting sqref="K89:K102">
    <cfRule type="expression" dxfId="2999" priority="19">
      <formula>K89&gt;0</formula>
    </cfRule>
    <cfRule type="expression" dxfId="2998" priority="20">
      <formula>K89&lt;0</formula>
    </cfRule>
  </conditionalFormatting>
  <conditionalFormatting sqref="L89:L102">
    <cfRule type="expression" dxfId="2997" priority="17">
      <formula>L89&gt;0</formula>
    </cfRule>
    <cfRule type="expression" dxfId="2996" priority="18">
      <formula>L89&lt;0</formula>
    </cfRule>
  </conditionalFormatting>
  <conditionalFormatting sqref="F29:F32">
    <cfRule type="expression" dxfId="2995" priority="15">
      <formula>F29&gt;0</formula>
    </cfRule>
    <cfRule type="expression" dxfId="2994" priority="16">
      <formula>F29&lt;0</formula>
    </cfRule>
  </conditionalFormatting>
  <conditionalFormatting sqref="H29:H32">
    <cfRule type="expression" dxfId="2993" priority="13">
      <formula>H29&gt;0</formula>
    </cfRule>
    <cfRule type="expression" dxfId="2992" priority="14">
      <formula>H29&lt;0</formula>
    </cfRule>
  </conditionalFormatting>
  <conditionalFormatting sqref="F25:F28">
    <cfRule type="expression" dxfId="2991" priority="11">
      <formula>F25&gt;0</formula>
    </cfRule>
    <cfRule type="expression" dxfId="2990" priority="12">
      <formula>F25&lt;0</formula>
    </cfRule>
  </conditionalFormatting>
  <conditionalFormatting sqref="H25:H28">
    <cfRule type="expression" dxfId="2989" priority="9">
      <formula>H25&gt;0</formula>
    </cfRule>
    <cfRule type="expression" dxfId="2988" priority="10">
      <formula>H25&lt;0</formula>
    </cfRule>
  </conditionalFormatting>
  <conditionalFormatting sqref="F37">
    <cfRule type="expression" dxfId="2987" priority="7">
      <formula>F37&gt;0</formula>
    </cfRule>
    <cfRule type="expression" dxfId="2986" priority="8">
      <formula>F37&lt;0</formula>
    </cfRule>
  </conditionalFormatting>
  <conditionalFormatting sqref="H37">
    <cfRule type="expression" dxfId="2985" priority="5">
      <formula>H37&gt;0</formula>
    </cfRule>
    <cfRule type="expression" dxfId="2984" priority="6">
      <formula>H37&lt;0</formula>
    </cfRule>
  </conditionalFormatting>
  <conditionalFormatting sqref="J49">
    <cfRule type="expression" dxfId="2983" priority="3">
      <formula>J49&gt;0</formula>
    </cfRule>
    <cfRule type="expression" dxfId="2982" priority="4">
      <formula>J49&lt;0</formula>
    </cfRule>
  </conditionalFormatting>
  <conditionalFormatting sqref="J38:J48">
    <cfRule type="expression" dxfId="2981" priority="1">
      <formula>J38&gt;0</formula>
    </cfRule>
    <cfRule type="expression" dxfId="2980"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79" priority="53">
      <formula>F54&gt;0</formula>
    </cfRule>
    <cfRule type="expression" dxfId="2978" priority="54">
      <formula>F54&lt;0</formula>
    </cfRule>
  </conditionalFormatting>
  <conditionalFormatting sqref="Q7">
    <cfRule type="expression" dxfId="2977" priority="51">
      <formula>Q7&gt;0</formula>
    </cfRule>
    <cfRule type="expression" dxfId="2976" priority="52">
      <formula>Q7&lt;0</formula>
    </cfRule>
  </conditionalFormatting>
  <conditionalFormatting sqref="Q8">
    <cfRule type="expression" dxfId="2975" priority="49">
      <formula>Q8&gt;0</formula>
    </cfRule>
    <cfRule type="expression" dxfId="2974" priority="50">
      <formula>Q8&lt;0</formula>
    </cfRule>
  </conditionalFormatting>
  <conditionalFormatting sqref="F33:F36 F38:F53">
    <cfRule type="expression" dxfId="2973" priority="47">
      <formula>F33&gt;0</formula>
    </cfRule>
    <cfRule type="expression" dxfId="2972" priority="48">
      <formula>F33&lt;0</formula>
    </cfRule>
  </conditionalFormatting>
  <conditionalFormatting sqref="H38:H53 H33:H36">
    <cfRule type="expression" dxfId="2971" priority="45">
      <formula>H33&gt;0</formula>
    </cfRule>
    <cfRule type="expression" dxfId="2970" priority="46">
      <formula>H33&lt;0</formula>
    </cfRule>
  </conditionalFormatting>
  <conditionalFormatting sqref="Q10">
    <cfRule type="expression" dxfId="2969" priority="43">
      <formula>Q10&gt;0</formula>
    </cfRule>
    <cfRule type="expression" dxfId="2968" priority="44">
      <formula>Q10&lt;0</formula>
    </cfRule>
  </conditionalFormatting>
  <conditionalFormatting sqref="J25:J27 J34:J37">
    <cfRule type="expression" dxfId="2967" priority="41">
      <formula>J25&gt;0</formula>
    </cfRule>
    <cfRule type="expression" dxfId="2966" priority="42">
      <formula>J25&lt;0</formula>
    </cfRule>
  </conditionalFormatting>
  <conditionalFormatting sqref="K25:K38">
    <cfRule type="expression" dxfId="2965" priority="39">
      <formula>K25&gt;0</formula>
    </cfRule>
    <cfRule type="expression" dxfId="2964" priority="40">
      <formula>K25&lt;0</formula>
    </cfRule>
  </conditionalFormatting>
  <conditionalFormatting sqref="L25">
    <cfRule type="expression" dxfId="2963" priority="37">
      <formula>L25&gt;0</formula>
    </cfRule>
    <cfRule type="expression" dxfId="2962" priority="38">
      <formula>L25&lt;0</formula>
    </cfRule>
  </conditionalFormatting>
  <conditionalFormatting sqref="F89:F110">
    <cfRule type="expression" dxfId="2961" priority="35">
      <formula>F89&gt;0</formula>
    </cfRule>
    <cfRule type="expression" dxfId="2960" priority="36">
      <formula>F89&lt;0</formula>
    </cfRule>
  </conditionalFormatting>
  <conditionalFormatting sqref="H89:H110">
    <cfRule type="expression" dxfId="2959" priority="33">
      <formula>H89&gt;0</formula>
    </cfRule>
    <cfRule type="expression" dxfId="2958" priority="34">
      <formula>H89&lt;0</formula>
    </cfRule>
  </conditionalFormatting>
  <conditionalFormatting sqref="J89:J102">
    <cfRule type="expression" dxfId="2957" priority="31">
      <formula>J89&gt;0</formula>
    </cfRule>
    <cfRule type="expression" dxfId="2956" priority="32">
      <formula>J89&lt;0</formula>
    </cfRule>
  </conditionalFormatting>
  <conditionalFormatting sqref="K89:K102">
    <cfRule type="expression" dxfId="2955" priority="29">
      <formula>K89&gt;0</formula>
    </cfRule>
    <cfRule type="expression" dxfId="2954" priority="30">
      <formula>K89&lt;0</formula>
    </cfRule>
  </conditionalFormatting>
  <conditionalFormatting sqref="L89:L102">
    <cfRule type="expression" dxfId="2953" priority="27">
      <formula>L89&gt;0</formula>
    </cfRule>
    <cfRule type="expression" dxfId="2952" priority="28">
      <formula>L89&lt;0</formula>
    </cfRule>
  </conditionalFormatting>
  <conditionalFormatting sqref="F31:F32">
    <cfRule type="expression" dxfId="2951" priority="25">
      <formula>F31&gt;0</formula>
    </cfRule>
    <cfRule type="expression" dxfId="2950" priority="26">
      <formula>F31&lt;0</formula>
    </cfRule>
  </conditionalFormatting>
  <conditionalFormatting sqref="H31:H32">
    <cfRule type="expression" dxfId="2949" priority="23">
      <formula>H31&gt;0</formula>
    </cfRule>
    <cfRule type="expression" dxfId="2948" priority="24">
      <formula>H31&lt;0</formula>
    </cfRule>
  </conditionalFormatting>
  <conditionalFormatting sqref="F25:F26">
    <cfRule type="expression" dxfId="2947" priority="21">
      <formula>F25&gt;0</formula>
    </cfRule>
    <cfRule type="expression" dxfId="2946" priority="22">
      <formula>F25&lt;0</formula>
    </cfRule>
  </conditionalFormatting>
  <conditionalFormatting sqref="H25:H26">
    <cfRule type="expression" dxfId="2945" priority="19">
      <formula>H25&gt;0</formula>
    </cfRule>
    <cfRule type="expression" dxfId="2944" priority="20">
      <formula>H25&lt;0</formula>
    </cfRule>
  </conditionalFormatting>
  <conditionalFormatting sqref="F37">
    <cfRule type="expression" dxfId="2943" priority="17">
      <formula>F37&gt;0</formula>
    </cfRule>
    <cfRule type="expression" dxfId="2942" priority="18">
      <formula>F37&lt;0</formula>
    </cfRule>
  </conditionalFormatting>
  <conditionalFormatting sqref="H37">
    <cfRule type="expression" dxfId="2941" priority="15">
      <formula>H37&gt;0</formula>
    </cfRule>
    <cfRule type="expression" dxfId="2940" priority="16">
      <formula>H37&lt;0</formula>
    </cfRule>
  </conditionalFormatting>
  <conditionalFormatting sqref="J49">
    <cfRule type="expression" dxfId="2939" priority="13">
      <formula>J49&gt;0</formula>
    </cfRule>
    <cfRule type="expression" dxfId="2938" priority="14">
      <formula>J49&lt;0</formula>
    </cfRule>
  </conditionalFormatting>
  <conditionalFormatting sqref="J38:J48">
    <cfRule type="expression" dxfId="2937" priority="11">
      <formula>J38&gt;0</formula>
    </cfRule>
    <cfRule type="expression" dxfId="2936" priority="12">
      <formula>J38&lt;0</formula>
    </cfRule>
  </conditionalFormatting>
  <conditionalFormatting sqref="F27:F30">
    <cfRule type="expression" dxfId="2935" priority="9">
      <formula>F27&gt;0</formula>
    </cfRule>
    <cfRule type="expression" dxfId="2934" priority="10">
      <formula>F27&lt;0</formula>
    </cfRule>
  </conditionalFormatting>
  <conditionalFormatting sqref="H27:H30">
    <cfRule type="expression" dxfId="2933" priority="7">
      <formula>H27&gt;0</formula>
    </cfRule>
    <cfRule type="expression" dxfId="2932" priority="8">
      <formula>H27&lt;0</formula>
    </cfRule>
  </conditionalFormatting>
  <conditionalFormatting sqref="J33">
    <cfRule type="expression" dxfId="2931" priority="5">
      <formula>J33&gt;0</formula>
    </cfRule>
    <cfRule type="expression" dxfId="2930" priority="6">
      <formula>J33&lt;0</formula>
    </cfRule>
  </conditionalFormatting>
  <conditionalFormatting sqref="J31:J32">
    <cfRule type="expression" dxfId="2929" priority="3">
      <formula>J31&gt;0</formula>
    </cfRule>
    <cfRule type="expression" dxfId="2928" priority="4">
      <formula>J31&lt;0</formula>
    </cfRule>
  </conditionalFormatting>
  <conditionalFormatting sqref="J28:J30">
    <cfRule type="expression" dxfId="2927" priority="1">
      <formula>J28&gt;0</formula>
    </cfRule>
    <cfRule type="expression" dxfId="2926"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25" priority="35">
      <formula>F47&gt;0</formula>
    </cfRule>
    <cfRule type="expression" dxfId="2924" priority="36">
      <formula>F47&lt;0</formula>
    </cfRule>
  </conditionalFormatting>
  <conditionalFormatting sqref="Q7">
    <cfRule type="expression" dxfId="2923" priority="33">
      <formula>Q7&gt;0</formula>
    </cfRule>
    <cfRule type="expression" dxfId="2922" priority="34">
      <formula>Q7&lt;0</formula>
    </cfRule>
  </conditionalFormatting>
  <conditionalFormatting sqref="Q8">
    <cfRule type="expression" dxfId="2921" priority="31">
      <formula>Q8&gt;0</formula>
    </cfRule>
    <cfRule type="expression" dxfId="2920" priority="32">
      <formula>Q8&lt;0</formula>
    </cfRule>
  </conditionalFormatting>
  <conditionalFormatting sqref="F30:F46">
    <cfRule type="expression" dxfId="2919" priority="29">
      <formula>F30&gt;0</formula>
    </cfRule>
    <cfRule type="expression" dxfId="2918" priority="30">
      <formula>F30&lt;0</formula>
    </cfRule>
  </conditionalFormatting>
  <conditionalFormatting sqref="H30:H46">
    <cfRule type="expression" dxfId="2917" priority="27">
      <formula>H30&gt;0</formula>
    </cfRule>
    <cfRule type="expression" dxfId="2916" priority="28">
      <formula>H30&lt;0</formula>
    </cfRule>
  </conditionalFormatting>
  <conditionalFormatting sqref="Q10">
    <cfRule type="expression" dxfId="2915" priority="25">
      <formula>Q10&gt;0</formula>
    </cfRule>
    <cfRule type="expression" dxfId="2914" priority="26">
      <formula>Q10&lt;0</formula>
    </cfRule>
  </conditionalFormatting>
  <conditionalFormatting sqref="J25:J38">
    <cfRule type="expression" dxfId="2913" priority="23">
      <formula>J25&gt;0</formula>
    </cfRule>
    <cfRule type="expression" dxfId="2912" priority="24">
      <formula>J25&lt;0</formula>
    </cfRule>
  </conditionalFormatting>
  <conditionalFormatting sqref="K25:K38">
    <cfRule type="expression" dxfId="2911" priority="21">
      <formula>K25&gt;0</formula>
    </cfRule>
    <cfRule type="expression" dxfId="2910" priority="22">
      <formula>K25&lt;0</formula>
    </cfRule>
  </conditionalFormatting>
  <conditionalFormatting sqref="L25 L38">
    <cfRule type="expression" dxfId="2909" priority="19">
      <formula>L25&gt;0</formula>
    </cfRule>
    <cfRule type="expression" dxfId="2908" priority="20">
      <formula>L25&lt;0</formula>
    </cfRule>
  </conditionalFormatting>
  <conditionalFormatting sqref="F89:F110">
    <cfRule type="expression" dxfId="2907" priority="17">
      <formula>F89&gt;0</formula>
    </cfRule>
    <cfRule type="expression" dxfId="2906" priority="18">
      <formula>F89&lt;0</formula>
    </cfRule>
  </conditionalFormatting>
  <conditionalFormatting sqref="H89:H110">
    <cfRule type="expression" dxfId="2905" priority="15">
      <formula>H89&gt;0</formula>
    </cfRule>
    <cfRule type="expression" dxfId="2904" priority="16">
      <formula>H89&lt;0</formula>
    </cfRule>
  </conditionalFormatting>
  <conditionalFormatting sqref="J89:J102">
    <cfRule type="expression" dxfId="2903" priority="13">
      <formula>J89&gt;0</formula>
    </cfRule>
    <cfRule type="expression" dxfId="2902" priority="14">
      <formula>J89&lt;0</formula>
    </cfRule>
  </conditionalFormatting>
  <conditionalFormatting sqref="K89:K102">
    <cfRule type="expression" dxfId="2901" priority="11">
      <formula>K89&gt;0</formula>
    </cfRule>
    <cfRule type="expression" dxfId="2900" priority="12">
      <formula>K89&lt;0</formula>
    </cfRule>
  </conditionalFormatting>
  <conditionalFormatting sqref="L89:L102">
    <cfRule type="expression" dxfId="2899" priority="9">
      <formula>L89&gt;0</formula>
    </cfRule>
    <cfRule type="expression" dxfId="2898" priority="10">
      <formula>L89&lt;0</formula>
    </cfRule>
  </conditionalFormatting>
  <conditionalFormatting sqref="F29 F25:F26">
    <cfRule type="expression" dxfId="2897" priority="7">
      <formula>F25&gt;0</formula>
    </cfRule>
    <cfRule type="expression" dxfId="2896" priority="8">
      <formula>F25&lt;0</formula>
    </cfRule>
  </conditionalFormatting>
  <conditionalFormatting sqref="H29 H25:H27">
    <cfRule type="expression" dxfId="2895" priority="5">
      <formula>H25&gt;0</formula>
    </cfRule>
    <cfRule type="expression" dxfId="2894" priority="6">
      <formula>H25&lt;0</formula>
    </cfRule>
  </conditionalFormatting>
  <conditionalFormatting sqref="F27:F28">
    <cfRule type="expression" dxfId="2893" priority="3">
      <formula>F27&gt;0</formula>
    </cfRule>
    <cfRule type="expression" dxfId="2892" priority="4">
      <formula>F27&lt;0</formula>
    </cfRule>
  </conditionalFormatting>
  <conditionalFormatting sqref="H28">
    <cfRule type="expression" dxfId="2891" priority="1">
      <formula>H28&gt;0</formula>
    </cfRule>
    <cfRule type="expression" dxfId="2890"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9" priority="35">
      <formula>F47&gt;0</formula>
    </cfRule>
    <cfRule type="expression" dxfId="2888" priority="36">
      <formula>F47&lt;0</formula>
    </cfRule>
  </conditionalFormatting>
  <conditionalFormatting sqref="Q7">
    <cfRule type="expression" dxfId="2887" priority="33">
      <formula>Q7&gt;0</formula>
    </cfRule>
    <cfRule type="expression" dxfId="2886" priority="34">
      <formula>Q7&lt;0</formula>
    </cfRule>
  </conditionalFormatting>
  <conditionalFormatting sqref="Q8">
    <cfRule type="expression" dxfId="2885" priority="31">
      <formula>Q8&gt;0</formula>
    </cfRule>
    <cfRule type="expression" dxfId="2884" priority="32">
      <formula>Q8&lt;0</formula>
    </cfRule>
  </conditionalFormatting>
  <conditionalFormatting sqref="F30:F46">
    <cfRule type="expression" dxfId="2883" priority="29">
      <formula>F30&gt;0</formula>
    </cfRule>
    <cfRule type="expression" dxfId="2882" priority="30">
      <formula>F30&lt;0</formula>
    </cfRule>
  </conditionalFormatting>
  <conditionalFormatting sqref="H30:H46">
    <cfRule type="expression" dxfId="2881" priority="27">
      <formula>H30&gt;0</formula>
    </cfRule>
    <cfRule type="expression" dxfId="2880" priority="28">
      <formula>H30&lt;0</formula>
    </cfRule>
  </conditionalFormatting>
  <conditionalFormatting sqref="Q10">
    <cfRule type="expression" dxfId="2879" priority="25">
      <formula>Q10&gt;0</formula>
    </cfRule>
    <cfRule type="expression" dxfId="2878" priority="26">
      <formula>Q10&lt;0</formula>
    </cfRule>
  </conditionalFormatting>
  <conditionalFormatting sqref="J25:J38">
    <cfRule type="expression" dxfId="2877" priority="23">
      <formula>J25&gt;0</formula>
    </cfRule>
    <cfRule type="expression" dxfId="2876" priority="24">
      <formula>J25&lt;0</formula>
    </cfRule>
  </conditionalFormatting>
  <conditionalFormatting sqref="K25:K38">
    <cfRule type="expression" dxfId="2875" priority="21">
      <formula>K25&gt;0</formula>
    </cfRule>
    <cfRule type="expression" dxfId="2874" priority="22">
      <formula>K25&lt;0</formula>
    </cfRule>
  </conditionalFormatting>
  <conditionalFormatting sqref="L25 L38">
    <cfRule type="expression" dxfId="2873" priority="19">
      <formula>L25&gt;0</formula>
    </cfRule>
    <cfRule type="expression" dxfId="2872" priority="20">
      <formula>L25&lt;0</formula>
    </cfRule>
  </conditionalFormatting>
  <conditionalFormatting sqref="F89:F110">
    <cfRule type="expression" dxfId="2871" priority="17">
      <formula>F89&gt;0</formula>
    </cfRule>
    <cfRule type="expression" dxfId="2870" priority="18">
      <formula>F89&lt;0</formula>
    </cfRule>
  </conditionalFormatting>
  <conditionalFormatting sqref="H89:H110">
    <cfRule type="expression" dxfId="2869" priority="15">
      <formula>H89&gt;0</formula>
    </cfRule>
    <cfRule type="expression" dxfId="2868" priority="16">
      <formula>H89&lt;0</formula>
    </cfRule>
  </conditionalFormatting>
  <conditionalFormatting sqref="J89:J102">
    <cfRule type="expression" dxfId="2867" priority="13">
      <formula>J89&gt;0</formula>
    </cfRule>
    <cfRule type="expression" dxfId="2866" priority="14">
      <formula>J89&lt;0</formula>
    </cfRule>
  </conditionalFormatting>
  <conditionalFormatting sqref="K89:K102">
    <cfRule type="expression" dxfId="2865" priority="11">
      <formula>K89&gt;0</formula>
    </cfRule>
    <cfRule type="expression" dxfId="2864" priority="12">
      <formula>K89&lt;0</formula>
    </cfRule>
  </conditionalFormatting>
  <conditionalFormatting sqref="L89:L102">
    <cfRule type="expression" dxfId="2863" priority="9">
      <formula>L89&gt;0</formula>
    </cfRule>
    <cfRule type="expression" dxfId="2862" priority="10">
      <formula>L89&lt;0</formula>
    </cfRule>
  </conditionalFormatting>
  <conditionalFormatting sqref="F29 F25:F26">
    <cfRule type="expression" dxfId="2861" priority="7">
      <formula>F25&gt;0</formula>
    </cfRule>
    <cfRule type="expression" dxfId="2860" priority="8">
      <formula>F25&lt;0</formula>
    </cfRule>
  </conditionalFormatting>
  <conditionalFormatting sqref="H29 H25:H27">
    <cfRule type="expression" dxfId="2859" priority="5">
      <formula>H25&gt;0</formula>
    </cfRule>
    <cfRule type="expression" dxfId="2858" priority="6">
      <formula>H25&lt;0</formula>
    </cfRule>
  </conditionalFormatting>
  <conditionalFormatting sqref="F27:F28">
    <cfRule type="expression" dxfId="2857" priority="3">
      <formula>F27&gt;0</formula>
    </cfRule>
    <cfRule type="expression" dxfId="2856" priority="4">
      <formula>F27&lt;0</formula>
    </cfRule>
  </conditionalFormatting>
  <conditionalFormatting sqref="H28">
    <cfRule type="expression" dxfId="2855" priority="1">
      <formula>H28&gt;0</formula>
    </cfRule>
    <cfRule type="expression" dxfId="2854"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107"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4000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9.8469524999999845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13.93</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55720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39387.809999999939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30947.761000001687</v>
      </c>
      <c r="R7">
        <v>3200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16332.190000000061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0.41465087802546235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1.4357501794687725E-2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22.111111111111111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0" t="s">
        <v>78</v>
      </c>
      <c r="P23" s="890"/>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16.994599999999998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16.8553</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16.715999999999998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16.576699999999999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16.4374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16.298099999999998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16.158799999999999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16.019499999999997</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15.880199999999999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15.740899999999998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15.601600000000001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15.462300000000001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15.323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15.1837</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15.044400000000001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14.905100000000001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14.7658</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14.6265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14.4872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14.347899999999999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14.208600000000001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14.0693</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13.93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13.790699999999999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13.651399999999999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13.5121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13.3728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13.233499999999999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13.094199999999999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12.9549</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12.8156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12.676299999999999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12.537000000000001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12.3977</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12.2584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12.1191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11.979799999999999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11.840499999999999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2"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2"/>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2"/>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3"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3"/>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3"/>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3"/>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4"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4"/>
      <c r="B97" s="401">
        <v>43339</v>
      </c>
      <c r="C97" s="7">
        <v>100</v>
      </c>
      <c r="D97" s="75">
        <v>20.68</v>
      </c>
      <c r="E97" s="43">
        <v>0</v>
      </c>
      <c r="F97" s="43">
        <f t="shared" ref="F97:F133" si="6">C97*D97+E97</f>
        <v>2068</v>
      </c>
      <c r="G97" s="401">
        <v>43544</v>
      </c>
      <c r="H97" s="78">
        <v>100</v>
      </c>
      <c r="I97" s="75">
        <v>17.68</v>
      </c>
      <c r="J97" s="43">
        <v>0.02</v>
      </c>
      <c r="K97" s="43">
        <f t="shared" si="1"/>
        <v>1767.98</v>
      </c>
    </row>
    <row r="98" spans="1:22" x14ac:dyDescent="0.25">
      <c r="A98" s="894"/>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4"/>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5"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5"/>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5"/>
      <c r="B102" s="401">
        <v>43383</v>
      </c>
      <c r="C102" s="4">
        <v>200</v>
      </c>
      <c r="D102" s="76">
        <v>21.8</v>
      </c>
      <c r="E102" s="2">
        <v>0</v>
      </c>
      <c r="F102" s="2">
        <f t="shared" si="6"/>
        <v>4360</v>
      </c>
      <c r="G102" s="29"/>
    </row>
    <row r="103" spans="1:22" x14ac:dyDescent="0.25">
      <c r="A103" s="895"/>
      <c r="B103" s="401">
        <v>43383</v>
      </c>
      <c r="C103">
        <v>300</v>
      </c>
      <c r="D103" s="76">
        <v>21.28</v>
      </c>
      <c r="E103" s="2">
        <v>0</v>
      </c>
      <c r="F103" s="2">
        <f t="shared" si="6"/>
        <v>6384</v>
      </c>
      <c r="G103" s="29"/>
    </row>
    <row r="104" spans="1:22" x14ac:dyDescent="0.25">
      <c r="A104" s="895"/>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402">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B133" s="29">
        <v>43640</v>
      </c>
      <c r="C133" s="4">
        <v>600</v>
      </c>
      <c r="D133" s="76">
        <v>14.08</v>
      </c>
      <c r="E133" s="2">
        <v>0</v>
      </c>
      <c r="F133" s="2">
        <f t="shared" si="6"/>
        <v>8448</v>
      </c>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37900</v>
      </c>
      <c r="D138" s="18"/>
      <c r="E138" s="18"/>
      <c r="F138" s="18">
        <f>SUM(F2:F137)</f>
        <v>627915.52999999991</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c r="C386" s="10"/>
      <c r="D386" s="188"/>
      <c r="E386" s="39"/>
      <c r="F386" s="39"/>
      <c r="G386" s="39"/>
      <c r="H386" s="177"/>
      <c r="I386" s="39"/>
      <c r="J386" s="39"/>
      <c r="K386" s="39"/>
      <c r="L386" s="39"/>
    </row>
    <row r="387" spans="1:14" x14ac:dyDescent="0.25">
      <c r="B387" s="148"/>
      <c r="C387" s="10"/>
      <c r="D387" s="188"/>
      <c r="E387" s="39"/>
      <c r="F387" s="39"/>
      <c r="G387" s="39"/>
      <c r="H387" s="177"/>
      <c r="I387" s="39"/>
      <c r="J387" s="39"/>
      <c r="K387" s="39"/>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1:14" x14ac:dyDescent="0.25">
      <c r="B395" s="541">
        <v>42307</v>
      </c>
      <c r="C395" s="293">
        <v>0</v>
      </c>
      <c r="D395" s="542" t="s">
        <v>128</v>
      </c>
      <c r="E395" s="294">
        <v>17.55</v>
      </c>
      <c r="F395" s="294">
        <v>-30722.2</v>
      </c>
      <c r="G395" s="294">
        <f t="shared" si="80"/>
        <v>0</v>
      </c>
      <c r="H395" s="296" t="str">
        <f t="shared" si="81"/>
        <v>N/A</v>
      </c>
      <c r="I395" s="294"/>
    </row>
    <row r="396" spans="1:14" x14ac:dyDescent="0.25">
      <c r="B396" s="541">
        <v>42310</v>
      </c>
      <c r="C396" s="293">
        <v>0</v>
      </c>
      <c r="D396" s="542" t="s">
        <v>128</v>
      </c>
      <c r="E396" s="294">
        <v>19.010000000000002</v>
      </c>
      <c r="F396" s="294">
        <v>-30693.25</v>
      </c>
      <c r="G396" s="294">
        <f t="shared" si="80"/>
        <v>0</v>
      </c>
      <c r="H396" s="296" t="str">
        <f t="shared" si="81"/>
        <v>N/A</v>
      </c>
      <c r="I396" s="294"/>
    </row>
    <row r="397" spans="1:14" x14ac:dyDescent="0.25">
      <c r="B397" s="541">
        <v>42314</v>
      </c>
      <c r="C397" s="293">
        <v>2500</v>
      </c>
      <c r="D397" s="542">
        <v>30.24</v>
      </c>
      <c r="E397" s="294">
        <v>18.29</v>
      </c>
      <c r="F397" s="294">
        <v>-29878.25</v>
      </c>
      <c r="G397" s="294">
        <f t="shared" si="80"/>
        <v>75600</v>
      </c>
      <c r="H397" s="296">
        <f t="shared" si="81"/>
        <v>-0.39517195767195767</v>
      </c>
      <c r="I397" s="294"/>
    </row>
    <row r="398" spans="1:14" x14ac:dyDescent="0.25">
      <c r="B398" s="541">
        <v>42318</v>
      </c>
      <c r="C398" s="293">
        <v>0</v>
      </c>
      <c r="D398" s="542" t="s">
        <v>128</v>
      </c>
      <c r="E398" s="294">
        <v>18.78</v>
      </c>
      <c r="F398" s="294">
        <v>-28604.09</v>
      </c>
      <c r="G398" s="294">
        <f t="shared" si="80"/>
        <v>0</v>
      </c>
      <c r="H398" s="296" t="str">
        <f t="shared" si="81"/>
        <v>N/A</v>
      </c>
      <c r="I398" s="294"/>
      <c r="N398" s="68"/>
    </row>
    <row r="399" spans="1: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1: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53" priority="245">
      <formula>F143&gt;0</formula>
    </cfRule>
    <cfRule type="expression" dxfId="2852"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51" priority="238">
      <formula>F394&gt;0</formula>
    </cfRule>
    <cfRule type="expression" dxfId="2850" priority="239">
      <formula>F394&lt;0</formula>
    </cfRule>
  </conditionalFormatting>
  <conditionalFormatting sqref="H394:H400">
    <cfRule type="expression" dxfId="2849" priority="234">
      <formula>H394&gt;0</formula>
    </cfRule>
    <cfRule type="expression" dxfId="2848" priority="235">
      <formula>H394&lt;0</formula>
    </cfRule>
  </conditionalFormatting>
  <conditionalFormatting sqref="Q8">
    <cfRule type="expression" dxfId="2847" priority="220">
      <formula>Q8&gt;0</formula>
    </cfRule>
    <cfRule type="expression" dxfId="2846" priority="221">
      <formula>Q8&lt;0</formula>
    </cfRule>
  </conditionalFormatting>
  <conditionalFormatting sqref="Q7">
    <cfRule type="expression" dxfId="2845" priority="222">
      <formula>Q7&gt;0</formula>
    </cfRule>
    <cfRule type="expression" dxfId="2844" priority="223">
      <formula>Q7&lt;0</formula>
    </cfRule>
  </conditionalFormatting>
  <conditionalFormatting sqref="F502:F508">
    <cfRule type="expression" dxfId="2843" priority="194">
      <formula>F502&gt;0</formula>
    </cfRule>
    <cfRule type="expression" dxfId="2842" priority="195">
      <formula>F502&lt;0</formula>
    </cfRule>
  </conditionalFormatting>
  <conditionalFormatting sqref="F427:F445 H427:H445">
    <cfRule type="expression" dxfId="2841" priority="216">
      <formula>F427&gt;0</formula>
    </cfRule>
    <cfRule type="expression" dxfId="2840" priority="217">
      <formula>F427&lt;0</formula>
    </cfRule>
  </conditionalFormatting>
  <conditionalFormatting sqref="F420:F426">
    <cfRule type="expression" dxfId="2839" priority="214">
      <formula>F420&gt;0</formula>
    </cfRule>
    <cfRule type="expression" dxfId="2838" priority="215">
      <formula>F420&lt;0</formula>
    </cfRule>
  </conditionalFormatting>
  <conditionalFormatting sqref="H420:H426">
    <cfRule type="expression" dxfId="2837" priority="212">
      <formula>H420&gt;0</formula>
    </cfRule>
    <cfRule type="expression" dxfId="2836" priority="213">
      <formula>H420&lt;0</formula>
    </cfRule>
  </conditionalFormatting>
  <conditionalFormatting sqref="F453:F471 H453:H471">
    <cfRule type="expression" dxfId="2835" priority="210">
      <formula>F453&gt;0</formula>
    </cfRule>
    <cfRule type="expression" dxfId="2834" priority="211">
      <formula>F453&lt;0</formula>
    </cfRule>
  </conditionalFormatting>
  <conditionalFormatting sqref="F446:F452">
    <cfRule type="expression" dxfId="2833" priority="208">
      <formula>F446&gt;0</formula>
    </cfRule>
    <cfRule type="expression" dxfId="2832" priority="209">
      <formula>F446&lt;0</formula>
    </cfRule>
  </conditionalFormatting>
  <conditionalFormatting sqref="H446:H452">
    <cfRule type="expression" dxfId="2831" priority="206">
      <formula>H446&gt;0</formula>
    </cfRule>
    <cfRule type="expression" dxfId="2830" priority="207">
      <formula>H446&lt;0</formula>
    </cfRule>
  </conditionalFormatting>
  <conditionalFormatting sqref="F479:F496 H479:H496">
    <cfRule type="expression" dxfId="2829" priority="204">
      <formula>F479&gt;0</formula>
    </cfRule>
    <cfRule type="expression" dxfId="2828" priority="205">
      <formula>F479&lt;0</formula>
    </cfRule>
  </conditionalFormatting>
  <conditionalFormatting sqref="F472:F478">
    <cfRule type="expression" dxfId="2827" priority="202">
      <formula>F472&gt;0</formula>
    </cfRule>
    <cfRule type="expression" dxfId="2826" priority="203">
      <formula>F472&lt;0</formula>
    </cfRule>
  </conditionalFormatting>
  <conditionalFormatting sqref="H472:H478">
    <cfRule type="expression" dxfId="2825" priority="200">
      <formula>H472&gt;0</formula>
    </cfRule>
    <cfRule type="expression" dxfId="2824" priority="201">
      <formula>H472&lt;0</formula>
    </cfRule>
  </conditionalFormatting>
  <conditionalFormatting sqref="F497:F501 H497:H501">
    <cfRule type="expression" dxfId="2823" priority="198">
      <formula>F497&gt;0</formula>
    </cfRule>
    <cfRule type="expression" dxfId="2822" priority="199">
      <formula>F497&lt;0</formula>
    </cfRule>
  </conditionalFormatting>
  <conditionalFormatting sqref="F509:F524 H509:H524">
    <cfRule type="expression" dxfId="2821" priority="196">
      <formula>F509&gt;0</formula>
    </cfRule>
    <cfRule type="expression" dxfId="2820" priority="197">
      <formula>F509&lt;0</formula>
    </cfRule>
  </conditionalFormatting>
  <conditionalFormatting sqref="H502:H508">
    <cfRule type="expression" dxfId="2819" priority="192">
      <formula>H502&gt;0</formula>
    </cfRule>
    <cfRule type="expression" dxfId="2818" priority="193">
      <formula>H502&lt;0</formula>
    </cfRule>
  </conditionalFormatting>
  <conditionalFormatting sqref="F525 H525">
    <cfRule type="expression" dxfId="2817" priority="190">
      <formula>F525&gt;0</formula>
    </cfRule>
    <cfRule type="expression" dxfId="2816" priority="191">
      <formula>F525&lt;0</formula>
    </cfRule>
  </conditionalFormatting>
  <conditionalFormatting sqref="F526:F530 H526:H530">
    <cfRule type="expression" dxfId="2815" priority="188">
      <formula>F526&gt;0</formula>
    </cfRule>
    <cfRule type="expression" dxfId="2814" priority="189">
      <formula>F526&lt;0</formula>
    </cfRule>
  </conditionalFormatting>
  <conditionalFormatting sqref="F538:F553 H538:H553">
    <cfRule type="expression" dxfId="2813" priority="186">
      <formula>F538&gt;0</formula>
    </cfRule>
    <cfRule type="expression" dxfId="2812" priority="187">
      <formula>F538&lt;0</formula>
    </cfRule>
  </conditionalFormatting>
  <conditionalFormatting sqref="F531:F537">
    <cfRule type="expression" dxfId="2811" priority="184">
      <formula>F531&gt;0</formula>
    </cfRule>
    <cfRule type="expression" dxfId="2810" priority="185">
      <formula>F531&lt;0</formula>
    </cfRule>
  </conditionalFormatting>
  <conditionalFormatting sqref="H531:H537">
    <cfRule type="expression" dxfId="2809" priority="182">
      <formula>H531&gt;0</formula>
    </cfRule>
    <cfRule type="expression" dxfId="2808" priority="183">
      <formula>H531&lt;0</formula>
    </cfRule>
  </conditionalFormatting>
  <conditionalFormatting sqref="F555:F560 H555:H560">
    <cfRule type="expression" dxfId="2807" priority="180">
      <formula>F555&gt;0</formula>
    </cfRule>
    <cfRule type="expression" dxfId="2806" priority="181">
      <formula>F555&lt;0</formula>
    </cfRule>
  </conditionalFormatting>
  <conditionalFormatting sqref="F561 H561">
    <cfRule type="expression" dxfId="2805" priority="178">
      <formula>F561&gt;0</formula>
    </cfRule>
    <cfRule type="expression" dxfId="2804" priority="179">
      <formula>F561&lt;0</formula>
    </cfRule>
  </conditionalFormatting>
  <conditionalFormatting sqref="F562:F566 H562:H566">
    <cfRule type="expression" dxfId="2803" priority="176">
      <formula>F562&gt;0</formula>
    </cfRule>
    <cfRule type="expression" dxfId="2802" priority="177">
      <formula>F562&lt;0</formula>
    </cfRule>
  </conditionalFormatting>
  <conditionalFormatting sqref="F574:F589 H574:H589">
    <cfRule type="expression" dxfId="2801" priority="174">
      <formula>F574&gt;0</formula>
    </cfRule>
    <cfRule type="expression" dxfId="2800" priority="175">
      <formula>F574&lt;0</formula>
    </cfRule>
  </conditionalFormatting>
  <conditionalFormatting sqref="F567:F573">
    <cfRule type="expression" dxfId="2799" priority="172">
      <formula>F567&gt;0</formula>
    </cfRule>
    <cfRule type="expression" dxfId="2798" priority="173">
      <formula>F567&lt;0</formula>
    </cfRule>
  </conditionalFormatting>
  <conditionalFormatting sqref="H567:H573">
    <cfRule type="expression" dxfId="2797" priority="170">
      <formula>H567&gt;0</formula>
    </cfRule>
    <cfRule type="expression" dxfId="2796" priority="171">
      <formula>H567&lt;0</formula>
    </cfRule>
  </conditionalFormatting>
  <conditionalFormatting sqref="F590:F595 H590:H595">
    <cfRule type="expression" dxfId="2795" priority="168">
      <formula>F590&gt;0</formula>
    </cfRule>
    <cfRule type="expression" dxfId="2794" priority="169">
      <formula>F590&lt;0</formula>
    </cfRule>
  </conditionalFormatting>
  <conditionalFormatting sqref="F596 H596">
    <cfRule type="expression" dxfId="2793" priority="166">
      <formula>F596&gt;0</formula>
    </cfRule>
    <cfRule type="expression" dxfId="2792" priority="167">
      <formula>F596&lt;0</formula>
    </cfRule>
  </conditionalFormatting>
  <conditionalFormatting sqref="F597:F601 H597:H601">
    <cfRule type="expression" dxfId="2791" priority="164">
      <formula>F597&gt;0</formula>
    </cfRule>
    <cfRule type="expression" dxfId="2790" priority="165">
      <formula>F597&lt;0</formula>
    </cfRule>
  </conditionalFormatting>
  <conditionalFormatting sqref="F609:F624 H609:H624">
    <cfRule type="expression" dxfId="2789" priority="162">
      <formula>F609&gt;0</formula>
    </cfRule>
    <cfRule type="expression" dxfId="2788" priority="163">
      <formula>F609&lt;0</formula>
    </cfRule>
  </conditionalFormatting>
  <conditionalFormatting sqref="F602:F608">
    <cfRule type="expression" dxfId="2787" priority="160">
      <formula>F602&gt;0</formula>
    </cfRule>
    <cfRule type="expression" dxfId="2786" priority="161">
      <formula>F602&lt;0</formula>
    </cfRule>
  </conditionalFormatting>
  <conditionalFormatting sqref="H602:H608">
    <cfRule type="expression" dxfId="2785" priority="158">
      <formula>H602&gt;0</formula>
    </cfRule>
    <cfRule type="expression" dxfId="2784" priority="159">
      <formula>H602&lt;0</formula>
    </cfRule>
  </conditionalFormatting>
  <conditionalFormatting sqref="M653">
    <cfRule type="expression" dxfId="2783" priority="156">
      <formula>M653&gt;0</formula>
    </cfRule>
    <cfRule type="expression" dxfId="2782" priority="157">
      <formula>M653&lt;0</formula>
    </cfRule>
  </conditionalFormatting>
  <conditionalFormatting sqref="F149:F160">
    <cfRule type="expression" dxfId="2781" priority="152">
      <formula>F149&gt;0</formula>
    </cfRule>
    <cfRule type="expression" dxfId="2780" priority="153">
      <formula>F149&lt;0</formula>
    </cfRule>
  </conditionalFormatting>
  <conditionalFormatting sqref="H149:H160">
    <cfRule type="expression" dxfId="2779" priority="150">
      <formula>H149&gt;0</formula>
    </cfRule>
    <cfRule type="expression" dxfId="2778" priority="151">
      <formula>H149&lt;0</formula>
    </cfRule>
  </conditionalFormatting>
  <conditionalFormatting sqref="F143:F148 H143:H148">
    <cfRule type="expression" dxfId="2777" priority="148">
      <formula>F143&gt;0</formula>
    </cfRule>
    <cfRule type="expression" dxfId="2776" priority="149">
      <formula>F143&lt;0</formula>
    </cfRule>
  </conditionalFormatting>
  <conditionalFormatting sqref="J145">
    <cfRule type="expression" dxfId="2775" priority="146">
      <formula>J145&gt;0</formula>
    </cfRule>
    <cfRule type="expression" dxfId="2774" priority="147">
      <formula>J145&lt;0</formula>
    </cfRule>
  </conditionalFormatting>
  <conditionalFormatting sqref="J146:J152">
    <cfRule type="expression" dxfId="2773" priority="144">
      <formula>J146&gt;0</formula>
    </cfRule>
    <cfRule type="expression" dxfId="2772" priority="145">
      <formula>J146&lt;0</formula>
    </cfRule>
  </conditionalFormatting>
  <conditionalFormatting sqref="L145:L227 L234 L236">
    <cfRule type="expression" dxfId="2771" priority="140">
      <formula>L145&gt;0</formula>
    </cfRule>
    <cfRule type="expression" dxfId="2770" priority="141">
      <formula>L145&lt;0</formula>
    </cfRule>
  </conditionalFormatting>
  <conditionalFormatting sqref="Q10">
    <cfRule type="expression" dxfId="2769" priority="138">
      <formula>Q10&gt;0</formula>
    </cfRule>
    <cfRule type="expression" dxfId="2768" priority="139">
      <formula>Q10&lt;0</formula>
    </cfRule>
  </conditionalFormatting>
  <conditionalFormatting sqref="H256:H258 F256:F258">
    <cfRule type="expression" dxfId="2767" priority="135">
      <formula>F256&gt;0</formula>
    </cfRule>
    <cfRule type="expression" dxfId="2766" priority="136">
      <formula>F256&lt;0</formula>
    </cfRule>
  </conditionalFormatting>
  <conditionalFormatting sqref="H252:H254 F252:F254">
    <cfRule type="expression" dxfId="2765" priority="133">
      <formula>F252&gt;0</formula>
    </cfRule>
    <cfRule type="expression" dxfId="2764" priority="134">
      <formula>F252&lt;0</formula>
    </cfRule>
  </conditionalFormatting>
  <conditionalFormatting sqref="H251 F251">
    <cfRule type="expression" dxfId="2763" priority="131">
      <formula>F251&gt;0</formula>
    </cfRule>
    <cfRule type="expression" dxfId="2762" priority="132">
      <formula>F251&lt;0</formula>
    </cfRule>
  </conditionalFormatting>
  <conditionalFormatting sqref="H255 F255">
    <cfRule type="expression" dxfId="2761" priority="129">
      <formula>F255&gt;0</formula>
    </cfRule>
    <cfRule type="expression" dxfId="2760" priority="130">
      <formula>F255&lt;0</formula>
    </cfRule>
  </conditionalFormatting>
  <conditionalFormatting sqref="H261:H264 F261:F264">
    <cfRule type="expression" dxfId="2759" priority="125">
      <formula>F261&gt;0</formula>
    </cfRule>
    <cfRule type="expression" dxfId="2758" priority="126">
      <formula>F261&lt;0</formula>
    </cfRule>
  </conditionalFormatting>
  <conditionalFormatting sqref="H259:H260 F259:F260">
    <cfRule type="expression" dxfId="2757" priority="123">
      <formula>F259&gt;0</formula>
    </cfRule>
    <cfRule type="expression" dxfId="2756" priority="124">
      <formula>F259&lt;0</formula>
    </cfRule>
  </conditionalFormatting>
  <conditionalFormatting sqref="H286 F286">
    <cfRule type="expression" dxfId="2755" priority="121">
      <formula>F286&gt;0</formula>
    </cfRule>
    <cfRule type="expression" dxfId="2754" priority="122">
      <formula>F286&lt;0</formula>
    </cfRule>
  </conditionalFormatting>
  <conditionalFormatting sqref="H267:H269 F267:F269">
    <cfRule type="expression" dxfId="2753" priority="119">
      <formula>F267&gt;0</formula>
    </cfRule>
    <cfRule type="expression" dxfId="2752" priority="120">
      <formula>F267&lt;0</formula>
    </cfRule>
  </conditionalFormatting>
  <conditionalFormatting sqref="H265:H266 F265:F266">
    <cfRule type="expression" dxfId="2751" priority="117">
      <formula>F265&gt;0</formula>
    </cfRule>
    <cfRule type="expression" dxfId="2750" priority="118">
      <formula>F265&lt;0</formula>
    </cfRule>
  </conditionalFormatting>
  <conditionalFormatting sqref="H279:H281 F279:F281">
    <cfRule type="expression" dxfId="2749" priority="115">
      <formula>F279&gt;0</formula>
    </cfRule>
    <cfRule type="expression" dxfId="2748" priority="116">
      <formula>F279&lt;0</formula>
    </cfRule>
  </conditionalFormatting>
  <conditionalFormatting sqref="H278 F278">
    <cfRule type="expression" dxfId="2747" priority="113">
      <formula>F278&gt;0</formula>
    </cfRule>
    <cfRule type="expression" dxfId="2746" priority="114">
      <formula>F278&lt;0</formula>
    </cfRule>
  </conditionalFormatting>
  <conditionalFormatting sqref="H275:H277 F275:F277">
    <cfRule type="expression" dxfId="2745" priority="111">
      <formula>F275&gt;0</formula>
    </cfRule>
    <cfRule type="expression" dxfId="2744" priority="112">
      <formula>F275&lt;0</formula>
    </cfRule>
  </conditionalFormatting>
  <conditionalFormatting sqref="H274 F274">
    <cfRule type="expression" dxfId="2743" priority="109">
      <formula>F274&gt;0</formula>
    </cfRule>
    <cfRule type="expression" dxfId="2742" priority="110">
      <formula>F274&lt;0</formula>
    </cfRule>
  </conditionalFormatting>
  <conditionalFormatting sqref="H271:H273 F271:F273">
    <cfRule type="expression" dxfId="2741" priority="107">
      <formula>F271&gt;0</formula>
    </cfRule>
    <cfRule type="expression" dxfId="2740" priority="108">
      <formula>F271&lt;0</formula>
    </cfRule>
  </conditionalFormatting>
  <conditionalFormatting sqref="H270 F270">
    <cfRule type="expression" dxfId="2739" priority="105">
      <formula>F270&gt;0</formula>
    </cfRule>
    <cfRule type="expression" dxfId="2738" priority="106">
      <formula>F270&lt;0</formula>
    </cfRule>
  </conditionalFormatting>
  <conditionalFormatting sqref="H283:H285 F283:F285">
    <cfRule type="expression" dxfId="2737" priority="103">
      <formula>F283&gt;0</formula>
    </cfRule>
    <cfRule type="expression" dxfId="2736" priority="104">
      <formula>F283&lt;0</formula>
    </cfRule>
  </conditionalFormatting>
  <conditionalFormatting sqref="H282 F282">
    <cfRule type="expression" dxfId="2735" priority="101">
      <formula>F282&gt;0</formula>
    </cfRule>
    <cfRule type="expression" dxfId="2734" priority="102">
      <formula>F282&lt;0</formula>
    </cfRule>
  </conditionalFormatting>
  <conditionalFormatting sqref="H290 F290">
    <cfRule type="expression" dxfId="2733" priority="97">
      <formula>F290&gt;0</formula>
    </cfRule>
    <cfRule type="expression" dxfId="2732" priority="98">
      <formula>F290&lt;0</formula>
    </cfRule>
  </conditionalFormatting>
  <conditionalFormatting sqref="H287:H289 F287:F289">
    <cfRule type="expression" dxfId="2731" priority="95">
      <formula>F287&gt;0</formula>
    </cfRule>
    <cfRule type="expression" dxfId="2730" priority="96">
      <formula>F287&lt;0</formula>
    </cfRule>
  </conditionalFormatting>
  <conditionalFormatting sqref="H301:H302 F301:F302">
    <cfRule type="expression" dxfId="2729" priority="93">
      <formula>F301&gt;0</formula>
    </cfRule>
    <cfRule type="expression" dxfId="2728" priority="94">
      <formula>F301&lt;0</formula>
    </cfRule>
  </conditionalFormatting>
  <conditionalFormatting sqref="H297:H300 F297:F300">
    <cfRule type="expression" dxfId="2727" priority="89">
      <formula>F297&gt;0</formula>
    </cfRule>
    <cfRule type="expression" dxfId="2726" priority="90">
      <formula>F297&lt;0</formula>
    </cfRule>
  </conditionalFormatting>
  <conditionalFormatting sqref="H295:H296 F295:F296">
    <cfRule type="expression" dxfId="2725" priority="87">
      <formula>F295&gt;0</formula>
    </cfRule>
    <cfRule type="expression" dxfId="2724" priority="88">
      <formula>F295&lt;0</formula>
    </cfRule>
  </conditionalFormatting>
  <conditionalFormatting sqref="H291:H294 F291:F294">
    <cfRule type="expression" dxfId="2723" priority="83">
      <formula>F291&gt;0</formula>
    </cfRule>
    <cfRule type="expression" dxfId="2722" priority="84">
      <formula>F291&lt;0</formula>
    </cfRule>
  </conditionalFormatting>
  <conditionalFormatting sqref="F310:F313 H310:H313">
    <cfRule type="expression" dxfId="2721" priority="81">
      <formula>F310&gt;0</formula>
    </cfRule>
    <cfRule type="expression" dxfId="2720" priority="82">
      <formula>F310&lt;0</formula>
    </cfRule>
  </conditionalFormatting>
  <conditionalFormatting sqref="F308:F309 H308:H309">
    <cfRule type="expression" dxfId="2719" priority="79">
      <formula>F308&gt;0</formula>
    </cfRule>
    <cfRule type="expression" dxfId="2718" priority="80">
      <formula>F308&lt;0</formula>
    </cfRule>
  </conditionalFormatting>
  <conditionalFormatting sqref="F314:F316 H314:H316 K314:K317">
    <cfRule type="expression" dxfId="2717" priority="73">
      <formula>F314&gt;0</formula>
    </cfRule>
    <cfRule type="expression" dxfId="2716" priority="74">
      <formula>F314&lt;0</formula>
    </cfRule>
  </conditionalFormatting>
  <conditionalFormatting sqref="H321:H323 F321:F323 K321:K324">
    <cfRule type="expression" dxfId="2715" priority="69">
      <formula>F321&gt;0</formula>
    </cfRule>
    <cfRule type="expression" dxfId="2714" priority="70">
      <formula>F321&lt;0</formula>
    </cfRule>
  </conditionalFormatting>
  <conditionalFormatting sqref="H324:H327 F324:F327 K325:K327">
    <cfRule type="expression" dxfId="2713" priority="67">
      <formula>F324&gt;0</formula>
    </cfRule>
    <cfRule type="expression" dxfId="2712" priority="68">
      <formula>F324&lt;0</formula>
    </cfRule>
  </conditionalFormatting>
  <conditionalFormatting sqref="H328:H329 F328:F329 K328:K329">
    <cfRule type="expression" dxfId="2711" priority="65">
      <formula>F328&gt;0</formula>
    </cfRule>
    <cfRule type="expression" dxfId="2710" priority="66">
      <formula>F328&lt;0</formula>
    </cfRule>
  </conditionalFormatting>
  <conditionalFormatting sqref="K345 F345 H345">
    <cfRule type="expression" dxfId="2709" priority="63">
      <formula>F345&gt;0</formula>
    </cfRule>
    <cfRule type="expression" dxfId="2708" priority="64">
      <formula>F345&lt;0</formula>
    </cfRule>
  </conditionalFormatting>
  <conditionalFormatting sqref="K333:K335 F333:F335 H333:H335">
    <cfRule type="expression" dxfId="2707" priority="61">
      <formula>F333&gt;0</formula>
    </cfRule>
    <cfRule type="expression" dxfId="2706" priority="62">
      <formula>F333&lt;0</formula>
    </cfRule>
  </conditionalFormatting>
  <conditionalFormatting sqref="F337:F339 H337:H339 K337:K339">
    <cfRule type="expression" dxfId="2705" priority="57">
      <formula>F337&gt;0</formula>
    </cfRule>
    <cfRule type="expression" dxfId="2704" priority="58">
      <formula>F337&lt;0</formula>
    </cfRule>
  </conditionalFormatting>
  <conditionalFormatting sqref="K336 F336 H336">
    <cfRule type="expression" dxfId="2703" priority="55">
      <formula>F336&gt;0</formula>
    </cfRule>
    <cfRule type="expression" dxfId="2702" priority="56">
      <formula>F336&lt;0</formula>
    </cfRule>
  </conditionalFormatting>
  <conditionalFormatting sqref="K340:K341 F340:F341 H340:H341">
    <cfRule type="expression" dxfId="2701" priority="53">
      <formula>F340&gt;0</formula>
    </cfRule>
    <cfRule type="expression" dxfId="2700" priority="54">
      <formula>F340&lt;0</formula>
    </cfRule>
  </conditionalFormatting>
  <conditionalFormatting sqref="K342:K344 F342:F344 H342:H344">
    <cfRule type="expression" dxfId="2699" priority="47">
      <formula>F342&gt;0</formula>
    </cfRule>
    <cfRule type="expression" dxfId="2698" priority="48">
      <formula>F342&lt;0</formula>
    </cfRule>
  </conditionalFormatting>
  <conditionalFormatting sqref="F350:F352 H350:H352">
    <cfRule type="expression" dxfId="2697" priority="45">
      <formula>F350&gt;0</formula>
    </cfRule>
    <cfRule type="expression" dxfId="2696" priority="46">
      <formula>F350&lt;0</formula>
    </cfRule>
  </conditionalFormatting>
  <conditionalFormatting sqref="F349 H349">
    <cfRule type="expression" dxfId="2695" priority="43">
      <formula>F349&gt;0</formula>
    </cfRule>
    <cfRule type="expression" dxfId="2694" priority="44">
      <formula>F349&lt;0</formula>
    </cfRule>
  </conditionalFormatting>
  <conditionalFormatting sqref="F346:F348 H346:H348 K346:K352">
    <cfRule type="expression" dxfId="2693" priority="41">
      <formula>F346&gt;0</formula>
    </cfRule>
    <cfRule type="expression" dxfId="2692" priority="42">
      <formula>F346&lt;0</formula>
    </cfRule>
  </conditionalFormatting>
  <conditionalFormatting sqref="K353 F353 H353">
    <cfRule type="expression" dxfId="2691" priority="39">
      <formula>F353&gt;0</formula>
    </cfRule>
    <cfRule type="expression" dxfId="2690" priority="40">
      <formula>F353&lt;0</formula>
    </cfRule>
  </conditionalFormatting>
  <conditionalFormatting sqref="K354:K356 F354:F356 H354:H356">
    <cfRule type="expression" dxfId="2689" priority="37">
      <formula>F354&gt;0</formula>
    </cfRule>
    <cfRule type="expression" dxfId="2688" priority="38">
      <formula>F354&lt;0</formula>
    </cfRule>
  </conditionalFormatting>
  <conditionalFormatting sqref="K361 F361 H361">
    <cfRule type="expression" dxfId="2687" priority="35">
      <formula>F361&gt;0</formula>
    </cfRule>
    <cfRule type="expression" dxfId="2686" priority="36">
      <formula>F361&lt;0</formula>
    </cfRule>
  </conditionalFormatting>
  <conditionalFormatting sqref="F358:F360 H358:H360 K358:K360">
    <cfRule type="expression" dxfId="2685" priority="33">
      <formula>F358&gt;0</formula>
    </cfRule>
    <cfRule type="expression" dxfId="2684" priority="34">
      <formula>F358&lt;0</formula>
    </cfRule>
  </conditionalFormatting>
  <conditionalFormatting sqref="K357 F357 H357">
    <cfRule type="expression" dxfId="2683" priority="31">
      <formula>F357&gt;0</formula>
    </cfRule>
    <cfRule type="expression" dxfId="2682" priority="32">
      <formula>F357&lt;0</formula>
    </cfRule>
  </conditionalFormatting>
  <conditionalFormatting sqref="F366:F368 H366:H368 K366:K368">
    <cfRule type="expression" dxfId="2681" priority="29">
      <formula>F366&gt;0</formula>
    </cfRule>
    <cfRule type="expression" dxfId="2680" priority="30">
      <formula>F366&lt;0</formula>
    </cfRule>
  </conditionalFormatting>
  <conditionalFormatting sqref="K365 F365 H365">
    <cfRule type="expression" dxfId="2679" priority="27">
      <formula>F365&gt;0</formula>
    </cfRule>
    <cfRule type="expression" dxfId="2678" priority="28">
      <formula>F365&lt;0</formula>
    </cfRule>
  </conditionalFormatting>
  <conditionalFormatting sqref="K362:K364 F362:F364 H362:H364">
    <cfRule type="expression" dxfId="2677" priority="25">
      <formula>F362&gt;0</formula>
    </cfRule>
    <cfRule type="expression" dxfId="2676" priority="26">
      <formula>F362&lt;0</formula>
    </cfRule>
  </conditionalFormatting>
  <conditionalFormatting sqref="K375 F375 H375">
    <cfRule type="expression" dxfId="2675" priority="23">
      <formula>F375&gt;0</formula>
    </cfRule>
    <cfRule type="expression" dxfId="2674" priority="24">
      <formula>F375&lt;0</formula>
    </cfRule>
  </conditionalFormatting>
  <conditionalFormatting sqref="K370 F370 H370">
    <cfRule type="expression" dxfId="2673" priority="21">
      <formula>F370&gt;0</formula>
    </cfRule>
    <cfRule type="expression" dxfId="2672" priority="22">
      <formula>F370&lt;0</formula>
    </cfRule>
  </conditionalFormatting>
  <conditionalFormatting sqref="K369 F369 H369">
    <cfRule type="expression" dxfId="2671" priority="19">
      <formula>F369&gt;0</formula>
    </cfRule>
    <cfRule type="expression" dxfId="2670" priority="20">
      <formula>F369&lt;0</formula>
    </cfRule>
  </conditionalFormatting>
  <conditionalFormatting sqref="F371:F373 H371:H373 K371:K373">
    <cfRule type="expression" dxfId="2669" priority="17">
      <formula>F371&gt;0</formula>
    </cfRule>
    <cfRule type="expression" dxfId="2668" priority="18">
      <formula>F371&lt;0</formula>
    </cfRule>
  </conditionalFormatting>
  <conditionalFormatting sqref="K374 F374 H374">
    <cfRule type="expression" dxfId="2667" priority="15">
      <formula>F374&gt;0</formula>
    </cfRule>
    <cfRule type="expression" dxfId="2666" priority="16">
      <formula>F374&lt;0</formula>
    </cfRule>
  </conditionalFormatting>
  <conditionalFormatting sqref="H379 F379 K379">
    <cfRule type="expression" dxfId="2665" priority="9">
      <formula>F379&gt;0</formula>
    </cfRule>
    <cfRule type="expression" dxfId="2664" priority="10">
      <formula>F379&lt;0</formula>
    </cfRule>
  </conditionalFormatting>
  <conditionalFormatting sqref="H380:H382 F380:F382 K380:K382">
    <cfRule type="expression" dxfId="2663" priority="7">
      <formula>F380&gt;0</formula>
    </cfRule>
    <cfRule type="expression" dxfId="2662" priority="8">
      <formula>F380&lt;0</formula>
    </cfRule>
  </conditionalFormatting>
  <conditionalFormatting sqref="K388:K389 F388:F389 H388:H389">
    <cfRule type="expression" dxfId="2661" priority="5">
      <formula>F388&gt;0</formula>
    </cfRule>
    <cfRule type="expression" dxfId="2660" priority="6">
      <formula>F388&lt;0</formula>
    </cfRule>
  </conditionalFormatting>
  <conditionalFormatting sqref="K386:K387 F386:F387 H386:H387">
    <cfRule type="expression" dxfId="2659" priority="3">
      <formula>F386&gt;0</formula>
    </cfRule>
    <cfRule type="expression" dxfId="2658" priority="4">
      <formula>F386&lt;0</formula>
    </cfRule>
  </conditionalFormatting>
  <conditionalFormatting sqref="K384:K385 F384:F385 H384:H385">
    <cfRule type="expression" dxfId="2657" priority="1">
      <formula>F384&gt;0</formula>
    </cfRule>
    <cfRule type="expression" dxfId="2656"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545</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0" t="s">
        <v>78</v>
      </c>
      <c r="P20" s="890"/>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55" priority="27">
      <formula>Q7&gt;0</formula>
    </cfRule>
    <cfRule type="expression" dxfId="2654" priority="28">
      <formula>Q7&lt;0</formula>
    </cfRule>
  </conditionalFormatting>
  <conditionalFormatting sqref="Q8">
    <cfRule type="expression" dxfId="2653" priority="25">
      <formula>Q8&gt;0</formula>
    </cfRule>
    <cfRule type="expression" dxfId="2652" priority="26">
      <formula>Q8&lt;0</formula>
    </cfRule>
  </conditionalFormatting>
  <conditionalFormatting sqref="F25:F30 F34:F64">
    <cfRule type="expression" dxfId="2651" priority="23">
      <formula>F25&gt;0</formula>
    </cfRule>
    <cfRule type="expression" dxfId="2650" priority="24">
      <formula>F25&lt;0</formula>
    </cfRule>
  </conditionalFormatting>
  <conditionalFormatting sqref="H25:H30 H34:H64">
    <cfRule type="expression" dxfId="2649" priority="21">
      <formula>H25&gt;0</formula>
    </cfRule>
    <cfRule type="expression" dxfId="2648" priority="22">
      <formula>H25&lt;0</formula>
    </cfRule>
  </conditionalFormatting>
  <conditionalFormatting sqref="F89:F110">
    <cfRule type="expression" dxfId="2647" priority="19">
      <formula>F89&gt;0</formula>
    </cfRule>
    <cfRule type="expression" dxfId="2646" priority="20">
      <formula>F89&lt;0</formula>
    </cfRule>
  </conditionalFormatting>
  <conditionalFormatting sqref="H89:H110">
    <cfRule type="expression" dxfId="2645" priority="17">
      <formula>H89&gt;0</formula>
    </cfRule>
    <cfRule type="expression" dxfId="2644" priority="18">
      <formula>H89&lt;0</formula>
    </cfRule>
  </conditionalFormatting>
  <conditionalFormatting sqref="Q10">
    <cfRule type="expression" dxfId="2643" priority="15">
      <formula>Q10&gt;0</formula>
    </cfRule>
    <cfRule type="expression" dxfId="2642" priority="16">
      <formula>Q10&lt;0</formula>
    </cfRule>
  </conditionalFormatting>
  <conditionalFormatting sqref="J25:J38">
    <cfRule type="expression" dxfId="2641" priority="13">
      <formula>J25&gt;0</formula>
    </cfRule>
    <cfRule type="expression" dxfId="2640" priority="14">
      <formula>J25&lt;0</formula>
    </cfRule>
  </conditionalFormatting>
  <conditionalFormatting sqref="K25:K38">
    <cfRule type="expression" dxfId="2639" priority="11">
      <formula>K25&gt;0</formula>
    </cfRule>
    <cfRule type="expression" dxfId="2638" priority="12">
      <formula>K25&lt;0</formula>
    </cfRule>
  </conditionalFormatting>
  <conditionalFormatting sqref="L25:L38">
    <cfRule type="expression" dxfId="2637" priority="9">
      <formula>L25&gt;0</formula>
    </cfRule>
    <cfRule type="expression" dxfId="2636"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35" priority="7">
      <formula>F31&gt;0</formula>
    </cfRule>
    <cfRule type="expression" dxfId="2634" priority="8">
      <formula>F31&lt;0</formula>
    </cfRule>
  </conditionalFormatting>
  <conditionalFormatting sqref="H31:H33">
    <cfRule type="expression" dxfId="2633" priority="5">
      <formula>H31&gt;0</formula>
    </cfRule>
    <cfRule type="expression" dxfId="2632" priority="6">
      <formula>H31&lt;0</formula>
    </cfRule>
  </conditionalFormatting>
  <conditionalFormatting sqref="J61">
    <cfRule type="expression" dxfId="2631" priority="3">
      <formula>J61&gt;0</formula>
    </cfRule>
    <cfRule type="expression" dxfId="2630" priority="4">
      <formula>J61&lt;0</formula>
    </cfRule>
  </conditionalFormatting>
  <conditionalFormatting sqref="J62">
    <cfRule type="expression" dxfId="2629" priority="1">
      <formula>J62&gt;0</formula>
    </cfRule>
    <cfRule type="expression" dxfId="2628"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27" priority="39">
      <formula>F51&gt;0</formula>
    </cfRule>
    <cfRule type="expression" dxfId="2626" priority="40">
      <formula>F51&lt;0</formula>
    </cfRule>
  </conditionalFormatting>
  <conditionalFormatting sqref="Q7">
    <cfRule type="expression" dxfId="2625" priority="37">
      <formula>Q7&gt;0</formula>
    </cfRule>
    <cfRule type="expression" dxfId="2624" priority="38">
      <formula>Q7&lt;0</formula>
    </cfRule>
  </conditionalFormatting>
  <conditionalFormatting sqref="Q8">
    <cfRule type="expression" dxfId="2623" priority="35">
      <formula>Q8&gt;0</formula>
    </cfRule>
    <cfRule type="expression" dxfId="2622" priority="36">
      <formula>Q8&lt;0</formula>
    </cfRule>
  </conditionalFormatting>
  <conditionalFormatting sqref="F31:F49">
    <cfRule type="expression" dxfId="2621" priority="33">
      <formula>F31&gt;0</formula>
    </cfRule>
    <cfRule type="expression" dxfId="2620" priority="34">
      <formula>F31&lt;0</formula>
    </cfRule>
  </conditionalFormatting>
  <conditionalFormatting sqref="H31:H49">
    <cfRule type="expression" dxfId="2619" priority="31">
      <formula>H31&gt;0</formula>
    </cfRule>
    <cfRule type="expression" dxfId="2618" priority="32">
      <formula>H31&lt;0</formula>
    </cfRule>
  </conditionalFormatting>
  <conditionalFormatting sqref="Q10">
    <cfRule type="expression" dxfId="2617" priority="29">
      <formula>Q10&gt;0</formula>
    </cfRule>
    <cfRule type="expression" dxfId="2616" priority="30">
      <formula>Q10&lt;0</formula>
    </cfRule>
  </conditionalFormatting>
  <conditionalFormatting sqref="J25:J38">
    <cfRule type="expression" dxfId="2615" priority="27">
      <formula>J25&gt;0</formula>
    </cfRule>
    <cfRule type="expression" dxfId="2614" priority="28">
      <formula>J25&lt;0</formula>
    </cfRule>
  </conditionalFormatting>
  <conditionalFormatting sqref="K38">
    <cfRule type="expression" dxfId="2613" priority="25">
      <formula>K38&gt;0</formula>
    </cfRule>
    <cfRule type="expression" dxfId="2612" priority="26">
      <formula>K38&lt;0</formula>
    </cfRule>
  </conditionalFormatting>
  <conditionalFormatting sqref="L25:L38">
    <cfRule type="expression" dxfId="2611" priority="23">
      <formula>L25&gt;0</formula>
    </cfRule>
    <cfRule type="expression" dxfId="2610" priority="24">
      <formula>L25&lt;0</formula>
    </cfRule>
  </conditionalFormatting>
  <conditionalFormatting sqref="F95:F116">
    <cfRule type="expression" dxfId="2609" priority="21">
      <formula>F95&gt;0</formula>
    </cfRule>
    <cfRule type="expression" dxfId="2608" priority="22">
      <formula>F95&lt;0</formula>
    </cfRule>
  </conditionalFormatting>
  <conditionalFormatting sqref="H95:H116">
    <cfRule type="expression" dxfId="2607" priority="19">
      <formula>H95&gt;0</formula>
    </cfRule>
    <cfRule type="expression" dxfId="2606" priority="20">
      <formula>H95&lt;0</formula>
    </cfRule>
  </conditionalFormatting>
  <conditionalFormatting sqref="J95:J108">
    <cfRule type="expression" dxfId="2605" priority="17">
      <formula>J95&gt;0</formula>
    </cfRule>
    <cfRule type="expression" dxfId="2604" priority="18">
      <formula>J95&lt;0</formula>
    </cfRule>
  </conditionalFormatting>
  <conditionalFormatting sqref="K95:K108">
    <cfRule type="expression" dxfId="2603" priority="15">
      <formula>K95&gt;0</formula>
    </cfRule>
    <cfRule type="expression" dxfId="2602" priority="16">
      <formula>K95&lt;0</formula>
    </cfRule>
  </conditionalFormatting>
  <conditionalFormatting sqref="L95:L108">
    <cfRule type="expression" dxfId="2601" priority="13">
      <formula>L95&gt;0</formula>
    </cfRule>
    <cfRule type="expression" dxfId="2600" priority="14">
      <formula>L95&lt;0</formula>
    </cfRule>
  </conditionalFormatting>
  <conditionalFormatting sqref="F25:F30">
    <cfRule type="expression" dxfId="2599" priority="11">
      <formula>F25&gt;0</formula>
    </cfRule>
    <cfRule type="expression" dxfId="2598" priority="12">
      <formula>F25&lt;0</formula>
    </cfRule>
  </conditionalFormatting>
  <conditionalFormatting sqref="H25:H30">
    <cfRule type="expression" dxfId="2597" priority="9">
      <formula>H25&gt;0</formula>
    </cfRule>
    <cfRule type="expression" dxfId="2596" priority="10">
      <formula>H25&lt;0</formula>
    </cfRule>
  </conditionalFormatting>
  <conditionalFormatting sqref="F50">
    <cfRule type="expression" dxfId="2595" priority="7">
      <formula>F50&gt;0</formula>
    </cfRule>
    <cfRule type="expression" dxfId="2594" priority="8">
      <formula>F50&lt;0</formula>
    </cfRule>
  </conditionalFormatting>
  <conditionalFormatting sqref="H50">
    <cfRule type="expression" dxfId="2593" priority="5">
      <formula>H50&gt;0</formula>
    </cfRule>
    <cfRule type="expression" dxfId="2592" priority="6">
      <formula>H50&lt;0</formula>
    </cfRule>
  </conditionalFormatting>
  <conditionalFormatting sqref="H62:H63 F62:F63">
    <cfRule type="expression" dxfId="2591" priority="3">
      <formula>F62&gt;0</formula>
    </cfRule>
    <cfRule type="expression" dxfId="2590" priority="4">
      <formula>F62&lt;0</formula>
    </cfRule>
  </conditionalFormatting>
  <conditionalFormatting sqref="J60">
    <cfRule type="expression" dxfId="2589" priority="1">
      <formula>J60&gt;0</formula>
    </cfRule>
    <cfRule type="expression" dxfId="2588"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87" priority="35">
      <formula>F47&gt;0</formula>
    </cfRule>
    <cfRule type="expression" dxfId="2586" priority="36">
      <formula>F47&lt;0</formula>
    </cfRule>
  </conditionalFormatting>
  <conditionalFormatting sqref="Q7">
    <cfRule type="expression" dxfId="2585" priority="33">
      <formula>Q7&gt;0</formula>
    </cfRule>
    <cfRule type="expression" dxfId="2584" priority="34">
      <formula>Q7&lt;0</formula>
    </cfRule>
  </conditionalFormatting>
  <conditionalFormatting sqref="Q8">
    <cfRule type="expression" dxfId="2583" priority="31">
      <formula>Q8&gt;0</formula>
    </cfRule>
    <cfRule type="expression" dxfId="2582" priority="32">
      <formula>Q8&lt;0</formula>
    </cfRule>
  </conditionalFormatting>
  <conditionalFormatting sqref="F30:F46">
    <cfRule type="expression" dxfId="2581" priority="29">
      <formula>F30&gt;0</formula>
    </cfRule>
    <cfRule type="expression" dxfId="2580" priority="30">
      <formula>F30&lt;0</formula>
    </cfRule>
  </conditionalFormatting>
  <conditionalFormatting sqref="H30:H46">
    <cfRule type="expression" dxfId="2579" priority="27">
      <formula>H30&gt;0</formula>
    </cfRule>
    <cfRule type="expression" dxfId="2578" priority="28">
      <formula>H30&lt;0</formula>
    </cfRule>
  </conditionalFormatting>
  <conditionalFormatting sqref="Q10">
    <cfRule type="expression" dxfId="2577" priority="25">
      <formula>Q10&gt;0</formula>
    </cfRule>
    <cfRule type="expression" dxfId="2576" priority="26">
      <formula>Q10&lt;0</formula>
    </cfRule>
  </conditionalFormatting>
  <conditionalFormatting sqref="J25:J38">
    <cfRule type="expression" dxfId="2575" priority="23">
      <formula>J25&gt;0</formula>
    </cfRule>
    <cfRule type="expression" dxfId="2574" priority="24">
      <formula>J25&lt;0</formula>
    </cfRule>
  </conditionalFormatting>
  <conditionalFormatting sqref="K25:K38">
    <cfRule type="expression" dxfId="2573" priority="21">
      <formula>K25&gt;0</formula>
    </cfRule>
    <cfRule type="expression" dxfId="2572" priority="22">
      <formula>K25&lt;0</formula>
    </cfRule>
  </conditionalFormatting>
  <conditionalFormatting sqref="L25 L38">
    <cfRule type="expression" dxfId="2571" priority="19">
      <formula>L25&gt;0</formula>
    </cfRule>
    <cfRule type="expression" dxfId="2570" priority="20">
      <formula>L25&lt;0</formula>
    </cfRule>
  </conditionalFormatting>
  <conditionalFormatting sqref="F89:F110">
    <cfRule type="expression" dxfId="2569" priority="17">
      <formula>F89&gt;0</formula>
    </cfRule>
    <cfRule type="expression" dxfId="2568" priority="18">
      <formula>F89&lt;0</formula>
    </cfRule>
  </conditionalFormatting>
  <conditionalFormatting sqref="H89:H110">
    <cfRule type="expression" dxfId="2567" priority="15">
      <formula>H89&gt;0</formula>
    </cfRule>
    <cfRule type="expression" dxfId="2566" priority="16">
      <formula>H89&lt;0</formula>
    </cfRule>
  </conditionalFormatting>
  <conditionalFormatting sqref="J89:J102">
    <cfRule type="expression" dxfId="2565" priority="13">
      <formula>J89&gt;0</formula>
    </cfRule>
    <cfRule type="expression" dxfId="2564" priority="14">
      <formula>J89&lt;0</formula>
    </cfRule>
  </conditionalFormatting>
  <conditionalFormatting sqref="K89:K102">
    <cfRule type="expression" dxfId="2563" priority="11">
      <formula>K89&gt;0</formula>
    </cfRule>
    <cfRule type="expression" dxfId="2562" priority="12">
      <formula>K89&lt;0</formula>
    </cfRule>
  </conditionalFormatting>
  <conditionalFormatting sqref="L89:L102">
    <cfRule type="expression" dxfId="2561" priority="9">
      <formula>L89&gt;0</formula>
    </cfRule>
    <cfRule type="expression" dxfId="2560" priority="10">
      <formula>L89&lt;0</formula>
    </cfRule>
  </conditionalFormatting>
  <conditionalFormatting sqref="F25:F29">
    <cfRule type="expression" dxfId="2559" priority="7">
      <formula>F25&gt;0</formula>
    </cfRule>
    <cfRule type="expression" dxfId="2558" priority="8">
      <formula>F25&lt;0</formula>
    </cfRule>
  </conditionalFormatting>
  <conditionalFormatting sqref="H25:H29">
    <cfRule type="expression" dxfId="2557" priority="5">
      <formula>H25&gt;0</formula>
    </cfRule>
    <cfRule type="expression" dxfId="2556"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5" priority="35">
      <formula>F47&gt;0</formula>
    </cfRule>
    <cfRule type="expression" dxfId="2554" priority="36">
      <formula>F47&lt;0</formula>
    </cfRule>
  </conditionalFormatting>
  <conditionalFormatting sqref="Q7">
    <cfRule type="expression" dxfId="2553" priority="33">
      <formula>Q7&gt;0</formula>
    </cfRule>
    <cfRule type="expression" dxfId="2552" priority="34">
      <formula>Q7&lt;0</formula>
    </cfRule>
  </conditionalFormatting>
  <conditionalFormatting sqref="Q8">
    <cfRule type="expression" dxfId="2551" priority="31">
      <formula>Q8&gt;0</formula>
    </cfRule>
    <cfRule type="expression" dxfId="2550" priority="32">
      <formula>Q8&lt;0</formula>
    </cfRule>
  </conditionalFormatting>
  <conditionalFormatting sqref="F30:F46">
    <cfRule type="expression" dxfId="2549" priority="29">
      <formula>F30&gt;0</formula>
    </cfRule>
    <cfRule type="expression" dxfId="2548" priority="30">
      <formula>F30&lt;0</formula>
    </cfRule>
  </conditionalFormatting>
  <conditionalFormatting sqref="H30:H46">
    <cfRule type="expression" dxfId="2547" priority="27">
      <formula>H30&gt;0</formula>
    </cfRule>
    <cfRule type="expression" dxfId="2546" priority="28">
      <formula>H30&lt;0</formula>
    </cfRule>
  </conditionalFormatting>
  <conditionalFormatting sqref="Q10">
    <cfRule type="expression" dxfId="2545" priority="25">
      <formula>Q10&gt;0</formula>
    </cfRule>
    <cfRule type="expression" dxfId="2544" priority="26">
      <formula>Q10&lt;0</formula>
    </cfRule>
  </conditionalFormatting>
  <conditionalFormatting sqref="J25:J38">
    <cfRule type="expression" dxfId="2543" priority="23">
      <formula>J25&gt;0</formula>
    </cfRule>
    <cfRule type="expression" dxfId="2542" priority="24">
      <formula>J25&lt;0</formula>
    </cfRule>
  </conditionalFormatting>
  <conditionalFormatting sqref="K25:K38">
    <cfRule type="expression" dxfId="2541" priority="21">
      <formula>K25&gt;0</formula>
    </cfRule>
    <cfRule type="expression" dxfId="2540" priority="22">
      <formula>K25&lt;0</formula>
    </cfRule>
  </conditionalFormatting>
  <conditionalFormatting sqref="L25 L38">
    <cfRule type="expression" dxfId="2539" priority="19">
      <formula>L25&gt;0</formula>
    </cfRule>
    <cfRule type="expression" dxfId="2538" priority="20">
      <formula>L25&lt;0</formula>
    </cfRule>
  </conditionalFormatting>
  <conditionalFormatting sqref="F89:F110">
    <cfRule type="expression" dxfId="2537" priority="17">
      <formula>F89&gt;0</formula>
    </cfRule>
    <cfRule type="expression" dxfId="2536" priority="18">
      <formula>F89&lt;0</formula>
    </cfRule>
  </conditionalFormatting>
  <conditionalFormatting sqref="H89:H110">
    <cfRule type="expression" dxfId="2535" priority="15">
      <formula>H89&gt;0</formula>
    </cfRule>
    <cfRule type="expression" dxfId="2534" priority="16">
      <formula>H89&lt;0</formula>
    </cfRule>
  </conditionalFormatting>
  <conditionalFormatting sqref="J89:J102">
    <cfRule type="expression" dxfId="2533" priority="13">
      <formula>J89&gt;0</formula>
    </cfRule>
    <cfRule type="expression" dxfId="2532" priority="14">
      <formula>J89&lt;0</formula>
    </cfRule>
  </conditionalFormatting>
  <conditionalFormatting sqref="K89:K102">
    <cfRule type="expression" dxfId="2531" priority="11">
      <formula>K89&gt;0</formula>
    </cfRule>
    <cfRule type="expression" dxfId="2530" priority="12">
      <formula>K89&lt;0</formula>
    </cfRule>
  </conditionalFormatting>
  <conditionalFormatting sqref="L89:L102">
    <cfRule type="expression" dxfId="2529" priority="9">
      <formula>L89&gt;0</formula>
    </cfRule>
    <cfRule type="expression" dxfId="2528" priority="10">
      <formula>L89&lt;0</formula>
    </cfRule>
  </conditionalFormatting>
  <conditionalFormatting sqref="F29 F25:F27">
    <cfRule type="expression" dxfId="2527" priority="7">
      <formula>F25&gt;0</formula>
    </cfRule>
    <cfRule type="expression" dxfId="2526" priority="8">
      <formula>F25&lt;0</formula>
    </cfRule>
  </conditionalFormatting>
  <conditionalFormatting sqref="H25:H29">
    <cfRule type="expression" dxfId="2525" priority="5">
      <formula>H25&gt;0</formula>
    </cfRule>
    <cfRule type="expression" dxfId="2524" priority="6">
      <formula>H25&lt;0</formula>
    </cfRule>
  </conditionalFormatting>
  <conditionalFormatting sqref="F28">
    <cfRule type="expression" dxfId="2523" priority="3">
      <formula>F28&gt;0</formula>
    </cfRule>
    <cfRule type="expression" dxfId="2522"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21" priority="35">
      <formula>F47&gt;0</formula>
    </cfRule>
    <cfRule type="expression" dxfId="2520" priority="36">
      <formula>F47&lt;0</formula>
    </cfRule>
  </conditionalFormatting>
  <conditionalFormatting sqref="Q7">
    <cfRule type="expression" dxfId="2519" priority="33">
      <formula>Q7&gt;0</formula>
    </cfRule>
    <cfRule type="expression" dxfId="2518" priority="34">
      <formula>Q7&lt;0</formula>
    </cfRule>
  </conditionalFormatting>
  <conditionalFormatting sqref="Q8">
    <cfRule type="expression" dxfId="2517" priority="31">
      <formula>Q8&gt;0</formula>
    </cfRule>
    <cfRule type="expression" dxfId="2516" priority="32">
      <formula>Q8&lt;0</formula>
    </cfRule>
  </conditionalFormatting>
  <conditionalFormatting sqref="F30:F46">
    <cfRule type="expression" dxfId="2515" priority="29">
      <formula>F30&gt;0</formula>
    </cfRule>
    <cfRule type="expression" dxfId="2514" priority="30">
      <formula>F30&lt;0</formula>
    </cfRule>
  </conditionalFormatting>
  <conditionalFormatting sqref="H30:H46">
    <cfRule type="expression" dxfId="2513" priority="27">
      <formula>H30&gt;0</formula>
    </cfRule>
    <cfRule type="expression" dxfId="2512" priority="28">
      <formula>H30&lt;0</formula>
    </cfRule>
  </conditionalFormatting>
  <conditionalFormatting sqref="Q10">
    <cfRule type="expression" dxfId="2511" priority="25">
      <formula>Q10&gt;0</formula>
    </cfRule>
    <cfRule type="expression" dxfId="2510" priority="26">
      <formula>Q10&lt;0</formula>
    </cfRule>
  </conditionalFormatting>
  <conditionalFormatting sqref="J25:J38">
    <cfRule type="expression" dxfId="2509" priority="23">
      <formula>J25&gt;0</formula>
    </cfRule>
    <cfRule type="expression" dxfId="2508" priority="24">
      <formula>J25&lt;0</formula>
    </cfRule>
  </conditionalFormatting>
  <conditionalFormatting sqref="K25:K38">
    <cfRule type="expression" dxfId="2507" priority="21">
      <formula>K25&gt;0</formula>
    </cfRule>
    <cfRule type="expression" dxfId="2506" priority="22">
      <formula>K25&lt;0</formula>
    </cfRule>
  </conditionalFormatting>
  <conditionalFormatting sqref="L25 L38">
    <cfRule type="expression" dxfId="2505" priority="19">
      <formula>L25&gt;0</formula>
    </cfRule>
    <cfRule type="expression" dxfId="2504" priority="20">
      <formula>L25&lt;0</formula>
    </cfRule>
  </conditionalFormatting>
  <conditionalFormatting sqref="F89:F110">
    <cfRule type="expression" dxfId="2503" priority="17">
      <formula>F89&gt;0</formula>
    </cfRule>
    <cfRule type="expression" dxfId="2502" priority="18">
      <formula>F89&lt;0</formula>
    </cfRule>
  </conditionalFormatting>
  <conditionalFormatting sqref="H89:H110">
    <cfRule type="expression" dxfId="2501" priority="15">
      <formula>H89&gt;0</formula>
    </cfRule>
    <cfRule type="expression" dxfId="2500" priority="16">
      <formula>H89&lt;0</formula>
    </cfRule>
  </conditionalFormatting>
  <conditionalFormatting sqref="J89:J102">
    <cfRule type="expression" dxfId="2499" priority="13">
      <formula>J89&gt;0</formula>
    </cfRule>
    <cfRule type="expression" dxfId="2498" priority="14">
      <formula>J89&lt;0</formula>
    </cfRule>
  </conditionalFormatting>
  <conditionalFormatting sqref="K89:K102">
    <cfRule type="expression" dxfId="2497" priority="11">
      <formula>K89&gt;0</formula>
    </cfRule>
    <cfRule type="expression" dxfId="2496" priority="12">
      <formula>K89&lt;0</formula>
    </cfRule>
  </conditionalFormatting>
  <conditionalFormatting sqref="L89:L102">
    <cfRule type="expression" dxfId="2495" priority="9">
      <formula>L89&gt;0</formula>
    </cfRule>
    <cfRule type="expression" dxfId="2494" priority="10">
      <formula>L89&lt;0</formula>
    </cfRule>
  </conditionalFormatting>
  <conditionalFormatting sqref="F29 F25:F26">
    <cfRule type="expression" dxfId="2493" priority="7">
      <formula>F25&gt;0</formula>
    </cfRule>
    <cfRule type="expression" dxfId="2492" priority="8">
      <formula>F25&lt;0</formula>
    </cfRule>
  </conditionalFormatting>
  <conditionalFormatting sqref="H29 H25:H27">
    <cfRule type="expression" dxfId="2491" priority="5">
      <formula>H25&gt;0</formula>
    </cfRule>
    <cfRule type="expression" dxfId="2490" priority="6">
      <formula>H25&lt;0</formula>
    </cfRule>
  </conditionalFormatting>
  <conditionalFormatting sqref="F27:F28">
    <cfRule type="expression" dxfId="2489" priority="3">
      <formula>F27&gt;0</formula>
    </cfRule>
    <cfRule type="expression" dxfId="2488" priority="4">
      <formula>F27&lt;0</formula>
    </cfRule>
  </conditionalFormatting>
  <conditionalFormatting sqref="H28">
    <cfRule type="expression" dxfId="2487" priority="1">
      <formula>H28&gt;0</formula>
    </cfRule>
    <cfRule type="expression" dxfId="2486"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5" priority="35">
      <formula>F47&gt;0</formula>
    </cfRule>
    <cfRule type="expression" dxfId="2484" priority="36">
      <formula>F47&lt;0</formula>
    </cfRule>
  </conditionalFormatting>
  <conditionalFormatting sqref="Q7">
    <cfRule type="expression" dxfId="2483" priority="33">
      <formula>Q7&gt;0</formula>
    </cfRule>
    <cfRule type="expression" dxfId="2482" priority="34">
      <formula>Q7&lt;0</formula>
    </cfRule>
  </conditionalFormatting>
  <conditionalFormatting sqref="Q8">
    <cfRule type="expression" dxfId="2481" priority="31">
      <formula>Q8&gt;0</formula>
    </cfRule>
    <cfRule type="expression" dxfId="2480" priority="32">
      <formula>Q8&lt;0</formula>
    </cfRule>
  </conditionalFormatting>
  <conditionalFormatting sqref="F30:F46">
    <cfRule type="expression" dxfId="2479" priority="29">
      <formula>F30&gt;0</formula>
    </cfRule>
    <cfRule type="expression" dxfId="2478" priority="30">
      <formula>F30&lt;0</formula>
    </cfRule>
  </conditionalFormatting>
  <conditionalFormatting sqref="H30:H46">
    <cfRule type="expression" dxfId="2477" priority="27">
      <formula>H30&gt;0</formula>
    </cfRule>
    <cfRule type="expression" dxfId="2476" priority="28">
      <formula>H30&lt;0</formula>
    </cfRule>
  </conditionalFormatting>
  <conditionalFormatting sqref="Q10">
    <cfRule type="expression" dxfId="2475" priority="25">
      <formula>Q10&gt;0</formula>
    </cfRule>
    <cfRule type="expression" dxfId="2474" priority="26">
      <formula>Q10&lt;0</formula>
    </cfRule>
  </conditionalFormatting>
  <conditionalFormatting sqref="J25:J38">
    <cfRule type="expression" dxfId="2473" priority="23">
      <formula>J25&gt;0</formula>
    </cfRule>
    <cfRule type="expression" dxfId="2472" priority="24">
      <formula>J25&lt;0</formula>
    </cfRule>
  </conditionalFormatting>
  <conditionalFormatting sqref="K25:K38">
    <cfRule type="expression" dxfId="2471" priority="21">
      <formula>K25&gt;0</formula>
    </cfRule>
    <cfRule type="expression" dxfId="2470" priority="22">
      <formula>K25&lt;0</formula>
    </cfRule>
  </conditionalFormatting>
  <conditionalFormatting sqref="L25 L38">
    <cfRule type="expression" dxfId="2469" priority="19">
      <formula>L25&gt;0</formula>
    </cfRule>
    <cfRule type="expression" dxfId="2468" priority="20">
      <formula>L25&lt;0</formula>
    </cfRule>
  </conditionalFormatting>
  <conditionalFormatting sqref="F89:F110">
    <cfRule type="expression" dxfId="2467" priority="17">
      <formula>F89&gt;0</formula>
    </cfRule>
    <cfRule type="expression" dxfId="2466" priority="18">
      <formula>F89&lt;0</formula>
    </cfRule>
  </conditionalFormatting>
  <conditionalFormatting sqref="H89:H110">
    <cfRule type="expression" dxfId="2465" priority="15">
      <formula>H89&gt;0</formula>
    </cfRule>
    <cfRule type="expression" dxfId="2464" priority="16">
      <formula>H89&lt;0</formula>
    </cfRule>
  </conditionalFormatting>
  <conditionalFormatting sqref="J89:J102">
    <cfRule type="expression" dxfId="2463" priority="13">
      <formula>J89&gt;0</formula>
    </cfRule>
    <cfRule type="expression" dxfId="2462" priority="14">
      <formula>J89&lt;0</formula>
    </cfRule>
  </conditionalFormatting>
  <conditionalFormatting sqref="K89:K102">
    <cfRule type="expression" dxfId="2461" priority="11">
      <formula>K89&gt;0</formula>
    </cfRule>
    <cfRule type="expression" dxfId="2460" priority="12">
      <formula>K89&lt;0</formula>
    </cfRule>
  </conditionalFormatting>
  <conditionalFormatting sqref="L89:L102">
    <cfRule type="expression" dxfId="2459" priority="9">
      <formula>L89&gt;0</formula>
    </cfRule>
    <cfRule type="expression" dxfId="2458" priority="10">
      <formula>L89&lt;0</formula>
    </cfRule>
  </conditionalFormatting>
  <conditionalFormatting sqref="F29 F25:F26">
    <cfRule type="expression" dxfId="2457" priority="7">
      <formula>F25&gt;0</formula>
    </cfRule>
    <cfRule type="expression" dxfId="2456" priority="8">
      <formula>F25&lt;0</formula>
    </cfRule>
  </conditionalFormatting>
  <conditionalFormatting sqref="H29 H25:H27">
    <cfRule type="expression" dxfId="2455" priority="5">
      <formula>H25&gt;0</formula>
    </cfRule>
    <cfRule type="expression" dxfId="2454" priority="6">
      <formula>H25&lt;0</formula>
    </cfRule>
  </conditionalFormatting>
  <conditionalFormatting sqref="F27:F28">
    <cfRule type="expression" dxfId="2453" priority="3">
      <formula>F27&gt;0</formula>
    </cfRule>
    <cfRule type="expression" dxfId="2452" priority="4">
      <formula>F27&lt;0</formula>
    </cfRule>
  </conditionalFormatting>
  <conditionalFormatting sqref="H28">
    <cfRule type="expression" dxfId="2451" priority="1">
      <formula>H28&gt;0</formula>
    </cfRule>
    <cfRule type="expression" dxfId="2450"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49" priority="43">
      <formula>F54&gt;0</formula>
    </cfRule>
    <cfRule type="expression" dxfId="2448" priority="44">
      <formula>F54&lt;0</formula>
    </cfRule>
  </conditionalFormatting>
  <conditionalFormatting sqref="Q7">
    <cfRule type="expression" dxfId="2447" priority="41">
      <formula>Q7&gt;0</formula>
    </cfRule>
    <cfRule type="expression" dxfId="2446" priority="42">
      <formula>Q7&lt;0</formula>
    </cfRule>
  </conditionalFormatting>
  <conditionalFormatting sqref="Q8">
    <cfRule type="expression" dxfId="2445" priority="39">
      <formula>Q8&gt;0</formula>
    </cfRule>
    <cfRule type="expression" dxfId="2444" priority="40">
      <formula>Q8&lt;0</formula>
    </cfRule>
  </conditionalFormatting>
  <conditionalFormatting sqref="F33:F36 F38:F53">
    <cfRule type="expression" dxfId="2443" priority="37">
      <formula>F33&gt;0</formula>
    </cfRule>
    <cfRule type="expression" dxfId="2442" priority="38">
      <formula>F33&lt;0</formula>
    </cfRule>
  </conditionalFormatting>
  <conditionalFormatting sqref="H33:H36 H38:H53">
    <cfRule type="expression" dxfId="2441" priority="35">
      <formula>H33&gt;0</formula>
    </cfRule>
    <cfRule type="expression" dxfId="2440" priority="36">
      <formula>H33&lt;0</formula>
    </cfRule>
  </conditionalFormatting>
  <conditionalFormatting sqref="Q10">
    <cfRule type="expression" dxfId="2439" priority="33">
      <formula>Q10&gt;0</formula>
    </cfRule>
    <cfRule type="expression" dxfId="2438" priority="34">
      <formula>Q10&lt;0</formula>
    </cfRule>
  </conditionalFormatting>
  <conditionalFormatting sqref="J25:J37">
    <cfRule type="expression" dxfId="2437" priority="31">
      <formula>J25&gt;0</formula>
    </cfRule>
    <cfRule type="expression" dxfId="2436" priority="32">
      <formula>J25&lt;0</formula>
    </cfRule>
  </conditionalFormatting>
  <conditionalFormatting sqref="K25:K38">
    <cfRule type="expression" dxfId="2435" priority="29">
      <formula>K25&gt;0</formula>
    </cfRule>
    <cfRule type="expression" dxfId="2434" priority="30">
      <formula>K25&lt;0</formula>
    </cfRule>
  </conditionalFormatting>
  <conditionalFormatting sqref="L25">
    <cfRule type="expression" dxfId="2433" priority="27">
      <formula>L25&gt;0</formula>
    </cfRule>
    <cfRule type="expression" dxfId="2432" priority="28">
      <formula>L25&lt;0</formula>
    </cfRule>
  </conditionalFormatting>
  <conditionalFormatting sqref="F89:F110">
    <cfRule type="expression" dxfId="2431" priority="25">
      <formula>F89&gt;0</formula>
    </cfRule>
    <cfRule type="expression" dxfId="2430" priority="26">
      <formula>F89&lt;0</formula>
    </cfRule>
  </conditionalFormatting>
  <conditionalFormatting sqref="H89:H110">
    <cfRule type="expression" dxfId="2429" priority="23">
      <formula>H89&gt;0</formula>
    </cfRule>
    <cfRule type="expression" dxfId="2428" priority="24">
      <formula>H89&lt;0</formula>
    </cfRule>
  </conditionalFormatting>
  <conditionalFormatting sqref="J89:J102">
    <cfRule type="expression" dxfId="2427" priority="21">
      <formula>J89&gt;0</formula>
    </cfRule>
    <cfRule type="expression" dxfId="2426" priority="22">
      <formula>J89&lt;0</formula>
    </cfRule>
  </conditionalFormatting>
  <conditionalFormatting sqref="K89:K102">
    <cfRule type="expression" dxfId="2425" priority="19">
      <formula>K89&gt;0</formula>
    </cfRule>
    <cfRule type="expression" dxfId="2424" priority="20">
      <formula>K89&lt;0</formula>
    </cfRule>
  </conditionalFormatting>
  <conditionalFormatting sqref="L89:L102">
    <cfRule type="expression" dxfId="2423" priority="17">
      <formula>L89&gt;0</formula>
    </cfRule>
    <cfRule type="expression" dxfId="2422" priority="18">
      <formula>L89&lt;0</formula>
    </cfRule>
  </conditionalFormatting>
  <conditionalFormatting sqref="F29:F32">
    <cfRule type="expression" dxfId="2421" priority="15">
      <formula>F29&gt;0</formula>
    </cfRule>
    <cfRule type="expression" dxfId="2420" priority="16">
      <formula>F29&lt;0</formula>
    </cfRule>
  </conditionalFormatting>
  <conditionalFormatting sqref="H29:H32">
    <cfRule type="expression" dxfId="2419" priority="13">
      <formula>H29&gt;0</formula>
    </cfRule>
    <cfRule type="expression" dxfId="2418" priority="14">
      <formula>H29&lt;0</formula>
    </cfRule>
  </conditionalFormatting>
  <conditionalFormatting sqref="F25:F28">
    <cfRule type="expression" dxfId="2417" priority="11">
      <formula>F25&gt;0</formula>
    </cfRule>
    <cfRule type="expression" dxfId="2416" priority="12">
      <formula>F25&lt;0</formula>
    </cfRule>
  </conditionalFormatting>
  <conditionalFormatting sqref="H25:H28">
    <cfRule type="expression" dxfId="2415" priority="9">
      <formula>H25&gt;0</formula>
    </cfRule>
    <cfRule type="expression" dxfId="2414" priority="10">
      <formula>H25&lt;0</formula>
    </cfRule>
  </conditionalFormatting>
  <conditionalFormatting sqref="F37">
    <cfRule type="expression" dxfId="2413" priority="7">
      <formula>F37&gt;0</formula>
    </cfRule>
    <cfRule type="expression" dxfId="2412" priority="8">
      <formula>F37&lt;0</formula>
    </cfRule>
  </conditionalFormatting>
  <conditionalFormatting sqref="H37">
    <cfRule type="expression" dxfId="2411" priority="5">
      <formula>H37&gt;0</formula>
    </cfRule>
    <cfRule type="expression" dxfId="2410" priority="6">
      <formula>H37&lt;0</formula>
    </cfRule>
  </conditionalFormatting>
  <conditionalFormatting sqref="J49">
    <cfRule type="expression" dxfId="2409" priority="3">
      <formula>J49&gt;0</formula>
    </cfRule>
    <cfRule type="expression" dxfId="2408" priority="4">
      <formula>J49&lt;0</formula>
    </cfRule>
  </conditionalFormatting>
  <conditionalFormatting sqref="J38:J48">
    <cfRule type="expression" dxfId="2407" priority="1">
      <formula>J38&gt;0</formula>
    </cfRule>
    <cfRule type="expression" dxfId="2406"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5" priority="35">
      <formula>F47&gt;0</formula>
    </cfRule>
    <cfRule type="expression" dxfId="2404" priority="36">
      <formula>F47&lt;0</formula>
    </cfRule>
  </conditionalFormatting>
  <conditionalFormatting sqref="Q7">
    <cfRule type="expression" dxfId="2403" priority="33">
      <formula>Q7&gt;0</formula>
    </cfRule>
    <cfRule type="expression" dxfId="2402" priority="34">
      <formula>Q7&lt;0</formula>
    </cfRule>
  </conditionalFormatting>
  <conditionalFormatting sqref="Q8">
    <cfRule type="expression" dxfId="2401" priority="31">
      <formula>Q8&gt;0</formula>
    </cfRule>
    <cfRule type="expression" dxfId="2400" priority="32">
      <formula>Q8&lt;0</formula>
    </cfRule>
  </conditionalFormatting>
  <conditionalFormatting sqref="F30:F46">
    <cfRule type="expression" dxfId="2399" priority="29">
      <formula>F30&gt;0</formula>
    </cfRule>
    <cfRule type="expression" dxfId="2398" priority="30">
      <formula>F30&lt;0</formula>
    </cfRule>
  </conditionalFormatting>
  <conditionalFormatting sqref="H30:H46">
    <cfRule type="expression" dxfId="2397" priority="27">
      <formula>H30&gt;0</formula>
    </cfRule>
    <cfRule type="expression" dxfId="2396" priority="28">
      <formula>H30&lt;0</formula>
    </cfRule>
  </conditionalFormatting>
  <conditionalFormatting sqref="Q10">
    <cfRule type="expression" dxfId="2395" priority="25">
      <formula>Q10&gt;0</formula>
    </cfRule>
    <cfRule type="expression" dxfId="2394" priority="26">
      <formula>Q10&lt;0</formula>
    </cfRule>
  </conditionalFormatting>
  <conditionalFormatting sqref="J25:J38">
    <cfRule type="expression" dxfId="2393" priority="23">
      <formula>J25&gt;0</formula>
    </cfRule>
    <cfRule type="expression" dxfId="2392" priority="24">
      <formula>J25&lt;0</formula>
    </cfRule>
  </conditionalFormatting>
  <conditionalFormatting sqref="K25:K38">
    <cfRule type="expression" dxfId="2391" priority="21">
      <formula>K25&gt;0</formula>
    </cfRule>
    <cfRule type="expression" dxfId="2390" priority="22">
      <formula>K25&lt;0</formula>
    </cfRule>
  </conditionalFormatting>
  <conditionalFormatting sqref="L25 L38">
    <cfRule type="expression" dxfId="2389" priority="19">
      <formula>L25&gt;0</formula>
    </cfRule>
    <cfRule type="expression" dxfId="2388" priority="20">
      <formula>L25&lt;0</formula>
    </cfRule>
  </conditionalFormatting>
  <conditionalFormatting sqref="F89:F110">
    <cfRule type="expression" dxfId="2387" priority="17">
      <formula>F89&gt;0</formula>
    </cfRule>
    <cfRule type="expression" dxfId="2386" priority="18">
      <formula>F89&lt;0</formula>
    </cfRule>
  </conditionalFormatting>
  <conditionalFormatting sqref="H89:H110">
    <cfRule type="expression" dxfId="2385" priority="15">
      <formula>H89&gt;0</formula>
    </cfRule>
    <cfRule type="expression" dxfId="2384" priority="16">
      <formula>H89&lt;0</formula>
    </cfRule>
  </conditionalFormatting>
  <conditionalFormatting sqref="J89:J102">
    <cfRule type="expression" dxfId="2383" priority="13">
      <formula>J89&gt;0</formula>
    </cfRule>
    <cfRule type="expression" dxfId="2382" priority="14">
      <formula>J89&lt;0</formula>
    </cfRule>
  </conditionalFormatting>
  <conditionalFormatting sqref="K89:K102">
    <cfRule type="expression" dxfId="2381" priority="11">
      <formula>K89&gt;0</formula>
    </cfRule>
    <cfRule type="expression" dxfId="2380" priority="12">
      <formula>K89&lt;0</formula>
    </cfRule>
  </conditionalFormatting>
  <conditionalFormatting sqref="L89:L102">
    <cfRule type="expression" dxfId="2379" priority="9">
      <formula>L89&gt;0</formula>
    </cfRule>
    <cfRule type="expression" dxfId="2378" priority="10">
      <formula>L89&lt;0</formula>
    </cfRule>
  </conditionalFormatting>
  <conditionalFormatting sqref="F25:F29">
    <cfRule type="expression" dxfId="2377" priority="7">
      <formula>F25&gt;0</formula>
    </cfRule>
    <cfRule type="expression" dxfId="2376" priority="8">
      <formula>F25&lt;0</formula>
    </cfRule>
  </conditionalFormatting>
  <conditionalFormatting sqref="H25:H29">
    <cfRule type="expression" dxfId="2375" priority="5">
      <formula>H25&gt;0</formula>
    </cfRule>
    <cfRule type="expression" dxfId="2374"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90" t="s">
        <v>78</v>
      </c>
      <c r="P16" s="890"/>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73" priority="47">
      <formula>F54&gt;0</formula>
    </cfRule>
    <cfRule type="expression" dxfId="2372" priority="48">
      <formula>F54&lt;0</formula>
    </cfRule>
  </conditionalFormatting>
  <conditionalFormatting sqref="Q7">
    <cfRule type="expression" dxfId="2371" priority="45">
      <formula>Q7&gt;0</formula>
    </cfRule>
    <cfRule type="expression" dxfId="2370" priority="46">
      <formula>Q7&lt;0</formula>
    </cfRule>
  </conditionalFormatting>
  <conditionalFormatting sqref="Q8">
    <cfRule type="expression" dxfId="2369" priority="43">
      <formula>Q8&gt;0</formula>
    </cfRule>
    <cfRule type="expression" dxfId="2368" priority="44">
      <formula>Q8&lt;0</formula>
    </cfRule>
  </conditionalFormatting>
  <conditionalFormatting sqref="F33:F36 F38:F53">
    <cfRule type="expression" dxfId="2367" priority="41">
      <formula>F33&gt;0</formula>
    </cfRule>
    <cfRule type="expression" dxfId="2366" priority="42">
      <formula>F33&lt;0</formula>
    </cfRule>
  </conditionalFormatting>
  <conditionalFormatting sqref="H33:H36 H38:H53">
    <cfRule type="expression" dxfId="2365" priority="39">
      <formula>H33&gt;0</formula>
    </cfRule>
    <cfRule type="expression" dxfId="2364" priority="40">
      <formula>H33&lt;0</formula>
    </cfRule>
  </conditionalFormatting>
  <conditionalFormatting sqref="Q10">
    <cfRule type="expression" dxfId="2363" priority="37">
      <formula>Q10&gt;0</formula>
    </cfRule>
    <cfRule type="expression" dxfId="2362" priority="38">
      <formula>Q10&lt;0</formula>
    </cfRule>
  </conditionalFormatting>
  <conditionalFormatting sqref="J25:J37">
    <cfRule type="expression" dxfId="2361" priority="35">
      <formula>J25&gt;0</formula>
    </cfRule>
    <cfRule type="expression" dxfId="2360" priority="36">
      <formula>J25&lt;0</formula>
    </cfRule>
  </conditionalFormatting>
  <conditionalFormatting sqref="K25:K38">
    <cfRule type="expression" dxfId="2359" priority="33">
      <formula>K25&gt;0</formula>
    </cfRule>
    <cfRule type="expression" dxfId="2358" priority="34">
      <formula>K25&lt;0</formula>
    </cfRule>
  </conditionalFormatting>
  <conditionalFormatting sqref="L25">
    <cfRule type="expression" dxfId="2357" priority="31">
      <formula>L25&gt;0</formula>
    </cfRule>
    <cfRule type="expression" dxfId="2356" priority="32">
      <formula>L25&lt;0</formula>
    </cfRule>
  </conditionalFormatting>
  <conditionalFormatting sqref="F89:F110">
    <cfRule type="expression" dxfId="2355" priority="29">
      <formula>F89&gt;0</formula>
    </cfRule>
    <cfRule type="expression" dxfId="2354" priority="30">
      <formula>F89&lt;0</formula>
    </cfRule>
  </conditionalFormatting>
  <conditionalFormatting sqref="H89:H110">
    <cfRule type="expression" dxfId="2353" priority="27">
      <formula>H89&gt;0</formula>
    </cfRule>
    <cfRule type="expression" dxfId="2352" priority="28">
      <formula>H89&lt;0</formula>
    </cfRule>
  </conditionalFormatting>
  <conditionalFormatting sqref="J89:J102">
    <cfRule type="expression" dxfId="2351" priority="25">
      <formula>J89&gt;0</formula>
    </cfRule>
    <cfRule type="expression" dxfId="2350" priority="26">
      <formula>J89&lt;0</formula>
    </cfRule>
  </conditionalFormatting>
  <conditionalFormatting sqref="K89:K102">
    <cfRule type="expression" dxfId="2349" priority="23">
      <formula>K89&gt;0</formula>
    </cfRule>
    <cfRule type="expression" dxfId="2348" priority="24">
      <formula>K89&lt;0</formula>
    </cfRule>
  </conditionalFormatting>
  <conditionalFormatting sqref="L89:L102">
    <cfRule type="expression" dxfId="2347" priority="21">
      <formula>L89&gt;0</formula>
    </cfRule>
    <cfRule type="expression" dxfId="2346" priority="22">
      <formula>L89&lt;0</formula>
    </cfRule>
  </conditionalFormatting>
  <conditionalFormatting sqref="F30:F32">
    <cfRule type="expression" dxfId="2345" priority="19">
      <formula>F30&gt;0</formula>
    </cfRule>
    <cfRule type="expression" dxfId="2344" priority="20">
      <formula>F30&lt;0</formula>
    </cfRule>
  </conditionalFormatting>
  <conditionalFormatting sqref="H30:H32">
    <cfRule type="expression" dxfId="2343" priority="17">
      <formula>H30&gt;0</formula>
    </cfRule>
    <cfRule type="expression" dxfId="2342" priority="18">
      <formula>H30&lt;0</formula>
    </cfRule>
  </conditionalFormatting>
  <conditionalFormatting sqref="F25:F27">
    <cfRule type="expression" dxfId="2341" priority="15">
      <formula>F25&gt;0</formula>
    </cfRule>
    <cfRule type="expression" dxfId="2340" priority="16">
      <formula>F25&lt;0</formula>
    </cfRule>
  </conditionalFormatting>
  <conditionalFormatting sqref="H25:H27">
    <cfRule type="expression" dxfId="2339" priority="13">
      <formula>H25&gt;0</formula>
    </cfRule>
    <cfRule type="expression" dxfId="2338" priority="14">
      <formula>H25&lt;0</formula>
    </cfRule>
  </conditionalFormatting>
  <conditionalFormatting sqref="F37">
    <cfRule type="expression" dxfId="2337" priority="11">
      <formula>F37&gt;0</formula>
    </cfRule>
    <cfRule type="expression" dxfId="2336" priority="12">
      <formula>F37&lt;0</formula>
    </cfRule>
  </conditionalFormatting>
  <conditionalFormatting sqref="H37">
    <cfRule type="expression" dxfId="2335" priority="9">
      <formula>H37&gt;0</formula>
    </cfRule>
    <cfRule type="expression" dxfId="2334" priority="10">
      <formula>H37&lt;0</formula>
    </cfRule>
  </conditionalFormatting>
  <conditionalFormatting sqref="J49">
    <cfRule type="expression" dxfId="2333" priority="7">
      <formula>J49&gt;0</formula>
    </cfRule>
    <cfRule type="expression" dxfId="2332" priority="8">
      <formula>J49&lt;0</formula>
    </cfRule>
  </conditionalFormatting>
  <conditionalFormatting sqref="J38:J48">
    <cfRule type="expression" dxfId="2331" priority="5">
      <formula>J38&gt;0</formula>
    </cfRule>
    <cfRule type="expression" dxfId="2330" priority="6">
      <formula>J38&lt;0</formula>
    </cfRule>
  </conditionalFormatting>
  <conditionalFormatting sqref="F28:F29">
    <cfRule type="expression" dxfId="2329" priority="3">
      <formula>F28&gt;0</formula>
    </cfRule>
    <cfRule type="expression" dxfId="2328" priority="4">
      <formula>F28&lt;0</formula>
    </cfRule>
  </conditionalFormatting>
  <conditionalFormatting sqref="H28:H29">
    <cfRule type="expression" dxfId="2327" priority="1">
      <formula>H28&gt;0</formula>
    </cfRule>
    <cfRule type="expression" dxfId="232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0" t="s">
        <v>78</v>
      </c>
      <c r="P16" s="890"/>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25" priority="35">
      <formula>F47&gt;0</formula>
    </cfRule>
    <cfRule type="expression" dxfId="2324" priority="36">
      <formula>F47&lt;0</formula>
    </cfRule>
  </conditionalFormatting>
  <conditionalFormatting sqref="Q7">
    <cfRule type="expression" dxfId="2323" priority="33">
      <formula>Q7&gt;0</formula>
    </cfRule>
    <cfRule type="expression" dxfId="2322" priority="34">
      <formula>Q7&lt;0</formula>
    </cfRule>
  </conditionalFormatting>
  <conditionalFormatting sqref="Q8">
    <cfRule type="expression" dxfId="2321" priority="31">
      <formula>Q8&gt;0</formula>
    </cfRule>
    <cfRule type="expression" dxfId="2320" priority="32">
      <formula>Q8&lt;0</formula>
    </cfRule>
  </conditionalFormatting>
  <conditionalFormatting sqref="F30:F46">
    <cfRule type="expression" dxfId="2319" priority="29">
      <formula>F30&gt;0</formula>
    </cfRule>
    <cfRule type="expression" dxfId="2318" priority="30">
      <formula>F30&lt;0</formula>
    </cfRule>
  </conditionalFormatting>
  <conditionalFormatting sqref="H30:H46">
    <cfRule type="expression" dxfId="2317" priority="27">
      <formula>H30&gt;0</formula>
    </cfRule>
    <cfRule type="expression" dxfId="2316" priority="28">
      <formula>H30&lt;0</formula>
    </cfRule>
  </conditionalFormatting>
  <conditionalFormatting sqref="Q10">
    <cfRule type="expression" dxfId="2315" priority="25">
      <formula>Q10&gt;0</formula>
    </cfRule>
    <cfRule type="expression" dxfId="2314" priority="26">
      <formula>Q10&lt;0</formula>
    </cfRule>
  </conditionalFormatting>
  <conditionalFormatting sqref="J25:J38">
    <cfRule type="expression" dxfId="2313" priority="23">
      <formula>J25&gt;0</formula>
    </cfRule>
    <cfRule type="expression" dxfId="2312" priority="24">
      <formula>J25&lt;0</formula>
    </cfRule>
  </conditionalFormatting>
  <conditionalFormatting sqref="K25:K38">
    <cfRule type="expression" dxfId="2311" priority="21">
      <formula>K25&gt;0</formula>
    </cfRule>
    <cfRule type="expression" dxfId="2310" priority="22">
      <formula>K25&lt;0</formula>
    </cfRule>
  </conditionalFormatting>
  <conditionalFormatting sqref="L25 L38">
    <cfRule type="expression" dxfId="2309" priority="19">
      <formula>L25&gt;0</formula>
    </cfRule>
    <cfRule type="expression" dxfId="2308" priority="20">
      <formula>L25&lt;0</formula>
    </cfRule>
  </conditionalFormatting>
  <conditionalFormatting sqref="F89:F110">
    <cfRule type="expression" dxfId="2307" priority="17">
      <formula>F89&gt;0</formula>
    </cfRule>
    <cfRule type="expression" dxfId="2306" priority="18">
      <formula>F89&lt;0</formula>
    </cfRule>
  </conditionalFormatting>
  <conditionalFormatting sqref="H89:H110">
    <cfRule type="expression" dxfId="2305" priority="15">
      <formula>H89&gt;0</formula>
    </cfRule>
    <cfRule type="expression" dxfId="2304" priority="16">
      <formula>H89&lt;0</formula>
    </cfRule>
  </conditionalFormatting>
  <conditionalFormatting sqref="J89:J102">
    <cfRule type="expression" dxfId="2303" priority="13">
      <formula>J89&gt;0</formula>
    </cfRule>
    <cfRule type="expression" dxfId="2302" priority="14">
      <formula>J89&lt;0</formula>
    </cfRule>
  </conditionalFormatting>
  <conditionalFormatting sqref="K89:K102">
    <cfRule type="expression" dxfId="2301" priority="11">
      <formula>K89&gt;0</formula>
    </cfRule>
    <cfRule type="expression" dxfId="2300" priority="12">
      <formula>K89&lt;0</formula>
    </cfRule>
  </conditionalFormatting>
  <conditionalFormatting sqref="L89:L102">
    <cfRule type="expression" dxfId="2299" priority="9">
      <formula>L89&gt;0</formula>
    </cfRule>
    <cfRule type="expression" dxfId="2298" priority="10">
      <formula>L89&lt;0</formula>
    </cfRule>
  </conditionalFormatting>
  <conditionalFormatting sqref="F25 F29">
    <cfRule type="expression" dxfId="2297" priority="7">
      <formula>F25&gt;0</formula>
    </cfRule>
    <cfRule type="expression" dxfId="2296" priority="8">
      <formula>F25&lt;0</formula>
    </cfRule>
  </conditionalFormatting>
  <conditionalFormatting sqref="H29 H25:H27">
    <cfRule type="expression" dxfId="2295" priority="5">
      <formula>H25&gt;0</formula>
    </cfRule>
    <cfRule type="expression" dxfId="2294" priority="6">
      <formula>H25&lt;0</formula>
    </cfRule>
  </conditionalFormatting>
  <conditionalFormatting sqref="F26:F28">
    <cfRule type="expression" dxfId="2293" priority="3">
      <formula>F26&gt;0</formula>
    </cfRule>
    <cfRule type="expression" dxfId="2292" priority="4">
      <formula>F26&lt;0</formula>
    </cfRule>
  </conditionalFormatting>
  <conditionalFormatting sqref="H28">
    <cfRule type="expression" dxfId="2291" priority="1">
      <formula>H28&gt;0</formula>
    </cfRule>
    <cfRule type="expression" dxfId="229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12"/>
  <sheetViews>
    <sheetView zoomScaleNormal="100" workbookViewId="0">
      <pane ySplit="1" topLeftCell="A44" activePane="bottomLeft" state="frozen"/>
      <selection activeCell="A2" sqref="A2"/>
      <selection pane="bottomLeft"/>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C63-H63</f>
        <v>165</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(F63-K63-M63)/Q2)</f>
        <v>-10.194545454545878</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22.08</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3643.2</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-1682.1000000000699</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7073.2700000000868</v>
      </c>
      <c r="R7" s="29">
        <v>43670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K63+M63-F63+Q2*Q4</f>
        <v>5325.300000000093</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-3.1658640984482918</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M284</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2.5362318840579715E-2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10.640963855421685</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90" t="s">
        <v>78</v>
      </c>
      <c r="P22" s="890"/>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24.288</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24.0672</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23.846399999999999</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23.625599999999999</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23.404799999999998</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23.183999999999997</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22.963200000000001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22.7424</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22.521599999999999</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22.300799999999999</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22.08</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21.859199999999998</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21.638399999999997</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21.417599999999997</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21.196799999999996</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20.975999999999999</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20.755199999999999</v>
      </c>
      <c r="U39" t="s">
        <v>986</v>
      </c>
      <c r="W39" s="132"/>
      <c r="AA39" s="2"/>
      <c r="AD39" s="2"/>
      <c r="AG39" s="2"/>
      <c r="AI39" s="2"/>
    </row>
    <row r="40" spans="1:39" x14ac:dyDescent="0.25">
      <c r="B40" s="401">
        <v>43220</v>
      </c>
      <c r="C40" s="7">
        <v>200</v>
      </c>
      <c r="D40" s="43">
        <v>25.4</v>
      </c>
      <c r="E40" s="43">
        <v>0</v>
      </c>
      <c r="F40" s="43">
        <f t="shared" si="3"/>
        <v>5080</v>
      </c>
      <c r="G40" s="752">
        <v>43410</v>
      </c>
      <c r="H40" s="78">
        <v>100</v>
      </c>
      <c r="I40" s="43">
        <v>30.85</v>
      </c>
      <c r="J40" s="43">
        <v>0.04</v>
      </c>
      <c r="K40" s="43">
        <f t="shared" si="1"/>
        <v>3084.96</v>
      </c>
      <c r="O40" s="79">
        <v>0.93</v>
      </c>
      <c r="P40" s="79">
        <f t="shared" si="2"/>
        <v>20.534399999999998</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20.313600000000001</v>
      </c>
      <c r="W41" s="132"/>
      <c r="AA41" s="2"/>
      <c r="AD41" s="2"/>
      <c r="AG41" s="2"/>
      <c r="AI41" s="2"/>
    </row>
    <row r="42" spans="1:39" x14ac:dyDescent="0.25">
      <c r="B42" s="401">
        <v>43237</v>
      </c>
      <c r="C42" s="7">
        <v>300</v>
      </c>
      <c r="D42" s="43">
        <v>25.27</v>
      </c>
      <c r="E42" s="43">
        <v>0</v>
      </c>
      <c r="F42" s="43">
        <f t="shared" si="3"/>
        <v>7581</v>
      </c>
      <c r="G42" s="402"/>
      <c r="O42" s="79">
        <v>0.91</v>
      </c>
      <c r="P42" s="79">
        <f t="shared" si="2"/>
        <v>20.0928</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19.872</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5"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5" t="s">
        <v>1282</v>
      </c>
      <c r="B52" s="401">
        <v>43377</v>
      </c>
      <c r="C52" s="7">
        <v>100</v>
      </c>
      <c r="D52" s="75">
        <v>28.88</v>
      </c>
      <c r="E52" s="43">
        <v>0</v>
      </c>
      <c r="F52" s="43">
        <f t="shared" si="4"/>
        <v>2888</v>
      </c>
      <c r="G52" s="29"/>
      <c r="AA52" s="2"/>
      <c r="AD52" s="2"/>
      <c r="AG52" s="2"/>
      <c r="AI52" s="2"/>
    </row>
    <row r="53" spans="1:39" x14ac:dyDescent="0.25">
      <c r="A53" s="895"/>
      <c r="B53" s="401">
        <v>43382</v>
      </c>
      <c r="C53" s="7">
        <v>100</v>
      </c>
      <c r="D53" s="43">
        <v>27.72</v>
      </c>
      <c r="E53" s="43">
        <v>0</v>
      </c>
      <c r="F53" s="43">
        <f t="shared" si="4"/>
        <v>2772</v>
      </c>
      <c r="G53" s="29"/>
      <c r="T53" s="728">
        <v>43243</v>
      </c>
      <c r="U53" t="s">
        <v>1068</v>
      </c>
      <c r="AA53" s="2"/>
      <c r="AD53" s="2"/>
      <c r="AG53" s="2"/>
      <c r="AI53" s="2"/>
    </row>
    <row r="54" spans="1:39" x14ac:dyDescent="0.25">
      <c r="A54" s="895"/>
      <c r="B54" s="401">
        <v>43384</v>
      </c>
      <c r="C54" s="7">
        <v>100</v>
      </c>
      <c r="D54" s="75">
        <v>26.75</v>
      </c>
      <c r="E54" s="43">
        <v>0</v>
      </c>
      <c r="F54" s="43">
        <f t="shared" si="4"/>
        <v>2675</v>
      </c>
      <c r="G54" s="29"/>
      <c r="AA54" s="2"/>
      <c r="AD54" s="2"/>
      <c r="AG54" s="2"/>
      <c r="AI54" s="2"/>
    </row>
    <row r="55" spans="1:39" x14ac:dyDescent="0.25">
      <c r="B55" s="654">
        <v>43640</v>
      </c>
      <c r="C55" s="4">
        <v>165</v>
      </c>
      <c r="D55" s="3">
        <v>22.08</v>
      </c>
      <c r="E55" s="3">
        <v>0</v>
      </c>
      <c r="F55" s="3">
        <f t="shared" si="4"/>
        <v>3643.2</v>
      </c>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B59" s="29"/>
      <c r="C59" s="4"/>
      <c r="D59" s="3"/>
      <c r="E59" s="3"/>
      <c r="F59" s="3"/>
      <c r="G59" s="29"/>
      <c r="T59" s="728">
        <v>43273</v>
      </c>
      <c r="U59" t="s">
        <v>1107</v>
      </c>
      <c r="AA59" s="2"/>
      <c r="AD59" s="2"/>
      <c r="AG59" s="2"/>
      <c r="AI59" s="2"/>
    </row>
    <row r="60" spans="1:39" x14ac:dyDescent="0.25">
      <c r="B60" s="29"/>
      <c r="D60" s="76"/>
      <c r="G60" s="29"/>
      <c r="AA60" s="2"/>
      <c r="AD60" s="2"/>
      <c r="AG60" s="2"/>
      <c r="AI60" s="2"/>
    </row>
    <row r="61" spans="1:39" x14ac:dyDescent="0.25">
      <c r="B61" s="29"/>
      <c r="C61" s="4"/>
      <c r="D61" s="3"/>
      <c r="E61" s="3"/>
      <c r="F61" s="3"/>
      <c r="G61" s="29"/>
      <c r="T61" s="728">
        <v>43274</v>
      </c>
      <c r="U61" t="s">
        <v>1108</v>
      </c>
      <c r="AA61" s="2"/>
      <c r="AD61" s="2"/>
      <c r="AG61" s="2"/>
      <c r="AI61" s="2"/>
    </row>
    <row r="62" spans="1:39" x14ac:dyDescent="0.25">
      <c r="B62" s="29"/>
      <c r="D62" s="76"/>
      <c r="G62" s="29"/>
      <c r="U62" t="s">
        <v>1109</v>
      </c>
      <c r="AA62" s="2"/>
      <c r="AD62" s="2"/>
      <c r="AG62" s="2"/>
      <c r="AI62" s="2"/>
      <c r="AM62" s="2"/>
    </row>
    <row r="63" spans="1:39" x14ac:dyDescent="0.25">
      <c r="A63" s="31" t="s">
        <v>81</v>
      </c>
      <c r="B63" s="14"/>
      <c r="C63" s="14">
        <f>SUM(C2:C62)</f>
        <v>12385</v>
      </c>
      <c r="D63" s="18"/>
      <c r="E63" s="18"/>
      <c r="F63" s="18">
        <f>SUM(F2:F62)</f>
        <v>327728.87</v>
      </c>
      <c r="G63" s="14"/>
      <c r="H63" s="14">
        <f>SUM(H2:H62)</f>
        <v>12220</v>
      </c>
      <c r="I63" s="18"/>
      <c r="J63" s="18"/>
      <c r="K63" s="18">
        <f>SUM(K2:K62)</f>
        <v>328150.57000000007</v>
      </c>
      <c r="L63" s="14"/>
      <c r="M63" s="18">
        <f>SUM(M2:M62)</f>
        <v>1260.4000000000001</v>
      </c>
      <c r="AA63" s="2"/>
      <c r="AD63" s="2"/>
      <c r="AG63" s="2"/>
      <c r="AI63" s="2"/>
    </row>
    <row r="64" spans="1:39" ht="15.75" thickBot="1" x14ac:dyDescent="0.3">
      <c r="A64" s="275" t="s">
        <v>191</v>
      </c>
      <c r="B64" s="276"/>
      <c r="C64" s="277">
        <f>SumByColor($A$64,C2:C62)</f>
        <v>12220</v>
      </c>
      <c r="D64" s="277"/>
      <c r="E64" s="277"/>
      <c r="F64" s="278">
        <f>SumByColor($A$64,F2:F62)</f>
        <v>324086</v>
      </c>
      <c r="G64" s="278"/>
      <c r="H64" s="666">
        <f>SumByColor($A$64,H2:H62)</f>
        <v>12220</v>
      </c>
      <c r="I64" s="277"/>
      <c r="J64" s="277"/>
      <c r="K64" s="278">
        <f>SumByColor($A$64,K2:K62)</f>
        <v>328156</v>
      </c>
      <c r="L64" s="277"/>
      <c r="M64" s="278">
        <f>SumByColor($A$64,M2:M62)</f>
        <v>1261</v>
      </c>
      <c r="T64" s="728">
        <v>43284</v>
      </c>
      <c r="U64" t="s">
        <v>1119</v>
      </c>
    </row>
    <row r="65" spans="1:21" x14ac:dyDescent="0.25">
      <c r="U65" t="s">
        <v>1120</v>
      </c>
    </row>
    <row r="67" spans="1:21" x14ac:dyDescent="0.25">
      <c r="T67" s="728">
        <v>43307</v>
      </c>
      <c r="U67" t="s">
        <v>1193</v>
      </c>
    </row>
    <row r="69" spans="1:21" x14ac:dyDescent="0.25">
      <c r="B69" s="160" t="s">
        <v>113</v>
      </c>
      <c r="C69" s="160" t="s">
        <v>145</v>
      </c>
      <c r="D69" s="161" t="s">
        <v>144</v>
      </c>
      <c r="E69" s="163" t="s">
        <v>146</v>
      </c>
      <c r="F69" s="163" t="s">
        <v>65</v>
      </c>
      <c r="G69" s="175" t="s">
        <v>150</v>
      </c>
      <c r="H69" s="175" t="s">
        <v>88</v>
      </c>
      <c r="I69" s="175" t="s">
        <v>153</v>
      </c>
      <c r="J69" s="175" t="s">
        <v>487</v>
      </c>
      <c r="K69" s="175" t="s">
        <v>149</v>
      </c>
      <c r="L69" s="175" t="s">
        <v>705</v>
      </c>
      <c r="T69" s="728">
        <v>43320</v>
      </c>
      <c r="U69" t="s">
        <v>1216</v>
      </c>
    </row>
    <row r="70" spans="1:21" x14ac:dyDescent="0.25">
      <c r="A70" t="s">
        <v>328</v>
      </c>
      <c r="B70" s="148">
        <v>42754</v>
      </c>
      <c r="C70" s="10">
        <v>400</v>
      </c>
      <c r="D70" s="39">
        <v>34.402500000000003</v>
      </c>
      <c r="E70" s="39">
        <v>34.26</v>
      </c>
      <c r="F70" s="39">
        <f t="shared" ref="F70:F76" si="5">C70*(E70-D70)</f>
        <v>-57.00000000000216</v>
      </c>
      <c r="G70" s="39">
        <f t="shared" ref="G70:G76" si="6">D70*C70</f>
        <v>13761.000000000002</v>
      </c>
      <c r="H70" s="177">
        <f t="shared" ref="H70:H76" si="7">(E70-D70)/D70</f>
        <v>-4.1421408327884717E-3</v>
      </c>
      <c r="I70" s="39">
        <v>34</v>
      </c>
      <c r="J70" s="39"/>
      <c r="K70" s="39">
        <f t="shared" ref="K70:K120" si="8">F70+$Q$10</f>
        <v>1690.9699999999916</v>
      </c>
      <c r="L70" s="39"/>
    </row>
    <row r="71" spans="1:21" x14ac:dyDescent="0.25">
      <c r="A71" t="s">
        <v>328</v>
      </c>
      <c r="B71" s="148">
        <v>42760</v>
      </c>
      <c r="C71" s="10">
        <v>400</v>
      </c>
      <c r="D71" s="39">
        <v>34.402500000000003</v>
      </c>
      <c r="E71" s="39">
        <v>33.47</v>
      </c>
      <c r="F71" s="39">
        <f t="shared" si="5"/>
        <v>-373.00000000000182</v>
      </c>
      <c r="G71" s="39">
        <f t="shared" si="6"/>
        <v>13761.000000000002</v>
      </c>
      <c r="H71" s="177">
        <f t="shared" si="7"/>
        <v>-2.7105588256667524E-2</v>
      </c>
      <c r="I71" s="39"/>
      <c r="J71" s="39"/>
      <c r="K71" s="39">
        <f t="shared" si="8"/>
        <v>1374.9699999999921</v>
      </c>
      <c r="L71" s="39"/>
      <c r="T71" s="728">
        <v>43356</v>
      </c>
      <c r="U71" t="s">
        <v>1266</v>
      </c>
    </row>
    <row r="72" spans="1:21" x14ac:dyDescent="0.25">
      <c r="A72" t="s">
        <v>358</v>
      </c>
      <c r="B72" s="148">
        <v>42762</v>
      </c>
      <c r="C72" s="10">
        <v>500</v>
      </c>
      <c r="D72" s="39">
        <v>34.142000000000003</v>
      </c>
      <c r="E72" s="39">
        <v>33.36</v>
      </c>
      <c r="F72" s="39">
        <f t="shared" si="5"/>
        <v>-391.00000000000182</v>
      </c>
      <c r="G72" s="39">
        <f t="shared" si="6"/>
        <v>17071</v>
      </c>
      <c r="H72" s="177">
        <f t="shared" si="7"/>
        <v>-2.2904340694745579E-2</v>
      </c>
      <c r="I72" s="39">
        <v>33.75</v>
      </c>
      <c r="J72" s="39"/>
      <c r="K72" s="39">
        <f t="shared" si="8"/>
        <v>1356.9699999999921</v>
      </c>
      <c r="L72" s="39"/>
      <c r="T72" s="729">
        <v>43377</v>
      </c>
      <c r="U72" t="s">
        <v>1152</v>
      </c>
    </row>
    <row r="73" spans="1:21" x14ac:dyDescent="0.25">
      <c r="A73" t="s">
        <v>382</v>
      </c>
      <c r="B73" s="148">
        <v>42770</v>
      </c>
      <c r="C73" s="10">
        <v>500</v>
      </c>
      <c r="D73" s="39">
        <v>34.142000000000003</v>
      </c>
      <c r="E73" s="39">
        <v>34.020000000000003</v>
      </c>
      <c r="F73" s="39">
        <f t="shared" si="5"/>
        <v>-60.999999999999943</v>
      </c>
      <c r="G73" s="39">
        <f t="shared" si="6"/>
        <v>17071</v>
      </c>
      <c r="H73" s="177">
        <f t="shared" si="7"/>
        <v>-3.5733114638861192E-3</v>
      </c>
      <c r="I73" s="39"/>
      <c r="J73" s="39"/>
      <c r="K73" s="39">
        <f t="shared" si="8"/>
        <v>1686.9699999999939</v>
      </c>
      <c r="L73" s="39"/>
    </row>
    <row r="74" spans="1:21" x14ac:dyDescent="0.25">
      <c r="A74" t="s">
        <v>398</v>
      </c>
      <c r="B74" s="148">
        <v>42773</v>
      </c>
      <c r="C74" s="10">
        <v>600</v>
      </c>
      <c r="D74" s="39">
        <v>33.965000000000003</v>
      </c>
      <c r="E74" s="39">
        <v>33.08</v>
      </c>
      <c r="F74" s="39">
        <f t="shared" si="5"/>
        <v>-531.00000000000307</v>
      </c>
      <c r="G74" s="39">
        <f t="shared" si="6"/>
        <v>20379.000000000004</v>
      </c>
      <c r="H74" s="177">
        <f t="shared" si="7"/>
        <v>-2.6056234358899016E-2</v>
      </c>
      <c r="I74" s="39"/>
      <c r="J74" s="39"/>
      <c r="K74" s="39">
        <f t="shared" si="8"/>
        <v>1216.9699999999907</v>
      </c>
      <c r="L74" s="39"/>
      <c r="T74" s="747">
        <v>43402</v>
      </c>
      <c r="U74" t="s">
        <v>1285</v>
      </c>
    </row>
    <row r="75" spans="1:21" x14ac:dyDescent="0.25">
      <c r="A75" t="s">
        <v>359</v>
      </c>
      <c r="B75" s="148">
        <v>42778</v>
      </c>
      <c r="C75" s="10">
        <v>600</v>
      </c>
      <c r="D75" s="39">
        <v>33.965000000000003</v>
      </c>
      <c r="E75" s="39">
        <v>33.479999999999997</v>
      </c>
      <c r="F75" s="39">
        <f t="shared" si="5"/>
        <v>-291.00000000000392</v>
      </c>
      <c r="G75" s="39">
        <f t="shared" si="6"/>
        <v>20379.000000000004</v>
      </c>
      <c r="H75" s="177">
        <f t="shared" si="7"/>
        <v>-1.4279405270131208E-2</v>
      </c>
      <c r="I75" s="39"/>
      <c r="J75" s="39"/>
      <c r="K75" s="39">
        <f t="shared" si="8"/>
        <v>1456.96999999999</v>
      </c>
      <c r="L75" s="39"/>
    </row>
    <row r="76" spans="1:21" x14ac:dyDescent="0.25">
      <c r="A76" t="s">
        <v>422</v>
      </c>
      <c r="B76" s="148">
        <v>42782</v>
      </c>
      <c r="C76" s="10">
        <v>400</v>
      </c>
      <c r="D76" s="39">
        <v>33.847900000000003</v>
      </c>
      <c r="E76" s="39">
        <v>33.94</v>
      </c>
      <c r="F76" s="39">
        <f t="shared" si="5"/>
        <v>36.839999999997985</v>
      </c>
      <c r="G76" s="39">
        <f t="shared" si="6"/>
        <v>13539.160000000002</v>
      </c>
      <c r="H76" s="177">
        <f t="shared" si="7"/>
        <v>2.7209959849797166E-3</v>
      </c>
      <c r="I76" s="39" t="s">
        <v>430</v>
      </c>
      <c r="J76" s="39"/>
      <c r="K76" s="39">
        <f t="shared" si="8"/>
        <v>1784.8099999999918</v>
      </c>
      <c r="L76" s="39"/>
    </row>
    <row r="77" spans="1:21" x14ac:dyDescent="0.25">
      <c r="A77" t="s">
        <v>329</v>
      </c>
      <c r="B77" s="148">
        <v>42788</v>
      </c>
      <c r="C77" s="7">
        <v>600</v>
      </c>
      <c r="D77" s="43">
        <v>33.591920000000002</v>
      </c>
      <c r="E77" s="39">
        <v>33.229999999999997</v>
      </c>
      <c r="F77" s="39">
        <f t="shared" ref="F77:F108" si="9">C77*(E77-D77)</f>
        <v>-217.15200000000294</v>
      </c>
      <c r="G77" s="39">
        <f t="shared" ref="G77:G108" si="10">D77*C77</f>
        <v>20155.152000000002</v>
      </c>
      <c r="H77" s="177">
        <f t="shared" ref="H77:H108" si="11">(E77-D77)/D77</f>
        <v>-1.0774019466586158E-2</v>
      </c>
      <c r="I77" s="39">
        <v>33</v>
      </c>
      <c r="J77" s="39"/>
      <c r="K77" s="39">
        <f t="shared" si="8"/>
        <v>1530.8179999999909</v>
      </c>
      <c r="L77" s="39"/>
    </row>
    <row r="78" spans="1:21" x14ac:dyDescent="0.25">
      <c r="A78" t="s">
        <v>453</v>
      </c>
      <c r="B78" s="148">
        <v>42793</v>
      </c>
      <c r="C78" s="10">
        <v>800</v>
      </c>
      <c r="D78" s="39">
        <v>33.238900000000001</v>
      </c>
      <c r="E78" s="39">
        <v>32.22</v>
      </c>
      <c r="F78" s="39">
        <f t="shared" si="9"/>
        <v>-815.12000000000171</v>
      </c>
      <c r="G78" s="39">
        <f t="shared" si="10"/>
        <v>26591.120000000003</v>
      </c>
      <c r="H78" s="177">
        <f t="shared" si="11"/>
        <v>-3.0653842335336072E-2</v>
      </c>
      <c r="I78" s="39"/>
      <c r="J78" s="39"/>
      <c r="K78" s="39">
        <f t="shared" si="8"/>
        <v>932.84999999999218</v>
      </c>
      <c r="L78" s="39"/>
    </row>
    <row r="79" spans="1:21" x14ac:dyDescent="0.25">
      <c r="A79" t="s">
        <v>458</v>
      </c>
      <c r="B79" s="148">
        <v>42796</v>
      </c>
      <c r="C79" s="10">
        <v>1400</v>
      </c>
      <c r="D79" s="39">
        <v>32.090800000000002</v>
      </c>
      <c r="E79" s="39">
        <v>30.67</v>
      </c>
      <c r="F79" s="39">
        <f t="shared" si="9"/>
        <v>-1989.12</v>
      </c>
      <c r="G79" s="39">
        <f t="shared" si="10"/>
        <v>44927.12</v>
      </c>
      <c r="H79" s="177">
        <f t="shared" si="11"/>
        <v>-4.4274371470951167E-2</v>
      </c>
      <c r="I79" s="39"/>
      <c r="J79" s="39"/>
      <c r="K79" s="39">
        <f t="shared" si="8"/>
        <v>-241.150000000006</v>
      </c>
      <c r="L79" s="39"/>
    </row>
    <row r="80" spans="1:21" x14ac:dyDescent="0.25">
      <c r="A80">
        <v>300</v>
      </c>
      <c r="B80" s="148">
        <v>42798</v>
      </c>
      <c r="C80" s="390">
        <v>1500</v>
      </c>
      <c r="D80" s="392">
        <v>31.954999999999998</v>
      </c>
      <c r="E80" s="39">
        <v>29.63</v>
      </c>
      <c r="F80" s="39">
        <f t="shared" si="9"/>
        <v>-3487.4999999999991</v>
      </c>
      <c r="G80" s="39">
        <f t="shared" si="10"/>
        <v>47932.5</v>
      </c>
      <c r="H80" s="177">
        <f t="shared" si="11"/>
        <v>-7.2758566734470329E-2</v>
      </c>
      <c r="I80" s="39"/>
      <c r="J80" s="39"/>
      <c r="K80" s="39">
        <f t="shared" si="8"/>
        <v>-1739.5300000000052</v>
      </c>
      <c r="L80" s="39"/>
    </row>
    <row r="81" spans="1:13" x14ac:dyDescent="0.25">
      <c r="A81">
        <v>400</v>
      </c>
      <c r="B81" s="148">
        <v>42808</v>
      </c>
      <c r="C81" s="10">
        <v>1700</v>
      </c>
      <c r="D81" s="39">
        <v>31.527000000000001</v>
      </c>
      <c r="E81" s="39">
        <v>28.7</v>
      </c>
      <c r="F81" s="39">
        <f t="shared" si="9"/>
        <v>-4805.9000000000033</v>
      </c>
      <c r="G81" s="39">
        <f t="shared" si="10"/>
        <v>53595.9</v>
      </c>
      <c r="H81" s="177">
        <f t="shared" si="11"/>
        <v>-8.9669172455355772E-2</v>
      </c>
      <c r="I81" s="39"/>
      <c r="J81" s="39">
        <v>23.65</v>
      </c>
      <c r="K81" s="39">
        <f t="shared" si="8"/>
        <v>-3057.9300000000094</v>
      </c>
      <c r="L81" s="39"/>
    </row>
    <row r="82" spans="1:13" x14ac:dyDescent="0.25">
      <c r="A82">
        <v>200</v>
      </c>
      <c r="B82" s="148">
        <v>42809</v>
      </c>
      <c r="C82" s="10">
        <v>1500</v>
      </c>
      <c r="D82" s="39">
        <v>31.861999999999998</v>
      </c>
      <c r="E82" s="39">
        <v>28.84</v>
      </c>
      <c r="F82" s="39">
        <f t="shared" si="9"/>
        <v>-4532.9999999999973</v>
      </c>
      <c r="G82" s="39">
        <f t="shared" si="10"/>
        <v>47793</v>
      </c>
      <c r="H82" s="177">
        <f t="shared" si="11"/>
        <v>-9.4846525641830354E-2</v>
      </c>
      <c r="I82" s="39"/>
      <c r="J82" s="39">
        <v>25.81</v>
      </c>
      <c r="K82" s="39">
        <f t="shared" si="8"/>
        <v>-2785.0300000000034</v>
      </c>
      <c r="L82" s="39"/>
    </row>
    <row r="83" spans="1:13" x14ac:dyDescent="0.25">
      <c r="A83">
        <v>400</v>
      </c>
      <c r="B83" s="148">
        <v>42819</v>
      </c>
      <c r="C83" s="10">
        <v>1500</v>
      </c>
      <c r="D83" s="39">
        <v>31.861999999999998</v>
      </c>
      <c r="E83" s="39">
        <v>29.1</v>
      </c>
      <c r="F83" s="39">
        <f t="shared" si="9"/>
        <v>-4142.9999999999955</v>
      </c>
      <c r="G83" s="39">
        <f t="shared" si="10"/>
        <v>47793</v>
      </c>
      <c r="H83" s="177">
        <f t="shared" si="11"/>
        <v>-8.6686334818906446E-2</v>
      </c>
      <c r="I83" s="39"/>
      <c r="J83" s="39"/>
      <c r="K83" s="39">
        <f t="shared" si="8"/>
        <v>-2395.0300000000016</v>
      </c>
      <c r="L83" s="39"/>
    </row>
    <row r="84" spans="1:13" x14ac:dyDescent="0.25">
      <c r="A84">
        <v>1500</v>
      </c>
      <c r="B84" s="148">
        <v>42862</v>
      </c>
      <c r="C84" s="10">
        <v>1500</v>
      </c>
      <c r="D84" s="39">
        <v>31.86</v>
      </c>
      <c r="E84" s="39">
        <v>29.35</v>
      </c>
      <c r="F84" s="39">
        <f t="shared" si="9"/>
        <v>-3764.9999999999968</v>
      </c>
      <c r="G84" s="39">
        <f t="shared" si="10"/>
        <v>47790</v>
      </c>
      <c r="H84" s="177">
        <f t="shared" si="11"/>
        <v>-7.878217200251092E-2</v>
      </c>
      <c r="I84" s="39"/>
      <c r="J84" s="39"/>
      <c r="K84" s="39">
        <f t="shared" si="8"/>
        <v>-2017.0300000000029</v>
      </c>
      <c r="L84" s="39"/>
    </row>
    <row r="85" spans="1:13" x14ac:dyDescent="0.25">
      <c r="A85">
        <v>1500</v>
      </c>
      <c r="B85" s="148">
        <v>42877</v>
      </c>
      <c r="C85" s="10">
        <v>1500</v>
      </c>
      <c r="D85" s="39">
        <v>31.86</v>
      </c>
      <c r="E85" s="39">
        <v>29.23</v>
      </c>
      <c r="F85" s="39">
        <f t="shared" si="9"/>
        <v>-3944.9999999999986</v>
      </c>
      <c r="G85" s="39">
        <f t="shared" si="10"/>
        <v>47790</v>
      </c>
      <c r="H85" s="177">
        <f t="shared" si="11"/>
        <v>-8.2548650345260488E-2</v>
      </c>
      <c r="I85" s="39">
        <v>31</v>
      </c>
      <c r="J85" s="39"/>
      <c r="K85" s="39">
        <f t="shared" si="8"/>
        <v>-2197.0300000000047</v>
      </c>
      <c r="L85" s="39"/>
    </row>
    <row r="86" spans="1:13" x14ac:dyDescent="0.25">
      <c r="A86">
        <v>1500</v>
      </c>
      <c r="B86" s="148">
        <v>42901</v>
      </c>
      <c r="C86" s="10">
        <v>1800</v>
      </c>
      <c r="D86" s="39">
        <v>30.6572</v>
      </c>
      <c r="E86" s="39">
        <v>24.18</v>
      </c>
      <c r="F86" s="39">
        <f t="shared" si="9"/>
        <v>-11658.96</v>
      </c>
      <c r="G86" s="39">
        <f t="shared" si="10"/>
        <v>55182.96</v>
      </c>
      <c r="H86" s="177">
        <f t="shared" si="11"/>
        <v>-0.21127826415980586</v>
      </c>
      <c r="I86" s="39">
        <v>30</v>
      </c>
      <c r="J86" s="39"/>
      <c r="K86" s="39">
        <f t="shared" si="8"/>
        <v>-9910.9900000000052</v>
      </c>
      <c r="L86" s="39"/>
    </row>
    <row r="87" spans="1:13" x14ac:dyDescent="0.25">
      <c r="A87">
        <v>1500</v>
      </c>
      <c r="B87" s="148">
        <v>42904</v>
      </c>
      <c r="C87" s="10">
        <v>2000</v>
      </c>
      <c r="D87" s="39">
        <v>29.751439999999999</v>
      </c>
      <c r="E87" s="39">
        <v>22.29</v>
      </c>
      <c r="F87" s="39">
        <f t="shared" si="9"/>
        <v>-14922.88</v>
      </c>
      <c r="G87" s="39">
        <f t="shared" si="10"/>
        <v>59502.879999999997</v>
      </c>
      <c r="H87" s="177">
        <f t="shared" si="11"/>
        <v>-0.25079256667912547</v>
      </c>
      <c r="I87" s="39"/>
      <c r="J87" s="39"/>
      <c r="K87" s="39">
        <f t="shared" si="8"/>
        <v>-13174.910000000005</v>
      </c>
      <c r="L87" s="39"/>
    </row>
    <row r="88" spans="1:13" x14ac:dyDescent="0.25">
      <c r="B88" s="148">
        <v>42939</v>
      </c>
      <c r="C88" s="10">
        <v>2000</v>
      </c>
      <c r="D88" s="39">
        <v>29.751439999999999</v>
      </c>
      <c r="E88" s="39">
        <v>23.26</v>
      </c>
      <c r="F88" s="39">
        <f t="shared" si="9"/>
        <v>-12982.879999999994</v>
      </c>
      <c r="G88" s="39">
        <f t="shared" si="10"/>
        <v>59502.879999999997</v>
      </c>
      <c r="H88" s="177">
        <f t="shared" si="11"/>
        <v>-0.21818910277956285</v>
      </c>
      <c r="I88" s="39"/>
      <c r="J88" s="39"/>
      <c r="K88" s="39">
        <f t="shared" si="8"/>
        <v>-11234.91</v>
      </c>
      <c r="L88" s="39"/>
    </row>
    <row r="89" spans="1:13" x14ac:dyDescent="0.25">
      <c r="A89">
        <v>1900</v>
      </c>
      <c r="B89" s="148">
        <v>42944</v>
      </c>
      <c r="C89" s="10">
        <v>1900</v>
      </c>
      <c r="D89" s="39">
        <v>30.03997</v>
      </c>
      <c r="E89" s="39">
        <v>24.28</v>
      </c>
      <c r="F89" s="39">
        <f t="shared" si="9"/>
        <v>-10943.942999999997</v>
      </c>
      <c r="G89" s="39">
        <f t="shared" si="10"/>
        <v>57075.942999999999</v>
      </c>
      <c r="H89" s="177">
        <f t="shared" si="11"/>
        <v>-0.1917435336986022</v>
      </c>
      <c r="I89" s="39"/>
      <c r="J89" s="39"/>
      <c r="K89" s="39">
        <f t="shared" si="8"/>
        <v>-9195.9730000000036</v>
      </c>
      <c r="L89" s="39"/>
    </row>
    <row r="90" spans="1:13" x14ac:dyDescent="0.25">
      <c r="A90">
        <v>1900</v>
      </c>
      <c r="B90" s="148">
        <v>42962</v>
      </c>
      <c r="C90" s="10">
        <v>2000</v>
      </c>
      <c r="D90" s="39">
        <v>29.7</v>
      </c>
      <c r="E90" s="39">
        <v>25.28</v>
      </c>
      <c r="F90" s="39">
        <f t="shared" si="9"/>
        <v>-8839.9999999999964</v>
      </c>
      <c r="G90" s="39">
        <f t="shared" si="10"/>
        <v>59400</v>
      </c>
      <c r="H90" s="177">
        <f t="shared" si="11"/>
        <v>-0.14882154882154877</v>
      </c>
      <c r="I90" s="39"/>
      <c r="J90" s="39"/>
      <c r="K90" s="39">
        <f t="shared" si="8"/>
        <v>-7092.0300000000025</v>
      </c>
      <c r="L90" s="39"/>
    </row>
    <row r="91" spans="1:13" x14ac:dyDescent="0.25">
      <c r="A91">
        <v>1900</v>
      </c>
      <c r="B91" s="148">
        <v>42980</v>
      </c>
      <c r="C91" s="10">
        <v>2000</v>
      </c>
      <c r="D91" s="39">
        <v>29.582999999999998</v>
      </c>
      <c r="E91" s="39">
        <v>22.42</v>
      </c>
      <c r="F91" s="39">
        <f t="shared" si="9"/>
        <v>-14325.999999999993</v>
      </c>
      <c r="G91" s="39">
        <f t="shared" si="10"/>
        <v>59166</v>
      </c>
      <c r="H91" s="177">
        <f t="shared" si="11"/>
        <v>-0.24213230571612065</v>
      </c>
      <c r="I91" s="39"/>
      <c r="J91" s="39"/>
      <c r="K91" s="39">
        <f t="shared" si="8"/>
        <v>-12578.029999999999</v>
      </c>
      <c r="L91" s="39"/>
      <c r="M91" t="s">
        <v>184</v>
      </c>
    </row>
    <row r="92" spans="1:13" x14ac:dyDescent="0.25">
      <c r="A92">
        <v>1300</v>
      </c>
      <c r="B92" s="148">
        <v>42986</v>
      </c>
      <c r="C92" s="10">
        <v>2400</v>
      </c>
      <c r="D92" s="39">
        <v>28.047699999999999</v>
      </c>
      <c r="E92" s="39">
        <v>21.08</v>
      </c>
      <c r="F92" s="39">
        <f t="shared" si="9"/>
        <v>-16722.480000000003</v>
      </c>
      <c r="G92" s="39">
        <f t="shared" si="10"/>
        <v>67314.48</v>
      </c>
      <c r="H92" s="177">
        <f t="shared" si="11"/>
        <v>-0.24842322186845983</v>
      </c>
      <c r="I92" s="39"/>
      <c r="J92" s="39"/>
      <c r="K92" s="39">
        <f t="shared" si="8"/>
        <v>-14974.510000000009</v>
      </c>
      <c r="L92" s="39"/>
    </row>
    <row r="93" spans="1:13" x14ac:dyDescent="0.25">
      <c r="A93">
        <v>900</v>
      </c>
      <c r="B93" s="148">
        <v>42986</v>
      </c>
      <c r="C93" s="10">
        <v>2000</v>
      </c>
      <c r="D93" s="39">
        <v>29.446999999999999</v>
      </c>
      <c r="E93" s="39">
        <v>21.135000000000002</v>
      </c>
      <c r="F93" s="39">
        <f t="shared" si="9"/>
        <v>-16623.999999999996</v>
      </c>
      <c r="G93" s="39">
        <f t="shared" si="10"/>
        <v>58894</v>
      </c>
      <c r="H93" s="177">
        <f t="shared" si="11"/>
        <v>-0.28226984073080441</v>
      </c>
      <c r="I93" s="39">
        <v>29</v>
      </c>
      <c r="J93" s="39"/>
      <c r="K93" s="39">
        <f t="shared" si="8"/>
        <v>-14876.030000000002</v>
      </c>
      <c r="L93" s="39">
        <f>21.06/2.025</f>
        <v>10.4</v>
      </c>
    </row>
    <row r="94" spans="1:13" x14ac:dyDescent="0.25">
      <c r="A94">
        <v>1000</v>
      </c>
      <c r="B94" s="148">
        <v>42996</v>
      </c>
      <c r="C94" s="10">
        <v>2000</v>
      </c>
      <c r="D94" s="39">
        <v>29.446999999999999</v>
      </c>
      <c r="E94" s="39">
        <v>21.44</v>
      </c>
      <c r="F94" s="39">
        <f t="shared" si="9"/>
        <v>-16013.999999999996</v>
      </c>
      <c r="G94" s="39">
        <f t="shared" si="10"/>
        <v>58894</v>
      </c>
      <c r="H94" s="177">
        <f t="shared" si="11"/>
        <v>-0.27191224912554751</v>
      </c>
      <c r="I94" s="39"/>
      <c r="J94" s="39"/>
      <c r="K94" s="39">
        <f t="shared" si="8"/>
        <v>-14266.030000000002</v>
      </c>
      <c r="L94" s="39"/>
    </row>
    <row r="95" spans="1:13" x14ac:dyDescent="0.25">
      <c r="A95">
        <v>1000</v>
      </c>
      <c r="B95" s="148">
        <v>42999</v>
      </c>
      <c r="C95" s="10">
        <v>2200</v>
      </c>
      <c r="D95" s="39">
        <v>28.6112</v>
      </c>
      <c r="E95" s="39">
        <v>20.22</v>
      </c>
      <c r="F95" s="39">
        <f t="shared" si="9"/>
        <v>-18460.640000000003</v>
      </c>
      <c r="G95" s="39">
        <f t="shared" si="10"/>
        <v>62944.639999999999</v>
      </c>
      <c r="H95" s="177">
        <f t="shared" si="11"/>
        <v>-0.29328374902136228</v>
      </c>
      <c r="I95" s="39"/>
      <c r="J95" s="39"/>
      <c r="K95" s="39">
        <f t="shared" si="8"/>
        <v>-16712.670000000009</v>
      </c>
      <c r="L95" s="39"/>
    </row>
    <row r="96" spans="1:13" x14ac:dyDescent="0.25">
      <c r="A96">
        <v>800</v>
      </c>
      <c r="B96" s="148">
        <v>43011</v>
      </c>
      <c r="C96" s="10">
        <v>2000</v>
      </c>
      <c r="D96" s="39">
        <v>29.411999999999999</v>
      </c>
      <c r="E96" s="39">
        <v>20.56</v>
      </c>
      <c r="F96" s="39">
        <f t="shared" si="9"/>
        <v>-17704</v>
      </c>
      <c r="G96" s="39">
        <f t="shared" si="10"/>
        <v>58824</v>
      </c>
      <c r="H96" s="177">
        <f t="shared" si="11"/>
        <v>-0.30096559227526182</v>
      </c>
      <c r="I96" s="39"/>
      <c r="J96" s="39"/>
      <c r="K96" s="39">
        <f t="shared" si="8"/>
        <v>-15956.030000000006</v>
      </c>
      <c r="L96" s="39"/>
    </row>
    <row r="97" spans="1:12" x14ac:dyDescent="0.25">
      <c r="A97">
        <v>1800</v>
      </c>
      <c r="B97" s="148">
        <v>43023</v>
      </c>
      <c r="C97" s="10">
        <v>2000</v>
      </c>
      <c r="D97" s="39">
        <v>29.411999999999999</v>
      </c>
      <c r="E97" s="39">
        <v>21.3</v>
      </c>
      <c r="F97" s="39">
        <f t="shared" si="9"/>
        <v>-16223.999999999996</v>
      </c>
      <c r="G97" s="39">
        <f t="shared" si="10"/>
        <v>58824</v>
      </c>
      <c r="H97" s="177">
        <f t="shared" si="11"/>
        <v>-0.27580579355365153</v>
      </c>
      <c r="I97" s="39"/>
      <c r="J97" s="39">
        <v>54.85</v>
      </c>
      <c r="K97" s="39">
        <f t="shared" si="8"/>
        <v>-14476.030000000002</v>
      </c>
      <c r="L97" s="39"/>
    </row>
    <row r="98" spans="1:12" x14ac:dyDescent="0.25">
      <c r="A98">
        <v>2000</v>
      </c>
      <c r="B98" s="148">
        <v>43031</v>
      </c>
      <c r="C98" s="10">
        <v>2000</v>
      </c>
      <c r="D98" s="39">
        <v>29.411999999999999</v>
      </c>
      <c r="E98" s="39">
        <v>21.35</v>
      </c>
      <c r="F98" s="39">
        <f t="shared" si="9"/>
        <v>-16123.999999999995</v>
      </c>
      <c r="G98" s="39">
        <f t="shared" si="10"/>
        <v>58824</v>
      </c>
      <c r="H98" s="177">
        <f t="shared" si="11"/>
        <v>-0.27410580715354271</v>
      </c>
      <c r="I98" s="39"/>
      <c r="J98" s="39"/>
      <c r="K98" s="39">
        <f t="shared" si="8"/>
        <v>-14376.03</v>
      </c>
      <c r="L98" s="39"/>
    </row>
    <row r="99" spans="1:12" x14ac:dyDescent="0.25">
      <c r="A99">
        <v>2000</v>
      </c>
      <c r="B99" s="148">
        <v>43050</v>
      </c>
      <c r="C99" s="10">
        <v>2000</v>
      </c>
      <c r="D99" s="39">
        <v>29.411999999999999</v>
      </c>
      <c r="E99" s="39">
        <v>22.08</v>
      </c>
      <c r="F99" s="39">
        <f t="shared" si="9"/>
        <v>-14664.000000000002</v>
      </c>
      <c r="G99" s="39">
        <f t="shared" si="10"/>
        <v>58824</v>
      </c>
      <c r="H99" s="177">
        <f t="shared" si="11"/>
        <v>-0.24928600571195433</v>
      </c>
      <c r="I99" s="39"/>
      <c r="J99" s="39"/>
      <c r="K99" s="39">
        <f t="shared" si="8"/>
        <v>-12916.030000000008</v>
      </c>
      <c r="L99" s="39"/>
    </row>
    <row r="100" spans="1:12" x14ac:dyDescent="0.25">
      <c r="A100">
        <v>1800</v>
      </c>
      <c r="B100" s="148">
        <v>43056</v>
      </c>
      <c r="C100" s="10">
        <v>1800</v>
      </c>
      <c r="D100" s="39">
        <v>30.172000000000001</v>
      </c>
      <c r="E100" s="39">
        <v>23.41</v>
      </c>
      <c r="F100" s="39">
        <f t="shared" si="9"/>
        <v>-12171.6</v>
      </c>
      <c r="G100" s="39">
        <f t="shared" si="10"/>
        <v>54309.599999999999</v>
      </c>
      <c r="H100" s="177">
        <f t="shared" si="11"/>
        <v>-0.22411507357815194</v>
      </c>
      <c r="I100" s="39"/>
      <c r="J100" s="39"/>
      <c r="K100" s="39">
        <f t="shared" si="8"/>
        <v>-10423.630000000006</v>
      </c>
      <c r="L100" s="39"/>
    </row>
    <row r="101" spans="1:12" x14ac:dyDescent="0.25">
      <c r="A101">
        <v>1700</v>
      </c>
      <c r="B101" s="148">
        <v>43069</v>
      </c>
      <c r="C101" s="10">
        <v>1700</v>
      </c>
      <c r="D101" s="39">
        <v>30.390999999999998</v>
      </c>
      <c r="E101" s="39">
        <v>26.44</v>
      </c>
      <c r="F101" s="39">
        <f t="shared" si="9"/>
        <v>-6716.6999999999953</v>
      </c>
      <c r="G101" s="39">
        <f t="shared" si="10"/>
        <v>51664.7</v>
      </c>
      <c r="H101" s="177">
        <f t="shared" si="11"/>
        <v>-0.13000559376131082</v>
      </c>
      <c r="I101" s="39"/>
      <c r="J101" s="39"/>
      <c r="K101" s="39">
        <f t="shared" si="8"/>
        <v>-4968.7300000000014</v>
      </c>
      <c r="L101" s="39"/>
    </row>
    <row r="102" spans="1:12" x14ac:dyDescent="0.25">
      <c r="A102">
        <v>1600</v>
      </c>
      <c r="B102" s="148">
        <v>43069</v>
      </c>
      <c r="C102" s="10">
        <v>1600</v>
      </c>
      <c r="D102" s="39">
        <v>30.597999999999999</v>
      </c>
      <c r="E102" s="39">
        <v>27.08</v>
      </c>
      <c r="F102" s="39">
        <f t="shared" si="9"/>
        <v>-5628.8000000000011</v>
      </c>
      <c r="G102" s="39">
        <f t="shared" si="10"/>
        <v>48956.799999999996</v>
      </c>
      <c r="H102" s="177">
        <f t="shared" si="11"/>
        <v>-0.11497483495653313</v>
      </c>
      <c r="I102" s="39"/>
      <c r="J102" s="39"/>
      <c r="K102" s="39">
        <f t="shared" si="8"/>
        <v>-3880.8300000000072</v>
      </c>
      <c r="L102" s="39"/>
    </row>
    <row r="103" spans="1:12" x14ac:dyDescent="0.25">
      <c r="A103">
        <v>1600</v>
      </c>
      <c r="B103" s="148">
        <v>43072</v>
      </c>
      <c r="C103" s="10">
        <v>1600</v>
      </c>
      <c r="D103" s="39">
        <v>30.4419</v>
      </c>
      <c r="E103" s="39">
        <v>25.67</v>
      </c>
      <c r="F103" s="39">
        <f t="shared" si="9"/>
        <v>-7635.0399999999981</v>
      </c>
      <c r="G103" s="39">
        <f t="shared" si="10"/>
        <v>48707.040000000001</v>
      </c>
      <c r="H103" s="177">
        <f t="shared" si="11"/>
        <v>-0.15675434187747803</v>
      </c>
      <c r="I103" s="39"/>
      <c r="J103" s="39"/>
      <c r="K103" s="39">
        <f t="shared" si="8"/>
        <v>-5887.0700000000043</v>
      </c>
      <c r="L103" s="39"/>
    </row>
    <row r="104" spans="1:12" x14ac:dyDescent="0.25">
      <c r="A104">
        <v>1600</v>
      </c>
      <c r="B104" s="148">
        <v>43077</v>
      </c>
      <c r="C104" s="10">
        <v>1600</v>
      </c>
      <c r="D104" s="39">
        <v>30.4419</v>
      </c>
      <c r="E104" s="39">
        <v>26.68</v>
      </c>
      <c r="F104" s="39">
        <f t="shared" si="9"/>
        <v>-6019.0400000000009</v>
      </c>
      <c r="G104" s="39">
        <f t="shared" si="10"/>
        <v>48707.040000000001</v>
      </c>
      <c r="H104" s="177">
        <f t="shared" si="11"/>
        <v>-0.12357638649361573</v>
      </c>
      <c r="I104" s="39"/>
      <c r="J104" s="39"/>
      <c r="K104" s="39">
        <f t="shared" si="8"/>
        <v>-4271.070000000007</v>
      </c>
      <c r="L104" s="39"/>
    </row>
    <row r="105" spans="1:12" x14ac:dyDescent="0.25">
      <c r="A105">
        <v>1500</v>
      </c>
      <c r="B105" s="148">
        <v>43087</v>
      </c>
      <c r="C105" s="10">
        <v>1500</v>
      </c>
      <c r="D105" s="39">
        <v>30.667999999999999</v>
      </c>
      <c r="E105" s="39">
        <v>27.05</v>
      </c>
      <c r="F105" s="39">
        <f t="shared" si="9"/>
        <v>-5426.9999999999982</v>
      </c>
      <c r="G105" s="39">
        <f t="shared" si="10"/>
        <v>46002</v>
      </c>
      <c r="H105" s="177">
        <f t="shared" si="11"/>
        <v>-0.11797313160297374</v>
      </c>
      <c r="I105" s="171" t="s">
        <v>750</v>
      </c>
      <c r="J105" s="39"/>
      <c r="K105" s="39">
        <f t="shared" si="8"/>
        <v>-3679.0300000000043</v>
      </c>
      <c r="L105" s="39"/>
    </row>
    <row r="106" spans="1:12" x14ac:dyDescent="0.25">
      <c r="A106">
        <v>1400</v>
      </c>
      <c r="B106" s="148">
        <v>43089</v>
      </c>
      <c r="C106" s="10">
        <v>1400</v>
      </c>
      <c r="D106" s="39">
        <v>30.907</v>
      </c>
      <c r="E106" s="39">
        <v>27.32</v>
      </c>
      <c r="F106" s="39">
        <f t="shared" si="9"/>
        <v>-5021.7999999999993</v>
      </c>
      <c r="G106" s="39">
        <f t="shared" si="10"/>
        <v>43269.8</v>
      </c>
      <c r="H106" s="177">
        <f t="shared" si="11"/>
        <v>-0.11605785097227164</v>
      </c>
      <c r="I106" s="39"/>
      <c r="J106" s="39"/>
      <c r="K106" s="39">
        <f t="shared" si="8"/>
        <v>-3273.8300000000054</v>
      </c>
      <c r="L106" s="39"/>
    </row>
    <row r="107" spans="1:12" x14ac:dyDescent="0.25">
      <c r="A107">
        <v>1300</v>
      </c>
      <c r="B107" s="148">
        <v>43091</v>
      </c>
      <c r="C107" s="10">
        <v>1300</v>
      </c>
      <c r="D107" s="39">
        <v>31.114999999999998</v>
      </c>
      <c r="E107" s="39">
        <v>28.25</v>
      </c>
      <c r="F107" s="39">
        <f t="shared" si="9"/>
        <v>-3724.4999999999982</v>
      </c>
      <c r="G107" s="39">
        <f t="shared" si="10"/>
        <v>40449.5</v>
      </c>
      <c r="H107" s="177">
        <f t="shared" si="11"/>
        <v>-9.2077775992286628E-2</v>
      </c>
      <c r="I107" s="39"/>
      <c r="J107" s="39"/>
      <c r="K107" s="39">
        <f t="shared" si="8"/>
        <v>-1976.5300000000043</v>
      </c>
      <c r="L107" s="39"/>
    </row>
    <row r="108" spans="1:12" x14ac:dyDescent="0.25">
      <c r="A108">
        <v>1300</v>
      </c>
      <c r="B108" s="148">
        <v>43095</v>
      </c>
      <c r="C108" s="10">
        <v>1400</v>
      </c>
      <c r="D108" s="39">
        <v>30.864999999999998</v>
      </c>
      <c r="E108" s="39">
        <v>27.8</v>
      </c>
      <c r="F108" s="39">
        <f t="shared" si="9"/>
        <v>-4290.9999999999964</v>
      </c>
      <c r="G108" s="39">
        <f t="shared" si="10"/>
        <v>43211</v>
      </c>
      <c r="H108" s="177">
        <f t="shared" si="11"/>
        <v>-9.9303418111129041E-2</v>
      </c>
      <c r="I108" s="39"/>
      <c r="J108" s="39">
        <v>68.33</v>
      </c>
      <c r="K108" s="39">
        <f t="shared" si="8"/>
        <v>-2543.0300000000025</v>
      </c>
      <c r="L108" s="39"/>
    </row>
    <row r="109" spans="1:12" x14ac:dyDescent="0.25">
      <c r="A109">
        <v>1200</v>
      </c>
      <c r="B109" s="148">
        <v>43102</v>
      </c>
      <c r="C109" s="10">
        <v>1300</v>
      </c>
      <c r="D109" s="39">
        <v>31.079000000000001</v>
      </c>
      <c r="E109" s="39">
        <v>28.3</v>
      </c>
      <c r="F109" s="39">
        <f t="shared" ref="F109:F140" si="12">C109*(E109-D109)</f>
        <v>-3612.7</v>
      </c>
      <c r="G109" s="39">
        <f t="shared" ref="G109:G140" si="13">D109*C109</f>
        <v>40402.700000000004</v>
      </c>
      <c r="H109" s="177">
        <f t="shared" ref="H109:H140" si="14">(E109-D109)/D109</f>
        <v>-8.9417291418642811E-2</v>
      </c>
      <c r="I109" s="39"/>
      <c r="J109" s="39"/>
      <c r="K109" s="39">
        <f t="shared" si="8"/>
        <v>-1864.7300000000059</v>
      </c>
      <c r="L109" s="39"/>
    </row>
    <row r="110" spans="1:12" x14ac:dyDescent="0.25">
      <c r="A110">
        <v>1200</v>
      </c>
      <c r="B110" s="148">
        <v>43103</v>
      </c>
      <c r="C110" s="10">
        <v>1300</v>
      </c>
      <c r="D110" s="39">
        <v>31.079000000000001</v>
      </c>
      <c r="E110" s="39">
        <v>27.85</v>
      </c>
      <c r="F110" s="39">
        <f t="shared" si="12"/>
        <v>-4197.6999999999989</v>
      </c>
      <c r="G110" s="39">
        <f t="shared" si="13"/>
        <v>40402.700000000004</v>
      </c>
      <c r="H110" s="177">
        <f t="shared" si="14"/>
        <v>-0.10389652176710959</v>
      </c>
      <c r="I110" s="39"/>
      <c r="J110" s="39">
        <v>64.55</v>
      </c>
      <c r="K110" s="39">
        <f t="shared" si="8"/>
        <v>-2449.730000000005</v>
      </c>
      <c r="L110" s="39"/>
    </row>
    <row r="111" spans="1:12" x14ac:dyDescent="0.25">
      <c r="A111">
        <v>1200</v>
      </c>
      <c r="B111" s="148">
        <v>43104</v>
      </c>
      <c r="C111" s="390">
        <v>1500</v>
      </c>
      <c r="D111" s="392">
        <v>30.548999999999999</v>
      </c>
      <c r="E111" s="39">
        <v>27.11</v>
      </c>
      <c r="F111" s="39">
        <f t="shared" si="12"/>
        <v>-5158.5</v>
      </c>
      <c r="G111" s="39">
        <f t="shared" si="13"/>
        <v>45823.5</v>
      </c>
      <c r="H111" s="177">
        <f t="shared" si="14"/>
        <v>-0.11257324298667715</v>
      </c>
      <c r="I111" s="39">
        <v>30.5</v>
      </c>
      <c r="J111" s="39"/>
      <c r="K111" s="39">
        <f t="shared" si="8"/>
        <v>-3410.5300000000061</v>
      </c>
      <c r="L111" s="39"/>
    </row>
    <row r="112" spans="1:12" x14ac:dyDescent="0.25">
      <c r="A112">
        <v>1200</v>
      </c>
      <c r="B112" s="148">
        <v>43104</v>
      </c>
      <c r="C112" s="10">
        <v>1700</v>
      </c>
      <c r="D112" s="39">
        <v>30.1</v>
      </c>
      <c r="E112" s="39">
        <v>26.73</v>
      </c>
      <c r="F112" s="39">
        <f t="shared" si="12"/>
        <v>-5729.0000000000018</v>
      </c>
      <c r="G112" s="39">
        <f t="shared" si="13"/>
        <v>51170</v>
      </c>
      <c r="H112" s="177">
        <f t="shared" si="14"/>
        <v>-0.11196013289036548</v>
      </c>
      <c r="I112" s="39"/>
      <c r="J112" s="39"/>
      <c r="K112" s="39">
        <f t="shared" si="8"/>
        <v>-3981.0300000000079</v>
      </c>
      <c r="L112" s="39"/>
    </row>
    <row r="113" spans="1:13" x14ac:dyDescent="0.25">
      <c r="A113">
        <v>800</v>
      </c>
      <c r="B113" s="148">
        <v>43105</v>
      </c>
      <c r="C113" s="10">
        <v>1300</v>
      </c>
      <c r="D113" s="39">
        <v>30.925000000000001</v>
      </c>
      <c r="E113" s="39">
        <v>27.32</v>
      </c>
      <c r="F113" s="39">
        <f t="shared" si="12"/>
        <v>-4686.5000000000009</v>
      </c>
      <c r="G113" s="39">
        <f t="shared" si="13"/>
        <v>40202.5</v>
      </c>
      <c r="H113" s="177">
        <f t="shared" si="14"/>
        <v>-0.1165723524656427</v>
      </c>
      <c r="I113" s="39"/>
      <c r="J113" s="39"/>
      <c r="K113" s="39">
        <f t="shared" si="8"/>
        <v>-2938.530000000007</v>
      </c>
      <c r="L113" s="39"/>
      <c r="M113" t="s">
        <v>823</v>
      </c>
    </row>
    <row r="114" spans="1:13" x14ac:dyDescent="0.25">
      <c r="A114">
        <v>800</v>
      </c>
      <c r="B114" s="148">
        <v>43108</v>
      </c>
      <c r="C114" s="10">
        <v>1300</v>
      </c>
      <c r="D114" s="39">
        <v>30.925000000000001</v>
      </c>
      <c r="E114" s="39">
        <v>27.97</v>
      </c>
      <c r="F114" s="39">
        <f t="shared" si="12"/>
        <v>-3841.5000000000023</v>
      </c>
      <c r="G114" s="39">
        <f t="shared" si="13"/>
        <v>40202.5</v>
      </c>
      <c r="H114" s="177">
        <f t="shared" si="14"/>
        <v>-9.5553759094583732E-2</v>
      </c>
      <c r="I114" s="39"/>
      <c r="J114" s="39"/>
      <c r="K114" s="39">
        <f t="shared" si="8"/>
        <v>-2093.5300000000084</v>
      </c>
      <c r="L114" s="39"/>
    </row>
    <row r="115" spans="1:13" x14ac:dyDescent="0.25">
      <c r="A115">
        <v>700</v>
      </c>
      <c r="B115" s="148">
        <v>43112</v>
      </c>
      <c r="C115" s="10">
        <v>1300</v>
      </c>
      <c r="D115" s="39">
        <v>30.893000000000001</v>
      </c>
      <c r="E115" s="39">
        <v>28.14</v>
      </c>
      <c r="F115" s="39">
        <f t="shared" si="12"/>
        <v>-3578.9</v>
      </c>
      <c r="G115" s="39">
        <f t="shared" si="13"/>
        <v>40160.9</v>
      </c>
      <c r="H115" s="177">
        <f t="shared" si="14"/>
        <v>-8.9114038779011431E-2</v>
      </c>
      <c r="I115" s="39"/>
      <c r="J115" s="39">
        <v>62.75</v>
      </c>
      <c r="K115" s="39">
        <f t="shared" si="8"/>
        <v>-1830.9300000000062</v>
      </c>
      <c r="L115" s="39"/>
    </row>
    <row r="116" spans="1:13" x14ac:dyDescent="0.25">
      <c r="A116">
        <v>700</v>
      </c>
      <c r="B116" s="148">
        <v>43117</v>
      </c>
      <c r="C116" s="10">
        <v>1300</v>
      </c>
      <c r="D116" s="39">
        <v>30.893000000000001</v>
      </c>
      <c r="E116" s="39">
        <v>28.67</v>
      </c>
      <c r="F116" s="39">
        <f t="shared" si="12"/>
        <v>-2889.8999999999987</v>
      </c>
      <c r="G116" s="39">
        <f t="shared" si="13"/>
        <v>40160.9</v>
      </c>
      <c r="H116" s="177">
        <f t="shared" si="14"/>
        <v>-7.1958048748907488E-2</v>
      </c>
      <c r="I116" s="39"/>
      <c r="J116" s="39"/>
      <c r="K116" s="39">
        <f t="shared" si="8"/>
        <v>-1141.9300000000048</v>
      </c>
      <c r="L116" s="39"/>
    </row>
    <row r="117" spans="1:13" x14ac:dyDescent="0.25">
      <c r="A117">
        <v>400</v>
      </c>
      <c r="B117" s="148">
        <v>43119</v>
      </c>
      <c r="C117" s="10">
        <v>1000</v>
      </c>
      <c r="D117" s="39">
        <v>31.22</v>
      </c>
      <c r="E117" s="39">
        <v>29.72</v>
      </c>
      <c r="F117" s="39">
        <f t="shared" si="12"/>
        <v>-1500</v>
      </c>
      <c r="G117" s="39">
        <f t="shared" si="13"/>
        <v>31220</v>
      </c>
      <c r="H117" s="177">
        <f t="shared" si="14"/>
        <v>-4.8046124279308135E-2</v>
      </c>
      <c r="I117" s="39"/>
      <c r="J117" s="39">
        <v>73.25</v>
      </c>
      <c r="K117" s="39">
        <f t="shared" si="8"/>
        <v>247.96999999999389</v>
      </c>
      <c r="L117" s="39"/>
    </row>
    <row r="118" spans="1:13" x14ac:dyDescent="0.25">
      <c r="A118">
        <v>400</v>
      </c>
      <c r="B118" s="148">
        <v>43122</v>
      </c>
      <c r="C118" s="10">
        <v>1300</v>
      </c>
      <c r="D118" s="39">
        <v>30.7728</v>
      </c>
      <c r="E118" s="39">
        <v>29.63</v>
      </c>
      <c r="F118" s="39">
        <f t="shared" si="12"/>
        <v>-1485.6400000000015</v>
      </c>
      <c r="G118" s="39">
        <f t="shared" si="13"/>
        <v>40004.639999999999</v>
      </c>
      <c r="H118" s="177">
        <f t="shared" si="14"/>
        <v>-3.7136692143711368E-2</v>
      </c>
      <c r="I118" s="39"/>
      <c r="J118" s="39"/>
      <c r="K118" s="39">
        <f t="shared" si="8"/>
        <v>262.32999999999242</v>
      </c>
      <c r="L118" s="39"/>
    </row>
    <row r="119" spans="1:13" x14ac:dyDescent="0.25">
      <c r="A119">
        <v>400</v>
      </c>
      <c r="B119" s="148">
        <v>43123</v>
      </c>
      <c r="C119" s="10">
        <v>1300</v>
      </c>
      <c r="D119" s="39">
        <v>30.7728</v>
      </c>
      <c r="E119" s="39">
        <v>29.31</v>
      </c>
      <c r="F119" s="39">
        <f t="shared" si="12"/>
        <v>-1901.6400000000019</v>
      </c>
      <c r="G119" s="39">
        <f t="shared" si="13"/>
        <v>40004.639999999999</v>
      </c>
      <c r="H119" s="177">
        <f t="shared" si="14"/>
        <v>-4.7535485883637547E-2</v>
      </c>
      <c r="I119" s="39"/>
      <c r="J119" s="39">
        <v>67.23</v>
      </c>
      <c r="K119" s="39">
        <f t="shared" si="8"/>
        <v>-153.67000000000803</v>
      </c>
      <c r="L119" s="39"/>
    </row>
    <row r="120" spans="1:13" x14ac:dyDescent="0.25">
      <c r="A120">
        <v>100</v>
      </c>
      <c r="B120" s="148">
        <v>43125</v>
      </c>
      <c r="C120" s="10">
        <v>1000</v>
      </c>
      <c r="D120" s="39">
        <v>30.855</v>
      </c>
      <c r="E120" s="39">
        <v>30.26</v>
      </c>
      <c r="F120" s="39">
        <f t="shared" si="12"/>
        <v>-594.99999999999886</v>
      </c>
      <c r="G120" s="39">
        <f t="shared" si="13"/>
        <v>30855</v>
      </c>
      <c r="H120" s="177">
        <f t="shared" si="14"/>
        <v>-1.9283746556473792E-2</v>
      </c>
      <c r="I120" s="39"/>
      <c r="J120" s="39"/>
      <c r="K120" s="39">
        <f t="shared" si="8"/>
        <v>1152.969999999995</v>
      </c>
      <c r="L120" s="39"/>
    </row>
    <row r="121" spans="1:13" x14ac:dyDescent="0.25">
      <c r="A121">
        <v>0</v>
      </c>
      <c r="B121" s="148">
        <v>43126</v>
      </c>
      <c r="C121" s="10">
        <v>800</v>
      </c>
      <c r="D121" s="39">
        <v>30.868680000000001</v>
      </c>
      <c r="E121" s="39">
        <v>30.88</v>
      </c>
      <c r="F121" s="39">
        <f t="shared" si="12"/>
        <v>9.055999999998221</v>
      </c>
      <c r="G121" s="39">
        <f t="shared" si="13"/>
        <v>24694.944</v>
      </c>
      <c r="H121" s="177">
        <f t="shared" si="14"/>
        <v>3.6671474128462171E-4</v>
      </c>
      <c r="I121" s="39"/>
      <c r="J121" s="39">
        <v>76.23</v>
      </c>
      <c r="K121" s="39">
        <f t="shared" ref="K121:K158" si="15">F121+$Q$10</f>
        <v>1757.0259999999921</v>
      </c>
      <c r="L121" s="39"/>
    </row>
    <row r="122" spans="1:13" x14ac:dyDescent="0.25">
      <c r="A122">
        <v>0</v>
      </c>
      <c r="B122" s="148">
        <v>43131</v>
      </c>
      <c r="C122" s="10">
        <v>1300</v>
      </c>
      <c r="D122" s="39">
        <v>30.63</v>
      </c>
      <c r="E122" s="39">
        <v>30.36</v>
      </c>
      <c r="F122" s="39">
        <f t="shared" si="12"/>
        <v>-350.99999999999943</v>
      </c>
      <c r="G122" s="39">
        <f t="shared" si="13"/>
        <v>39819</v>
      </c>
      <c r="H122" s="177">
        <f t="shared" si="14"/>
        <v>-8.8148873653280963E-3</v>
      </c>
      <c r="I122" s="39"/>
      <c r="J122" s="39"/>
      <c r="K122" s="39">
        <f t="shared" si="15"/>
        <v>1396.9699999999943</v>
      </c>
      <c r="L122" s="39"/>
    </row>
    <row r="123" spans="1:13" x14ac:dyDescent="0.25">
      <c r="B123" s="148">
        <v>43133</v>
      </c>
      <c r="C123" s="390">
        <v>1500</v>
      </c>
      <c r="D123" s="392">
        <v>30.452999999999999</v>
      </c>
      <c r="E123" s="39">
        <v>29.34</v>
      </c>
      <c r="F123" s="39">
        <f t="shared" si="12"/>
        <v>-1669.4999999999993</v>
      </c>
      <c r="G123" s="39">
        <f t="shared" si="13"/>
        <v>45679.5</v>
      </c>
      <c r="H123" s="177">
        <f t="shared" si="14"/>
        <v>-3.6548123337602191E-2</v>
      </c>
      <c r="I123" s="171" t="s">
        <v>894</v>
      </c>
      <c r="J123" s="39"/>
      <c r="K123" s="39">
        <f t="shared" si="15"/>
        <v>78.46999999999457</v>
      </c>
      <c r="L123" s="39"/>
    </row>
    <row r="124" spans="1:13" x14ac:dyDescent="0.25">
      <c r="A124">
        <v>400</v>
      </c>
      <c r="B124" s="148">
        <v>43137</v>
      </c>
      <c r="C124" s="10">
        <v>1800</v>
      </c>
      <c r="D124" s="39">
        <v>29.96</v>
      </c>
      <c r="E124" s="39">
        <v>29.07</v>
      </c>
      <c r="F124" s="39">
        <f t="shared" si="12"/>
        <v>-1602.0000000000009</v>
      </c>
      <c r="G124" s="39">
        <f t="shared" si="13"/>
        <v>53928</v>
      </c>
      <c r="H124" s="177">
        <f t="shared" si="14"/>
        <v>-2.9706275033377857E-2</v>
      </c>
      <c r="I124" s="39"/>
      <c r="J124" s="39"/>
      <c r="K124" s="39">
        <f t="shared" si="15"/>
        <v>145.96999999999298</v>
      </c>
      <c r="L124" s="39"/>
    </row>
    <row r="125" spans="1:13" x14ac:dyDescent="0.25">
      <c r="A125">
        <v>400</v>
      </c>
      <c r="B125" s="148">
        <v>43139</v>
      </c>
      <c r="C125" s="10">
        <v>1800</v>
      </c>
      <c r="D125" s="39">
        <v>29.96</v>
      </c>
      <c r="E125" s="39">
        <v>27.57</v>
      </c>
      <c r="F125" s="39">
        <f t="shared" si="12"/>
        <v>-4302.0000000000009</v>
      </c>
      <c r="G125" s="39">
        <f t="shared" si="13"/>
        <v>53928</v>
      </c>
      <c r="H125" s="177">
        <f t="shared" si="14"/>
        <v>-7.977303070761016E-2</v>
      </c>
      <c r="I125" s="39"/>
      <c r="J125" s="39"/>
      <c r="K125" s="39">
        <f t="shared" si="15"/>
        <v>-2554.030000000007</v>
      </c>
      <c r="L125" s="39"/>
    </row>
    <row r="126" spans="1:13" x14ac:dyDescent="0.25">
      <c r="A126">
        <v>500</v>
      </c>
      <c r="B126" s="148">
        <v>43146</v>
      </c>
      <c r="C126" s="10">
        <v>1800</v>
      </c>
      <c r="D126" s="39">
        <v>29.96</v>
      </c>
      <c r="E126" s="39">
        <v>28.79</v>
      </c>
      <c r="F126" s="39">
        <f t="shared" si="12"/>
        <v>-2106.0000000000032</v>
      </c>
      <c r="G126" s="39">
        <f t="shared" si="13"/>
        <v>53928</v>
      </c>
      <c r="H126" s="177">
        <f t="shared" si="14"/>
        <v>-3.905206942590126E-2</v>
      </c>
      <c r="I126" s="39"/>
      <c r="J126" s="39"/>
      <c r="K126" s="39">
        <f t="shared" si="15"/>
        <v>-358.0300000000093</v>
      </c>
      <c r="L126" s="39"/>
    </row>
    <row r="127" spans="1:13" x14ac:dyDescent="0.25">
      <c r="A127">
        <v>500</v>
      </c>
      <c r="B127" s="148">
        <v>43151</v>
      </c>
      <c r="C127" s="10">
        <v>1800</v>
      </c>
      <c r="D127" s="39">
        <v>29.96</v>
      </c>
      <c r="E127" s="39">
        <v>27.49</v>
      </c>
      <c r="F127" s="39">
        <f t="shared" si="12"/>
        <v>-4446.0000000000045</v>
      </c>
      <c r="G127" s="39">
        <f t="shared" si="13"/>
        <v>53928</v>
      </c>
      <c r="H127" s="177">
        <f t="shared" si="14"/>
        <v>-8.2443257676902609E-2</v>
      </c>
      <c r="I127" s="39"/>
      <c r="J127" s="39"/>
      <c r="K127" s="39">
        <f t="shared" si="15"/>
        <v>-2698.0300000000107</v>
      </c>
      <c r="L127" s="39"/>
    </row>
    <row r="128" spans="1:13" x14ac:dyDescent="0.25">
      <c r="A128">
        <v>1500</v>
      </c>
      <c r="B128" s="148">
        <v>43165</v>
      </c>
      <c r="C128" s="10">
        <v>1800</v>
      </c>
      <c r="D128" s="39">
        <v>29.835999999999999</v>
      </c>
      <c r="E128" s="39">
        <v>28.01</v>
      </c>
      <c r="F128" s="39">
        <f t="shared" si="12"/>
        <v>-3286.7999999999947</v>
      </c>
      <c r="G128" s="39">
        <f t="shared" si="13"/>
        <v>53704.799999999996</v>
      </c>
      <c r="H128" s="177">
        <f t="shared" si="14"/>
        <v>-6.1201233409304098E-2</v>
      </c>
      <c r="I128" s="39"/>
      <c r="J128" s="39"/>
      <c r="K128" s="39">
        <f t="shared" si="15"/>
        <v>-1538.8300000000008</v>
      </c>
      <c r="L128" s="39"/>
    </row>
    <row r="129" spans="1:12" x14ac:dyDescent="0.25">
      <c r="B129" s="148">
        <v>43166</v>
      </c>
      <c r="C129" s="10">
        <v>2000</v>
      </c>
      <c r="D129" s="39">
        <v>29.48</v>
      </c>
      <c r="E129" s="39">
        <v>26.59</v>
      </c>
      <c r="F129" s="39">
        <f t="shared" si="12"/>
        <v>-5780.0000000000009</v>
      </c>
      <c r="G129" s="39">
        <f t="shared" si="13"/>
        <v>58960</v>
      </c>
      <c r="H129" s="177">
        <f t="shared" si="14"/>
        <v>-9.803256445047491E-2</v>
      </c>
      <c r="I129" s="39"/>
      <c r="J129" s="39"/>
      <c r="K129" s="39">
        <f t="shared" si="15"/>
        <v>-4032.030000000007</v>
      </c>
      <c r="L129" s="39"/>
    </row>
    <row r="130" spans="1:12" x14ac:dyDescent="0.25">
      <c r="B130" s="148">
        <v>43167</v>
      </c>
      <c r="C130" s="10">
        <v>2300</v>
      </c>
      <c r="D130" s="39">
        <v>28.782</v>
      </c>
      <c r="E130" s="39">
        <v>22.98</v>
      </c>
      <c r="F130" s="39">
        <f t="shared" si="12"/>
        <v>-13344.599999999999</v>
      </c>
      <c r="G130" s="39">
        <f t="shared" si="13"/>
        <v>66198.600000000006</v>
      </c>
      <c r="H130" s="177">
        <f t="shared" si="14"/>
        <v>-0.20158432353554304</v>
      </c>
      <c r="I130" s="39"/>
      <c r="J130" s="39"/>
      <c r="K130" s="39">
        <f t="shared" si="15"/>
        <v>-11596.630000000005</v>
      </c>
      <c r="L130" s="39"/>
    </row>
    <row r="131" spans="1:12" x14ac:dyDescent="0.25">
      <c r="B131" s="148">
        <v>43167</v>
      </c>
      <c r="C131" s="10">
        <v>2500</v>
      </c>
      <c r="D131" s="39">
        <v>28.326000000000001</v>
      </c>
      <c r="E131" s="39">
        <v>22.98</v>
      </c>
      <c r="F131" s="39">
        <f t="shared" si="12"/>
        <v>-13365</v>
      </c>
      <c r="G131" s="39">
        <f t="shared" si="13"/>
        <v>70815</v>
      </c>
      <c r="H131" s="177">
        <f t="shared" si="14"/>
        <v>-0.18873120101673374</v>
      </c>
      <c r="I131" s="39"/>
      <c r="J131" s="39"/>
      <c r="K131" s="39">
        <f t="shared" si="15"/>
        <v>-11617.030000000006</v>
      </c>
      <c r="L131" s="39"/>
    </row>
    <row r="132" spans="1:12" x14ac:dyDescent="0.25">
      <c r="A132">
        <v>1500</v>
      </c>
      <c r="B132" s="148">
        <v>43167</v>
      </c>
      <c r="C132" s="10">
        <v>3000</v>
      </c>
      <c r="D132" s="39">
        <v>27.43</v>
      </c>
      <c r="E132" s="39">
        <v>22.98</v>
      </c>
      <c r="F132" s="39">
        <f t="shared" si="12"/>
        <v>-13349.999999999998</v>
      </c>
      <c r="G132" s="39">
        <f t="shared" si="13"/>
        <v>82290</v>
      </c>
      <c r="H132" s="177">
        <f t="shared" si="14"/>
        <v>-0.16223113379511481</v>
      </c>
      <c r="I132" s="39"/>
      <c r="J132" s="39"/>
      <c r="K132" s="39">
        <f t="shared" si="15"/>
        <v>-11602.030000000004</v>
      </c>
      <c r="L132" s="39"/>
    </row>
    <row r="133" spans="1:12" x14ac:dyDescent="0.25">
      <c r="A133">
        <v>1800</v>
      </c>
      <c r="B133" s="148">
        <v>43168</v>
      </c>
      <c r="C133" s="10">
        <v>3000</v>
      </c>
      <c r="D133" s="39">
        <v>27.43</v>
      </c>
      <c r="E133" s="39">
        <v>24.08</v>
      </c>
      <c r="F133" s="39">
        <f t="shared" si="12"/>
        <v>-10050.000000000004</v>
      </c>
      <c r="G133" s="39">
        <f t="shared" si="13"/>
        <v>82290</v>
      </c>
      <c r="H133" s="177">
        <f t="shared" si="14"/>
        <v>-0.12212905577834493</v>
      </c>
      <c r="I133" s="39"/>
      <c r="J133" s="39"/>
      <c r="K133" s="39">
        <f t="shared" si="15"/>
        <v>-8302.0300000000097</v>
      </c>
      <c r="L133" s="39"/>
    </row>
    <row r="134" spans="1:12" x14ac:dyDescent="0.25">
      <c r="A134">
        <v>800</v>
      </c>
      <c r="B134" s="148">
        <v>43182</v>
      </c>
      <c r="C134" s="10">
        <v>3000</v>
      </c>
      <c r="D134" s="39">
        <v>27.152999999999999</v>
      </c>
      <c r="E134" s="39">
        <v>23.28</v>
      </c>
      <c r="F134" s="39">
        <f t="shared" si="12"/>
        <v>-11618.999999999993</v>
      </c>
      <c r="G134" s="39">
        <f t="shared" si="13"/>
        <v>81459</v>
      </c>
      <c r="H134" s="177">
        <f t="shared" si="14"/>
        <v>-0.1426361727985857</v>
      </c>
      <c r="I134" s="39">
        <v>27</v>
      </c>
      <c r="J134" s="39"/>
      <c r="K134" s="39">
        <f t="shared" si="15"/>
        <v>-9871.0299999999988</v>
      </c>
      <c r="L134" s="39"/>
    </row>
    <row r="135" spans="1:12" x14ac:dyDescent="0.25">
      <c r="A135">
        <v>600</v>
      </c>
      <c r="B135" s="148">
        <v>43188</v>
      </c>
      <c r="C135" s="10">
        <v>2800</v>
      </c>
      <c r="D135" s="39">
        <v>27.385000000000002</v>
      </c>
      <c r="E135" s="39">
        <v>23.94</v>
      </c>
      <c r="F135" s="39">
        <f t="shared" si="12"/>
        <v>-9646</v>
      </c>
      <c r="G135" s="39">
        <f t="shared" si="13"/>
        <v>76678</v>
      </c>
      <c r="H135" s="177">
        <f t="shared" si="14"/>
        <v>-0.12579879496074495</v>
      </c>
      <c r="I135" s="39"/>
      <c r="J135" s="39"/>
      <c r="K135" s="39">
        <f t="shared" si="15"/>
        <v>-7898.0300000000061</v>
      </c>
      <c r="L135" s="39"/>
    </row>
    <row r="136" spans="1:12" x14ac:dyDescent="0.25">
      <c r="A136">
        <v>300</v>
      </c>
      <c r="B136" s="148">
        <v>43194</v>
      </c>
      <c r="C136" s="10">
        <v>2500</v>
      </c>
      <c r="D136" s="39">
        <v>27.78</v>
      </c>
      <c r="E136" s="39">
        <v>24.08</v>
      </c>
      <c r="F136" s="39">
        <f t="shared" si="12"/>
        <v>-9250.0000000000073</v>
      </c>
      <c r="G136" s="39">
        <f t="shared" si="13"/>
        <v>69450</v>
      </c>
      <c r="H136" s="177">
        <f t="shared" si="14"/>
        <v>-0.13318934485241191</v>
      </c>
      <c r="I136" s="39"/>
      <c r="J136" s="39"/>
      <c r="K136" s="39">
        <f t="shared" si="15"/>
        <v>-7502.0300000000134</v>
      </c>
      <c r="L136" s="39"/>
    </row>
    <row r="137" spans="1:12" x14ac:dyDescent="0.25">
      <c r="A137">
        <v>1500</v>
      </c>
      <c r="B137" s="148">
        <v>43196</v>
      </c>
      <c r="C137" s="10">
        <v>2500</v>
      </c>
      <c r="D137" s="39">
        <v>27.78</v>
      </c>
      <c r="E137" s="39">
        <v>23.77</v>
      </c>
      <c r="F137" s="39">
        <f t="shared" si="12"/>
        <v>-10025.000000000004</v>
      </c>
      <c r="G137" s="39">
        <f t="shared" si="13"/>
        <v>69450</v>
      </c>
      <c r="H137" s="177">
        <f t="shared" si="14"/>
        <v>-0.14434845212383016</v>
      </c>
      <c r="I137" s="39"/>
      <c r="J137" s="39">
        <v>42</v>
      </c>
      <c r="K137" s="39">
        <f t="shared" si="15"/>
        <v>-8277.0300000000097</v>
      </c>
      <c r="L137" s="39">
        <v>11.6</v>
      </c>
    </row>
    <row r="138" spans="1:12" x14ac:dyDescent="0.25">
      <c r="A138">
        <v>1000</v>
      </c>
      <c r="B138" s="148">
        <v>43208</v>
      </c>
      <c r="C138" s="10">
        <v>2000</v>
      </c>
      <c r="D138" s="39">
        <v>28.556999999999999</v>
      </c>
      <c r="E138" s="39">
        <v>24.58</v>
      </c>
      <c r="F138" s="39">
        <f t="shared" si="12"/>
        <v>-7954.0000000000009</v>
      </c>
      <c r="G138" s="39">
        <f t="shared" si="13"/>
        <v>57114</v>
      </c>
      <c r="H138" s="177">
        <f t="shared" si="14"/>
        <v>-0.13926532899114055</v>
      </c>
      <c r="I138" s="39"/>
      <c r="J138" s="39"/>
      <c r="K138" s="39">
        <f t="shared" si="15"/>
        <v>-6206.030000000007</v>
      </c>
      <c r="L138" s="39"/>
    </row>
    <row r="139" spans="1:12" x14ac:dyDescent="0.25">
      <c r="A139">
        <v>1000</v>
      </c>
      <c r="B139" s="148">
        <v>43209</v>
      </c>
      <c r="C139" s="10">
        <v>2500</v>
      </c>
      <c r="D139" s="39">
        <v>27.681999999999999</v>
      </c>
      <c r="E139" s="39">
        <v>24.18</v>
      </c>
      <c r="F139" s="39">
        <f t="shared" si="12"/>
        <v>-8754.9999999999964</v>
      </c>
      <c r="G139" s="39">
        <f t="shared" si="13"/>
        <v>69205</v>
      </c>
      <c r="H139" s="177">
        <f t="shared" si="14"/>
        <v>-0.12650820027454659</v>
      </c>
      <c r="I139" s="39"/>
      <c r="J139" s="39"/>
      <c r="K139" s="39">
        <f t="shared" si="15"/>
        <v>-7007.0300000000025</v>
      </c>
      <c r="L139" s="39"/>
    </row>
    <row r="140" spans="1:12" x14ac:dyDescent="0.25">
      <c r="A140">
        <v>500</v>
      </c>
      <c r="B140" s="148">
        <v>43210</v>
      </c>
      <c r="C140" s="10">
        <v>2000</v>
      </c>
      <c r="D140" s="39">
        <v>28.3826</v>
      </c>
      <c r="E140" s="39">
        <v>24.88</v>
      </c>
      <c r="F140" s="39">
        <f t="shared" si="12"/>
        <v>-7005.2000000000025</v>
      </c>
      <c r="G140" s="39">
        <f t="shared" si="13"/>
        <v>56765.2</v>
      </c>
      <c r="H140" s="177">
        <f t="shared" si="14"/>
        <v>-0.12340659418094188</v>
      </c>
      <c r="I140" s="39"/>
      <c r="J140" s="39"/>
      <c r="K140" s="39">
        <f t="shared" si="15"/>
        <v>-5257.2300000000087</v>
      </c>
      <c r="L140" s="39"/>
    </row>
    <row r="141" spans="1:12" x14ac:dyDescent="0.25">
      <c r="A141">
        <v>1500</v>
      </c>
      <c r="B141" s="148">
        <v>43211</v>
      </c>
      <c r="C141" s="10">
        <v>2500</v>
      </c>
      <c r="D141" s="39">
        <v>27.562000000000001</v>
      </c>
      <c r="E141" s="39">
        <v>24.28</v>
      </c>
      <c r="F141" s="39">
        <f t="shared" ref="F141:F163" si="16">C141*(E141-D141)</f>
        <v>-8205</v>
      </c>
      <c r="G141" s="39">
        <f t="shared" ref="G141:G163" si="17">D141*C141</f>
        <v>68905</v>
      </c>
      <c r="H141" s="177">
        <f t="shared" ref="H141:H163" si="18">(E141-D141)/D141</f>
        <v>-0.11907699005877657</v>
      </c>
      <c r="I141" s="39">
        <v>27</v>
      </c>
      <c r="J141" s="39"/>
      <c r="K141" s="39">
        <f t="shared" si="15"/>
        <v>-6457.0300000000061</v>
      </c>
      <c r="L141" s="39">
        <v>11.77</v>
      </c>
    </row>
    <row r="142" spans="1:12" x14ac:dyDescent="0.25">
      <c r="A142">
        <v>1200</v>
      </c>
      <c r="B142" s="148">
        <v>43213</v>
      </c>
      <c r="C142" s="10">
        <v>2200</v>
      </c>
      <c r="D142" s="39">
        <v>27.94</v>
      </c>
      <c r="E142" s="39">
        <v>24.79</v>
      </c>
      <c r="F142" s="39">
        <f t="shared" si="16"/>
        <v>-6930.0000000000045</v>
      </c>
      <c r="G142" s="39">
        <f t="shared" si="17"/>
        <v>61468</v>
      </c>
      <c r="H142" s="177">
        <f t="shared" si="18"/>
        <v>-0.11274158911954195</v>
      </c>
      <c r="I142" s="39"/>
      <c r="J142" s="39"/>
      <c r="K142" s="39">
        <f t="shared" si="15"/>
        <v>-5182.0300000000107</v>
      </c>
      <c r="L142" s="39"/>
    </row>
    <row r="143" spans="1:12" x14ac:dyDescent="0.25">
      <c r="A143">
        <v>700</v>
      </c>
      <c r="B143" s="148">
        <v>43214</v>
      </c>
      <c r="C143" s="10">
        <v>1700</v>
      </c>
      <c r="D143" s="39">
        <v>28.72</v>
      </c>
      <c r="E143" s="39">
        <v>25.38</v>
      </c>
      <c r="F143" s="39">
        <f t="shared" si="16"/>
        <v>-5678</v>
      </c>
      <c r="G143" s="39">
        <f t="shared" si="17"/>
        <v>48824</v>
      </c>
      <c r="H143" s="177">
        <f t="shared" si="18"/>
        <v>-0.11629526462395544</v>
      </c>
      <c r="I143" s="39"/>
      <c r="J143" s="39"/>
      <c r="K143" s="39">
        <f t="shared" si="15"/>
        <v>-3930.0300000000061</v>
      </c>
      <c r="L143" s="39"/>
    </row>
    <row r="144" spans="1:12" x14ac:dyDescent="0.25">
      <c r="A144">
        <v>500</v>
      </c>
      <c r="B144" s="148">
        <v>43220</v>
      </c>
      <c r="C144" s="390">
        <v>1500</v>
      </c>
      <c r="D144" s="392">
        <v>29.102</v>
      </c>
      <c r="E144" s="39">
        <v>25.19</v>
      </c>
      <c r="F144" s="39">
        <f t="shared" si="16"/>
        <v>-5867.9999999999982</v>
      </c>
      <c r="G144" s="39">
        <f t="shared" si="17"/>
        <v>43653</v>
      </c>
      <c r="H144" s="177">
        <f t="shared" si="18"/>
        <v>-0.13442375094495221</v>
      </c>
      <c r="I144" s="39"/>
      <c r="J144" s="39"/>
      <c r="K144" s="39">
        <f t="shared" si="15"/>
        <v>-4120.0300000000043</v>
      </c>
      <c r="L144" s="39"/>
    </row>
    <row r="145" spans="1:12" x14ac:dyDescent="0.25">
      <c r="A145">
        <v>500</v>
      </c>
      <c r="B145" s="148">
        <v>43220</v>
      </c>
      <c r="C145" s="10">
        <v>1700</v>
      </c>
      <c r="D145" s="39">
        <v>28.666</v>
      </c>
      <c r="E145" s="39">
        <v>25.19</v>
      </c>
      <c r="F145" s="39">
        <f t="shared" si="16"/>
        <v>-5909.1999999999989</v>
      </c>
      <c r="G145" s="39">
        <f t="shared" si="17"/>
        <v>48732.2</v>
      </c>
      <c r="H145" s="177">
        <f t="shared" si="18"/>
        <v>-0.12125863392171908</v>
      </c>
      <c r="I145" s="39"/>
      <c r="J145" s="39"/>
      <c r="K145" s="39">
        <f t="shared" si="15"/>
        <v>-4161.230000000005</v>
      </c>
      <c r="L145" s="39"/>
    </row>
    <row r="146" spans="1:12" x14ac:dyDescent="0.25">
      <c r="A146">
        <v>500</v>
      </c>
      <c r="B146" s="148">
        <v>43221</v>
      </c>
      <c r="C146" s="10">
        <v>2000</v>
      </c>
      <c r="D146" s="39">
        <v>28.064</v>
      </c>
      <c r="E146" s="39">
        <v>24.76</v>
      </c>
      <c r="F146" s="39">
        <f t="shared" si="16"/>
        <v>-6607.9999999999973</v>
      </c>
      <c r="G146" s="39">
        <f t="shared" si="17"/>
        <v>56128</v>
      </c>
      <c r="H146" s="177">
        <f t="shared" si="18"/>
        <v>-0.11773090079817554</v>
      </c>
      <c r="I146" s="39"/>
      <c r="J146" s="39"/>
      <c r="K146" s="39">
        <f t="shared" si="15"/>
        <v>-4860.0300000000034</v>
      </c>
      <c r="L146" s="39">
        <v>12.08</v>
      </c>
    </row>
    <row r="147" spans="1:12" x14ac:dyDescent="0.25">
      <c r="A147">
        <v>500</v>
      </c>
      <c r="B147" s="148">
        <v>43226</v>
      </c>
      <c r="C147" s="10">
        <v>2000</v>
      </c>
      <c r="D147" s="39">
        <v>28.06</v>
      </c>
      <c r="E147" s="39">
        <v>24.14</v>
      </c>
      <c r="F147" s="39">
        <f t="shared" si="16"/>
        <v>-7839.9999999999964</v>
      </c>
      <c r="G147" s="39">
        <f t="shared" si="17"/>
        <v>56120</v>
      </c>
      <c r="H147" s="177">
        <f t="shared" si="18"/>
        <v>-0.13970064148253736</v>
      </c>
      <c r="I147" s="39"/>
      <c r="J147" s="39">
        <v>44.98</v>
      </c>
      <c r="K147" s="39">
        <f t="shared" si="15"/>
        <v>-6092.0300000000025</v>
      </c>
      <c r="L147" s="39">
        <v>11.78</v>
      </c>
    </row>
    <row r="148" spans="1:12" x14ac:dyDescent="0.25">
      <c r="A148">
        <v>500</v>
      </c>
      <c r="B148" s="148">
        <v>43233</v>
      </c>
      <c r="C148" s="10">
        <v>2000</v>
      </c>
      <c r="D148" s="39">
        <v>28.06</v>
      </c>
      <c r="E148" s="39">
        <v>24.57</v>
      </c>
      <c r="F148" s="39">
        <f t="shared" si="16"/>
        <v>-6979.9999999999973</v>
      </c>
      <c r="G148" s="39">
        <f t="shared" si="17"/>
        <v>56120</v>
      </c>
      <c r="H148" s="177">
        <f t="shared" si="18"/>
        <v>-0.12437633642195291</v>
      </c>
      <c r="I148" s="39"/>
      <c r="J148" s="39">
        <v>51.33</v>
      </c>
      <c r="K148" s="39">
        <f t="shared" si="15"/>
        <v>-5232.0300000000034</v>
      </c>
      <c r="L148" s="39">
        <v>11.99</v>
      </c>
    </row>
    <row r="149" spans="1:12" x14ac:dyDescent="0.25">
      <c r="A149">
        <v>200</v>
      </c>
      <c r="B149" s="148">
        <v>43237</v>
      </c>
      <c r="C149" s="10">
        <v>2000</v>
      </c>
      <c r="D149" s="39">
        <v>27.992000000000001</v>
      </c>
      <c r="E149" s="39">
        <v>25.3</v>
      </c>
      <c r="F149" s="39">
        <f t="shared" si="16"/>
        <v>-5384</v>
      </c>
      <c r="G149" s="39">
        <f t="shared" si="17"/>
        <v>55984</v>
      </c>
      <c r="H149" s="177">
        <f t="shared" si="18"/>
        <v>-9.617033438125179E-2</v>
      </c>
      <c r="I149" s="39"/>
      <c r="J149" s="39"/>
      <c r="K149" s="39">
        <f t="shared" si="15"/>
        <v>-3636.0300000000061</v>
      </c>
      <c r="L149" s="39"/>
    </row>
    <row r="150" spans="1:12" x14ac:dyDescent="0.25">
      <c r="A150">
        <v>1200</v>
      </c>
      <c r="B150" s="148">
        <v>43239</v>
      </c>
      <c r="C150" s="10">
        <v>2000</v>
      </c>
      <c r="D150" s="39">
        <v>27.992000000000001</v>
      </c>
      <c r="E150" s="39">
        <v>24.89</v>
      </c>
      <c r="F150" s="39">
        <f t="shared" si="16"/>
        <v>-6204.0000000000009</v>
      </c>
      <c r="G150" s="39">
        <f t="shared" si="17"/>
        <v>55984</v>
      </c>
      <c r="H150" s="177">
        <f t="shared" si="18"/>
        <v>-0.11081737639325523</v>
      </c>
      <c r="I150" s="39"/>
      <c r="J150" s="39"/>
      <c r="K150" s="39">
        <f t="shared" si="15"/>
        <v>-4456.030000000007</v>
      </c>
      <c r="L150" s="39">
        <v>12.14</v>
      </c>
    </row>
    <row r="151" spans="1:12" x14ac:dyDescent="0.25">
      <c r="A151">
        <v>1200</v>
      </c>
      <c r="B151" s="148">
        <v>43241</v>
      </c>
      <c r="C151" s="10">
        <v>2000</v>
      </c>
      <c r="D151" s="39">
        <v>27.992000000000001</v>
      </c>
      <c r="E151" s="39">
        <v>24.77</v>
      </c>
      <c r="F151" s="39">
        <f t="shared" si="16"/>
        <v>-6444.0000000000027</v>
      </c>
      <c r="G151" s="39">
        <f t="shared" si="17"/>
        <v>55984</v>
      </c>
      <c r="H151" s="177">
        <f t="shared" si="18"/>
        <v>-0.11510431551871968</v>
      </c>
      <c r="I151" s="39"/>
      <c r="J151" s="39"/>
      <c r="K151" s="39">
        <f t="shared" si="15"/>
        <v>-4696.0300000000088</v>
      </c>
      <c r="L151" s="39">
        <v>12.08</v>
      </c>
    </row>
    <row r="152" spans="1:12" x14ac:dyDescent="0.25">
      <c r="A152">
        <v>1200</v>
      </c>
      <c r="B152" s="148">
        <v>43243</v>
      </c>
      <c r="C152" s="10">
        <v>2200</v>
      </c>
      <c r="D152" s="39">
        <v>27.68</v>
      </c>
      <c r="E152" s="39">
        <v>24.57</v>
      </c>
      <c r="F152" s="39">
        <f t="shared" si="16"/>
        <v>-6841.9999999999991</v>
      </c>
      <c r="G152" s="39">
        <f t="shared" si="17"/>
        <v>60896</v>
      </c>
      <c r="H152" s="177">
        <f t="shared" si="18"/>
        <v>-0.11235549132947975</v>
      </c>
      <c r="I152" s="39"/>
      <c r="J152" s="39"/>
      <c r="K152" s="39">
        <f t="shared" si="15"/>
        <v>-5094.0300000000052</v>
      </c>
      <c r="L152" s="39">
        <v>11.99</v>
      </c>
    </row>
    <row r="153" spans="1:12" x14ac:dyDescent="0.25">
      <c r="A153">
        <v>1700</v>
      </c>
      <c r="B153" s="148">
        <v>43252</v>
      </c>
      <c r="C153" s="10">
        <v>2200</v>
      </c>
      <c r="D153" s="39">
        <v>27.567</v>
      </c>
      <c r="E153" s="39">
        <v>24.42</v>
      </c>
      <c r="F153" s="39">
        <f t="shared" si="16"/>
        <v>-6923.3999999999969</v>
      </c>
      <c r="G153" s="39">
        <f t="shared" si="17"/>
        <v>60647.4</v>
      </c>
      <c r="H153" s="177">
        <f t="shared" si="18"/>
        <v>-0.11415823266949608</v>
      </c>
      <c r="I153" s="39"/>
      <c r="J153" s="39"/>
      <c r="K153" s="39">
        <f t="shared" si="15"/>
        <v>-5175.430000000003</v>
      </c>
      <c r="L153" s="39">
        <v>11.91</v>
      </c>
    </row>
    <row r="154" spans="1:12" x14ac:dyDescent="0.25">
      <c r="A154">
        <v>1500</v>
      </c>
      <c r="B154" s="148">
        <v>43259</v>
      </c>
      <c r="C154" s="10">
        <v>2000</v>
      </c>
      <c r="D154" s="39">
        <v>27.788</v>
      </c>
      <c r="E154" s="39">
        <v>25.36</v>
      </c>
      <c r="F154" s="39">
        <f t="shared" si="16"/>
        <v>-4856.0000000000018</v>
      </c>
      <c r="G154" s="39">
        <f t="shared" si="17"/>
        <v>55576</v>
      </c>
      <c r="H154" s="177">
        <f t="shared" si="18"/>
        <v>-8.7375845688786549E-2</v>
      </c>
      <c r="I154" s="39"/>
      <c r="J154" s="39"/>
      <c r="K154" s="39">
        <f t="shared" si="15"/>
        <v>-3108.0300000000079</v>
      </c>
      <c r="L154" s="39">
        <v>12.37</v>
      </c>
    </row>
    <row r="155" spans="1:12" x14ac:dyDescent="0.25">
      <c r="A155">
        <v>1000</v>
      </c>
      <c r="B155" s="148">
        <v>43264</v>
      </c>
      <c r="C155" s="390">
        <v>1500</v>
      </c>
      <c r="D155" s="392">
        <v>28.324000000000002</v>
      </c>
      <c r="E155" s="39">
        <v>26.01</v>
      </c>
      <c r="F155" s="39">
        <f t="shared" si="16"/>
        <v>-3471</v>
      </c>
      <c r="G155" s="39">
        <f t="shared" si="17"/>
        <v>42486</v>
      </c>
      <c r="H155" s="177">
        <f t="shared" si="18"/>
        <v>-8.1697500353057478E-2</v>
      </c>
      <c r="I155" s="751" t="s">
        <v>1098</v>
      </c>
      <c r="J155" s="39"/>
      <c r="K155" s="39">
        <f t="shared" si="15"/>
        <v>-1723.0300000000061</v>
      </c>
      <c r="L155" s="39">
        <v>12.69</v>
      </c>
    </row>
    <row r="156" spans="1:12" x14ac:dyDescent="0.25">
      <c r="A156">
        <v>1000</v>
      </c>
      <c r="B156" s="148">
        <v>43266</v>
      </c>
      <c r="C156" s="10">
        <v>1720</v>
      </c>
      <c r="D156" s="39">
        <v>27.998699999999999</v>
      </c>
      <c r="E156" s="39">
        <v>25.88</v>
      </c>
      <c r="F156" s="39">
        <f t="shared" si="16"/>
        <v>-3644.1640000000007</v>
      </c>
      <c r="G156" s="39">
        <f t="shared" si="17"/>
        <v>48157.763999999996</v>
      </c>
      <c r="H156" s="177">
        <f t="shared" si="18"/>
        <v>-7.5671370456485504E-2</v>
      </c>
      <c r="I156" s="39"/>
      <c r="J156" s="39"/>
      <c r="K156" s="39">
        <f t="shared" si="15"/>
        <v>-1896.1940000000068</v>
      </c>
      <c r="L156" s="39">
        <v>12.62</v>
      </c>
    </row>
    <row r="157" spans="1:12" x14ac:dyDescent="0.25">
      <c r="A157">
        <v>1080</v>
      </c>
      <c r="B157" s="148">
        <v>43269</v>
      </c>
      <c r="C157" s="390">
        <v>1500</v>
      </c>
      <c r="D157" s="392">
        <v>28.265499999999999</v>
      </c>
      <c r="E157" s="39">
        <v>26.009899999999998</v>
      </c>
      <c r="F157" s="39">
        <f t="shared" si="16"/>
        <v>-3383.4000000000019</v>
      </c>
      <c r="G157" s="39">
        <f t="shared" si="17"/>
        <v>42398.25</v>
      </c>
      <c r="H157" s="177">
        <f t="shared" si="18"/>
        <v>-7.9800463462525034E-2</v>
      </c>
      <c r="I157" s="39"/>
      <c r="J157" s="39"/>
      <c r="K157" s="39">
        <f t="shared" si="15"/>
        <v>-1635.430000000008</v>
      </c>
      <c r="L157" s="39">
        <v>12.69</v>
      </c>
    </row>
    <row r="158" spans="1:12" x14ac:dyDescent="0.25">
      <c r="A158">
        <v>780</v>
      </c>
      <c r="B158" s="148">
        <v>43271</v>
      </c>
      <c r="C158" s="390">
        <v>1500</v>
      </c>
      <c r="D158" s="392">
        <v>28.0626</v>
      </c>
      <c r="E158" s="39">
        <v>28.73</v>
      </c>
      <c r="F158" s="39">
        <f t="shared" si="16"/>
        <v>1001.100000000001</v>
      </c>
      <c r="G158" s="39">
        <f t="shared" si="17"/>
        <v>42093.9</v>
      </c>
      <c r="H158" s="177">
        <f t="shared" si="18"/>
        <v>2.3782543313876855E-2</v>
      </c>
      <c r="I158" s="39"/>
      <c r="J158" s="39"/>
      <c r="K158" s="39">
        <f t="shared" si="15"/>
        <v>2749.0699999999952</v>
      </c>
      <c r="L158" s="39">
        <v>14.01</v>
      </c>
    </row>
    <row r="159" spans="1:12" x14ac:dyDescent="0.25">
      <c r="A159">
        <v>-220</v>
      </c>
      <c r="B159" s="148">
        <v>43273</v>
      </c>
      <c r="C159" s="390">
        <v>1500</v>
      </c>
      <c r="D159" s="392">
        <v>27.71583</v>
      </c>
      <c r="E159" s="39">
        <v>29.69</v>
      </c>
      <c r="F159" s="39">
        <f t="shared" si="16"/>
        <v>2961.2550000000015</v>
      </c>
      <c r="G159" s="39">
        <f t="shared" si="17"/>
        <v>41573.745000000003</v>
      </c>
      <c r="H159" s="177">
        <f t="shared" si="18"/>
        <v>7.1228969148677879E-2</v>
      </c>
      <c r="I159" s="39"/>
      <c r="J159" s="39"/>
      <c r="K159" s="39">
        <f t="shared" ref="K159:K170" si="19">F159+$Q$10</f>
        <v>4709.2249999999949</v>
      </c>
      <c r="L159" s="39">
        <v>14.48</v>
      </c>
    </row>
    <row r="160" spans="1:12" x14ac:dyDescent="0.25">
      <c r="A160">
        <v>0</v>
      </c>
      <c r="B160" s="148">
        <v>43278</v>
      </c>
      <c r="C160" s="10">
        <v>1500</v>
      </c>
      <c r="D160" s="39">
        <v>27.72</v>
      </c>
      <c r="E160" s="39">
        <v>29.01</v>
      </c>
      <c r="F160" s="39">
        <f t="shared" si="16"/>
        <v>1935.0000000000041</v>
      </c>
      <c r="G160" s="39">
        <f t="shared" si="17"/>
        <v>41580</v>
      </c>
      <c r="H160" s="177">
        <f t="shared" si="18"/>
        <v>4.6536796536796633E-2</v>
      </c>
      <c r="I160" s="39"/>
      <c r="J160" s="39"/>
      <c r="K160" s="39">
        <f t="shared" si="19"/>
        <v>3682.969999999998</v>
      </c>
      <c r="L160" s="39">
        <v>14.15</v>
      </c>
    </row>
    <row r="161" spans="1:12" x14ac:dyDescent="0.25">
      <c r="A161">
        <v>0</v>
      </c>
      <c r="B161" s="148">
        <v>43285</v>
      </c>
      <c r="C161" s="10">
        <v>1500</v>
      </c>
      <c r="D161" s="39">
        <v>27.72</v>
      </c>
      <c r="E161" s="39">
        <v>28.7</v>
      </c>
      <c r="F161" s="39">
        <f t="shared" si="16"/>
        <v>1470.0000000000007</v>
      </c>
      <c r="G161" s="39">
        <f t="shared" si="17"/>
        <v>41580</v>
      </c>
      <c r="H161" s="177">
        <f t="shared" si="18"/>
        <v>3.5353535353535373E-2</v>
      </c>
      <c r="I161" s="39"/>
      <c r="J161" s="39"/>
      <c r="K161" s="39">
        <f t="shared" si="19"/>
        <v>3217.9699999999948</v>
      </c>
      <c r="L161" s="39">
        <v>13.88</v>
      </c>
    </row>
    <row r="162" spans="1:12" x14ac:dyDescent="0.25">
      <c r="A162">
        <v>0</v>
      </c>
      <c r="B162" s="148">
        <v>43288</v>
      </c>
      <c r="C162" s="10">
        <v>1500</v>
      </c>
      <c r="D162" s="39">
        <v>27.72</v>
      </c>
      <c r="E162" s="39">
        <v>29.1</v>
      </c>
      <c r="F162" s="39">
        <f t="shared" si="16"/>
        <v>2070.0000000000036</v>
      </c>
      <c r="G162" s="39">
        <f t="shared" si="17"/>
        <v>41580</v>
      </c>
      <c r="H162" s="177">
        <f t="shared" si="18"/>
        <v>4.9783549783549881E-2</v>
      </c>
      <c r="I162" s="39"/>
      <c r="J162" s="39"/>
      <c r="K162" s="39">
        <f t="shared" si="19"/>
        <v>3817.9699999999975</v>
      </c>
      <c r="L162" s="39">
        <v>14.03</v>
      </c>
    </row>
    <row r="163" spans="1:12" x14ac:dyDescent="0.25">
      <c r="A163">
        <v>200</v>
      </c>
      <c r="B163" s="148">
        <v>43296</v>
      </c>
      <c r="C163" s="10">
        <v>1500</v>
      </c>
      <c r="D163" s="39">
        <v>27.72</v>
      </c>
      <c r="E163" s="39">
        <v>28.05</v>
      </c>
      <c r="F163" s="39">
        <f t="shared" si="16"/>
        <v>495.00000000000279</v>
      </c>
      <c r="G163" s="39">
        <f t="shared" si="17"/>
        <v>41580</v>
      </c>
      <c r="H163" s="177">
        <f t="shared" si="18"/>
        <v>1.1904761904761972E-2</v>
      </c>
      <c r="I163" s="39"/>
      <c r="J163" s="39"/>
      <c r="K163" s="39">
        <f t="shared" si="19"/>
        <v>2242.9699999999966</v>
      </c>
      <c r="L163" s="39">
        <v>13.52</v>
      </c>
    </row>
    <row r="164" spans="1:12" x14ac:dyDescent="0.25">
      <c r="A164">
        <v>1500</v>
      </c>
      <c r="B164" s="148">
        <v>43310</v>
      </c>
      <c r="C164" s="10">
        <v>1500</v>
      </c>
      <c r="D164" s="39">
        <v>27.72</v>
      </c>
      <c r="E164" s="39">
        <v>28.7</v>
      </c>
      <c r="F164" s="39">
        <f t="shared" ref="F164:F169" si="20">C164*(E164-D164)</f>
        <v>1470.0000000000007</v>
      </c>
      <c r="G164" s="39">
        <f t="shared" ref="G164:G169" si="21">D164*C164</f>
        <v>41580</v>
      </c>
      <c r="H164" s="177">
        <f t="shared" ref="H164:H169" si="22">(E164-D164)/D164</f>
        <v>3.5353535353535373E-2</v>
      </c>
      <c r="I164" s="39"/>
      <c r="J164" s="39"/>
      <c r="K164" s="39">
        <f t="shared" si="19"/>
        <v>3217.9699999999948</v>
      </c>
      <c r="L164" s="39">
        <v>13.83</v>
      </c>
    </row>
    <row r="165" spans="1:12" x14ac:dyDescent="0.25">
      <c r="A165">
        <v>1500</v>
      </c>
      <c r="B165" s="148">
        <v>43312</v>
      </c>
      <c r="C165" s="10">
        <v>1500</v>
      </c>
      <c r="D165" s="39">
        <v>27.72</v>
      </c>
      <c r="E165" s="39">
        <v>29</v>
      </c>
      <c r="F165" s="39">
        <f t="shared" si="20"/>
        <v>1920.0000000000018</v>
      </c>
      <c r="G165" s="39">
        <f t="shared" si="21"/>
        <v>41580</v>
      </c>
      <c r="H165" s="177">
        <f t="shared" si="22"/>
        <v>4.6176046176046218E-2</v>
      </c>
      <c r="I165" s="39"/>
      <c r="J165" s="39"/>
      <c r="K165" s="39">
        <f t="shared" si="19"/>
        <v>3667.9699999999957</v>
      </c>
      <c r="L165" s="39">
        <v>13.98</v>
      </c>
    </row>
    <row r="166" spans="1:12" x14ac:dyDescent="0.25">
      <c r="A166">
        <v>1500</v>
      </c>
      <c r="B166" s="148">
        <v>43316</v>
      </c>
      <c r="C166" s="10">
        <v>1500</v>
      </c>
      <c r="D166" s="39">
        <v>27.72</v>
      </c>
      <c r="E166" s="39">
        <v>29.93</v>
      </c>
      <c r="F166" s="39">
        <f t="shared" si="20"/>
        <v>3315.0000000000014</v>
      </c>
      <c r="G166" s="39">
        <f t="shared" si="21"/>
        <v>41580</v>
      </c>
      <c r="H166" s="177">
        <f t="shared" si="22"/>
        <v>7.9725829725829755E-2</v>
      </c>
      <c r="I166" s="39"/>
      <c r="J166" s="39"/>
      <c r="K166" s="39">
        <f t="shared" si="19"/>
        <v>5062.9699999999957</v>
      </c>
      <c r="L166" s="39">
        <v>14.42</v>
      </c>
    </row>
    <row r="167" spans="1:12" x14ac:dyDescent="0.25">
      <c r="A167">
        <v>0</v>
      </c>
      <c r="B167" s="148">
        <v>43320</v>
      </c>
      <c r="C167" s="10">
        <v>0</v>
      </c>
      <c r="D167" s="39">
        <v>27.72</v>
      </c>
      <c r="E167" s="39">
        <v>30.61</v>
      </c>
      <c r="F167" s="39">
        <f t="shared" si="20"/>
        <v>0</v>
      </c>
      <c r="G167" s="39">
        <f t="shared" si="21"/>
        <v>0</v>
      </c>
      <c r="H167" s="177">
        <f t="shared" si="22"/>
        <v>0.10425685425685428</v>
      </c>
      <c r="I167" s="39"/>
      <c r="J167" s="39"/>
      <c r="K167" s="39">
        <v>5063</v>
      </c>
      <c r="L167" s="39">
        <v>14.75</v>
      </c>
    </row>
    <row r="168" spans="1:12" x14ac:dyDescent="0.25">
      <c r="A168">
        <v>0</v>
      </c>
      <c r="B168" s="148">
        <v>43321</v>
      </c>
      <c r="C168" s="183">
        <v>300</v>
      </c>
      <c r="D168" s="184">
        <v>16.07</v>
      </c>
      <c r="E168" s="39">
        <v>29.82</v>
      </c>
      <c r="F168" s="39">
        <f t="shared" si="20"/>
        <v>4125</v>
      </c>
      <c r="G168" s="39">
        <f t="shared" si="21"/>
        <v>4821</v>
      </c>
      <c r="H168" s="177">
        <f t="shared" si="22"/>
        <v>0.85563161169881763</v>
      </c>
      <c r="I168" s="39"/>
      <c r="J168" s="39"/>
      <c r="K168" s="39">
        <f t="shared" si="19"/>
        <v>5872.9699999999939</v>
      </c>
      <c r="L168" s="39">
        <v>14.37</v>
      </c>
    </row>
    <row r="169" spans="1:12" x14ac:dyDescent="0.25">
      <c r="A169">
        <v>0</v>
      </c>
      <c r="B169" s="148">
        <v>43328</v>
      </c>
      <c r="C169" s="10">
        <v>300</v>
      </c>
      <c r="D169" s="39">
        <v>16.07</v>
      </c>
      <c r="E169" s="39">
        <v>30.53</v>
      </c>
      <c r="F169" s="39">
        <f t="shared" si="20"/>
        <v>4338</v>
      </c>
      <c r="G169" s="39">
        <f t="shared" si="21"/>
        <v>4821</v>
      </c>
      <c r="H169" s="177">
        <f t="shared" si="22"/>
        <v>0.89981331673926579</v>
      </c>
      <c r="I169" s="39"/>
      <c r="J169" s="39"/>
      <c r="K169" s="39">
        <f t="shared" si="19"/>
        <v>6085.9699999999939</v>
      </c>
      <c r="L169" s="39"/>
    </row>
    <row r="170" spans="1:12" x14ac:dyDescent="0.25">
      <c r="A170">
        <v>0</v>
      </c>
      <c r="B170" s="148">
        <v>43329</v>
      </c>
      <c r="C170" s="10">
        <v>300</v>
      </c>
      <c r="D170" s="39">
        <v>16.07</v>
      </c>
      <c r="E170" s="39">
        <v>31.35</v>
      </c>
      <c r="F170" s="39">
        <f t="shared" ref="F170:F182" si="23">C170*(E170-D170)</f>
        <v>4584</v>
      </c>
      <c r="G170" s="39">
        <f t="shared" ref="G170:G182" si="24">D170*C170</f>
        <v>4821</v>
      </c>
      <c r="H170" s="177">
        <f t="shared" ref="H170:H182" si="25">(E170-D170)/D170</f>
        <v>0.95084007467330434</v>
      </c>
      <c r="I170" s="39"/>
      <c r="J170" s="39"/>
      <c r="K170" s="39">
        <f t="shared" si="19"/>
        <v>6331.9699999999939</v>
      </c>
      <c r="L170" s="39"/>
    </row>
    <row r="171" spans="1:12" x14ac:dyDescent="0.25">
      <c r="A171">
        <v>0</v>
      </c>
      <c r="B171" s="148">
        <v>43341</v>
      </c>
      <c r="C171" s="10">
        <v>300</v>
      </c>
      <c r="D171" s="39">
        <v>16.07</v>
      </c>
      <c r="E171" s="39">
        <v>30.68</v>
      </c>
      <c r="F171" s="39">
        <f t="shared" si="23"/>
        <v>4383</v>
      </c>
      <c r="G171" s="39">
        <f t="shared" si="24"/>
        <v>4821</v>
      </c>
      <c r="H171" s="177">
        <f t="shared" si="25"/>
        <v>0.90914747977597998</v>
      </c>
      <c r="I171" s="39"/>
      <c r="J171" s="39"/>
      <c r="K171" s="39">
        <f t="shared" ref="K171:K177" si="26">F171+$Q$10</f>
        <v>6130.9699999999939</v>
      </c>
      <c r="L171" s="39">
        <v>14.79</v>
      </c>
    </row>
    <row r="172" spans="1:12" x14ac:dyDescent="0.25">
      <c r="A172" s="1">
        <v>43353</v>
      </c>
      <c r="B172" s="148">
        <v>43343</v>
      </c>
      <c r="C172" s="10">
        <v>300</v>
      </c>
      <c r="D172" s="39">
        <v>16.07</v>
      </c>
      <c r="E172" s="39">
        <v>31.5</v>
      </c>
      <c r="F172" s="39">
        <f t="shared" si="23"/>
        <v>4629</v>
      </c>
      <c r="G172" s="39">
        <f t="shared" si="24"/>
        <v>4821</v>
      </c>
      <c r="H172" s="177">
        <f t="shared" si="25"/>
        <v>0.96017423771001864</v>
      </c>
      <c r="I172" s="39"/>
      <c r="J172" s="39"/>
      <c r="K172" s="768">
        <f t="shared" si="26"/>
        <v>6376.9699999999939</v>
      </c>
      <c r="L172" s="39">
        <v>15.18</v>
      </c>
    </row>
    <row r="173" spans="1:12" x14ac:dyDescent="0.25">
      <c r="A173" s="1">
        <v>43353</v>
      </c>
      <c r="B173" s="148">
        <v>43347</v>
      </c>
      <c r="C173" s="10">
        <v>300</v>
      </c>
      <c r="D173" s="39">
        <v>15.930999999999999</v>
      </c>
      <c r="E173" s="39">
        <v>31.9</v>
      </c>
      <c r="F173" s="39">
        <f t="shared" si="23"/>
        <v>4790.7</v>
      </c>
      <c r="G173" s="39">
        <f t="shared" si="24"/>
        <v>4779.3</v>
      </c>
      <c r="H173" s="177">
        <f t="shared" si="25"/>
        <v>1.0023852865482392</v>
      </c>
      <c r="I173" s="39"/>
      <c r="J173" s="39"/>
      <c r="K173" s="768">
        <f t="shared" si="26"/>
        <v>6538.6699999999937</v>
      </c>
      <c r="L173" s="39">
        <v>15.37</v>
      </c>
    </row>
    <row r="174" spans="1:12" x14ac:dyDescent="0.25">
      <c r="A174">
        <v>300</v>
      </c>
      <c r="B174" s="148">
        <v>43355</v>
      </c>
      <c r="C174" s="183">
        <v>300</v>
      </c>
      <c r="D174" s="184">
        <v>15.930999999999999</v>
      </c>
      <c r="E174" s="39">
        <v>31.73</v>
      </c>
      <c r="F174" s="39">
        <f t="shared" si="23"/>
        <v>4739.7000000000007</v>
      </c>
      <c r="G174" s="39">
        <f t="shared" si="24"/>
        <v>4779.3</v>
      </c>
      <c r="H174" s="177">
        <f t="shared" si="25"/>
        <v>0.99171426777980054</v>
      </c>
      <c r="I174" s="39"/>
      <c r="J174" s="39"/>
      <c r="K174" s="768">
        <f t="shared" si="26"/>
        <v>6487.6699999999946</v>
      </c>
      <c r="L174" s="39"/>
    </row>
    <row r="175" spans="1:12" x14ac:dyDescent="0.25">
      <c r="A175">
        <v>300</v>
      </c>
      <c r="B175" s="148">
        <v>43356</v>
      </c>
      <c r="C175" s="10">
        <v>500</v>
      </c>
      <c r="D175" s="39">
        <v>20.9587</v>
      </c>
      <c r="E175" s="39">
        <v>28.58</v>
      </c>
      <c r="F175" s="39">
        <f t="shared" si="23"/>
        <v>3810.6499999999992</v>
      </c>
      <c r="G175" s="39">
        <f t="shared" si="24"/>
        <v>10479.35</v>
      </c>
      <c r="H175" s="177">
        <f t="shared" si="25"/>
        <v>0.36363419486895648</v>
      </c>
      <c r="I175" s="39"/>
      <c r="J175" s="39"/>
      <c r="K175" s="39">
        <f t="shared" si="26"/>
        <v>5558.6199999999935</v>
      </c>
      <c r="L175" s="39">
        <v>13.77</v>
      </c>
    </row>
    <row r="176" spans="1:12" x14ac:dyDescent="0.25">
      <c r="A176">
        <v>300</v>
      </c>
      <c r="B176" s="148">
        <v>43357</v>
      </c>
      <c r="C176" s="7">
        <v>600</v>
      </c>
      <c r="D176" s="43">
        <v>22.106999999999999</v>
      </c>
      <c r="E176" s="39">
        <v>27.8</v>
      </c>
      <c r="F176" s="39">
        <f t="shared" si="23"/>
        <v>3415.8000000000006</v>
      </c>
      <c r="G176" s="39">
        <f t="shared" si="24"/>
        <v>13264.199999999999</v>
      </c>
      <c r="H176" s="177">
        <f t="shared" si="25"/>
        <v>0.25752024245714034</v>
      </c>
      <c r="I176" s="39"/>
      <c r="J176" s="39"/>
      <c r="K176" s="39">
        <f t="shared" si="26"/>
        <v>5163.769999999995</v>
      </c>
      <c r="L176" s="39">
        <v>13.4</v>
      </c>
    </row>
    <row r="177" spans="1:12" x14ac:dyDescent="0.25">
      <c r="A177">
        <v>200</v>
      </c>
      <c r="B177" s="148">
        <v>43360</v>
      </c>
      <c r="C177" s="10">
        <v>500</v>
      </c>
      <c r="D177" s="39">
        <v>20.748999999999999</v>
      </c>
      <c r="E177" s="39">
        <v>28.84</v>
      </c>
      <c r="F177" s="39">
        <f t="shared" si="23"/>
        <v>4045.5000000000005</v>
      </c>
      <c r="G177" s="39">
        <f t="shared" si="24"/>
        <v>10374.5</v>
      </c>
      <c r="H177" s="177">
        <f t="shared" si="25"/>
        <v>0.38994650344594928</v>
      </c>
      <c r="I177" s="39"/>
      <c r="J177" s="39"/>
      <c r="K177" s="39">
        <f t="shared" si="26"/>
        <v>5793.4699999999939</v>
      </c>
      <c r="L177" s="39">
        <v>13.9</v>
      </c>
    </row>
    <row r="178" spans="1:12" x14ac:dyDescent="0.25">
      <c r="A178">
        <v>100</v>
      </c>
      <c r="B178" s="148">
        <v>43361</v>
      </c>
      <c r="C178" s="10">
        <v>400</v>
      </c>
      <c r="D178" s="39">
        <v>18.616</v>
      </c>
      <c r="E178" s="39">
        <v>29.29</v>
      </c>
      <c r="F178" s="39">
        <f t="shared" si="23"/>
        <v>4269.5999999999995</v>
      </c>
      <c r="G178" s="39">
        <f t="shared" si="24"/>
        <v>7446.4</v>
      </c>
      <c r="H178" s="177">
        <f t="shared" si="25"/>
        <v>0.57337773957885685</v>
      </c>
      <c r="I178" s="39"/>
      <c r="J178" s="39"/>
      <c r="K178" s="39">
        <f t="shared" ref="K178:K184" si="27">F178+$Q$10</f>
        <v>6017.5699999999933</v>
      </c>
      <c r="L178" s="39">
        <v>14.12</v>
      </c>
    </row>
    <row r="179" spans="1:12" x14ac:dyDescent="0.25">
      <c r="A179">
        <v>0</v>
      </c>
      <c r="B179" s="148">
        <v>43364</v>
      </c>
      <c r="C179" s="183">
        <v>300</v>
      </c>
      <c r="D179" s="184">
        <v>14.8482</v>
      </c>
      <c r="E179" s="39">
        <v>29.95</v>
      </c>
      <c r="F179" s="39">
        <f t="shared" si="23"/>
        <v>4530.54</v>
      </c>
      <c r="G179" s="39">
        <f t="shared" si="24"/>
        <v>4454.46</v>
      </c>
      <c r="H179" s="177">
        <f t="shared" si="25"/>
        <v>1.0170795113212374</v>
      </c>
      <c r="I179" s="39">
        <v>14</v>
      </c>
      <c r="J179" s="39"/>
      <c r="K179" s="39">
        <f t="shared" si="27"/>
        <v>6278.5099999999939</v>
      </c>
      <c r="L179" s="39">
        <v>14.43</v>
      </c>
    </row>
    <row r="180" spans="1:12" x14ac:dyDescent="0.25">
      <c r="A180">
        <v>0</v>
      </c>
      <c r="B180" s="148">
        <v>43377</v>
      </c>
      <c r="C180" s="10">
        <v>400</v>
      </c>
      <c r="D180" s="39">
        <v>18.356000000000002</v>
      </c>
      <c r="E180" s="39">
        <v>28.88</v>
      </c>
      <c r="F180" s="39">
        <f t="shared" si="23"/>
        <v>4209.5999999999985</v>
      </c>
      <c r="G180" s="39">
        <f t="shared" si="24"/>
        <v>7342.4000000000005</v>
      </c>
      <c r="H180" s="177">
        <f t="shared" si="25"/>
        <v>0.57332752233602069</v>
      </c>
      <c r="I180" s="39"/>
      <c r="J180" s="39"/>
      <c r="K180" s="39">
        <f t="shared" si="27"/>
        <v>5957.5699999999924</v>
      </c>
      <c r="L180" s="39">
        <v>13.92</v>
      </c>
    </row>
    <row r="181" spans="1:12" x14ac:dyDescent="0.25">
      <c r="A181">
        <v>0</v>
      </c>
      <c r="B181" s="148">
        <v>43382</v>
      </c>
      <c r="C181" s="10">
        <v>500</v>
      </c>
      <c r="D181" s="39">
        <v>20.228999999999999</v>
      </c>
      <c r="E181" s="39">
        <v>27.92</v>
      </c>
      <c r="F181" s="39">
        <f t="shared" si="23"/>
        <v>3845.5000000000014</v>
      </c>
      <c r="G181" s="39">
        <f t="shared" si="24"/>
        <v>10114.5</v>
      </c>
      <c r="H181" s="177">
        <f t="shared" si="25"/>
        <v>0.38019674724405572</v>
      </c>
      <c r="I181" s="39"/>
      <c r="J181" s="39"/>
      <c r="K181" s="39">
        <f t="shared" si="27"/>
        <v>5593.4699999999957</v>
      </c>
      <c r="L181" s="39">
        <v>13.46</v>
      </c>
    </row>
    <row r="182" spans="1:12" x14ac:dyDescent="0.25">
      <c r="A182">
        <v>0</v>
      </c>
      <c r="B182" s="148">
        <v>43384</v>
      </c>
      <c r="C182" s="7">
        <v>600</v>
      </c>
      <c r="D182" s="43">
        <v>21.315999999999999</v>
      </c>
      <c r="E182" s="39">
        <v>26.74</v>
      </c>
      <c r="F182" s="39">
        <f t="shared" si="23"/>
        <v>3254.3999999999996</v>
      </c>
      <c r="G182" s="39">
        <f t="shared" si="24"/>
        <v>12789.599999999999</v>
      </c>
      <c r="H182" s="177">
        <f t="shared" si="25"/>
        <v>0.25445674610621127</v>
      </c>
      <c r="I182" s="39"/>
      <c r="J182" s="39"/>
      <c r="K182" s="39">
        <f t="shared" si="27"/>
        <v>5002.3699999999935</v>
      </c>
      <c r="L182" s="39">
        <v>12.89</v>
      </c>
    </row>
    <row r="183" spans="1:12" x14ac:dyDescent="0.25">
      <c r="A183">
        <v>0</v>
      </c>
      <c r="B183" s="148">
        <v>43402</v>
      </c>
      <c r="C183" s="183">
        <v>300</v>
      </c>
      <c r="D183" s="184">
        <v>13.852</v>
      </c>
      <c r="E183" s="39">
        <v>28.23</v>
      </c>
      <c r="F183" s="39">
        <f>C183*(E183-D183)</f>
        <v>4313.3999999999996</v>
      </c>
      <c r="G183" s="39">
        <f>D183*C183</f>
        <v>4155.6000000000004</v>
      </c>
      <c r="H183" s="177">
        <f>(E183-D183)/D183</f>
        <v>1.0379728559052843</v>
      </c>
      <c r="I183" s="39"/>
      <c r="J183" s="39"/>
      <c r="K183" s="39">
        <f t="shared" si="27"/>
        <v>6061.3699999999935</v>
      </c>
      <c r="L183" s="39">
        <v>13.6</v>
      </c>
    </row>
    <row r="184" spans="1:12" x14ac:dyDescent="0.25">
      <c r="A184">
        <v>0</v>
      </c>
      <c r="B184" s="148">
        <v>43410</v>
      </c>
      <c r="C184" s="10">
        <v>200</v>
      </c>
      <c r="D184" s="39">
        <v>5.3531000000000004</v>
      </c>
      <c r="E184" s="39">
        <v>30.83</v>
      </c>
      <c r="F184" s="39">
        <f>C184*(E184-D184)</f>
        <v>5095.3799999999992</v>
      </c>
      <c r="G184" s="39">
        <f>D184*C184</f>
        <v>1070.6200000000001</v>
      </c>
      <c r="H184" s="177">
        <f>(E184-D184)/D184</f>
        <v>4.7592796697240844</v>
      </c>
      <c r="I184" s="39"/>
      <c r="J184" s="39"/>
      <c r="K184" s="768">
        <f t="shared" si="27"/>
        <v>6843.3499999999931</v>
      </c>
      <c r="L184" s="39">
        <v>14.86</v>
      </c>
    </row>
    <row r="185" spans="1:12" x14ac:dyDescent="0.25">
      <c r="A185">
        <v>0</v>
      </c>
      <c r="B185" s="148">
        <v>43416</v>
      </c>
      <c r="C185" s="10">
        <v>0</v>
      </c>
      <c r="D185" s="39">
        <v>5.35</v>
      </c>
      <c r="E185" s="39">
        <v>31.37</v>
      </c>
      <c r="F185" s="39">
        <f>C185*(E185-D185)</f>
        <v>0</v>
      </c>
      <c r="G185" s="39">
        <f>D185*C185</f>
        <v>0</v>
      </c>
      <c r="H185" s="177">
        <f>(E185-D185)/D185</f>
        <v>4.8635514018691595</v>
      </c>
      <c r="I185" s="39"/>
      <c r="J185" s="39"/>
      <c r="K185" s="768">
        <v>7073.27</v>
      </c>
      <c r="L185" s="39">
        <v>15.12</v>
      </c>
    </row>
    <row r="186" spans="1:12" x14ac:dyDescent="0.25">
      <c r="B186" s="148"/>
      <c r="C186" s="10"/>
      <c r="D186" s="39"/>
      <c r="E186" s="39"/>
      <c r="F186" s="39"/>
      <c r="G186" s="39"/>
      <c r="H186" s="177"/>
      <c r="I186" s="39"/>
      <c r="J186" s="39"/>
      <c r="K186" s="39"/>
      <c r="L186" s="39"/>
    </row>
    <row r="187" spans="1:12" x14ac:dyDescent="0.25">
      <c r="B187" s="148"/>
      <c r="C187" s="10"/>
      <c r="D187" s="39"/>
      <c r="E187" s="39"/>
      <c r="F187" s="39"/>
      <c r="G187" s="39"/>
      <c r="H187" s="177"/>
      <c r="I187" s="39"/>
      <c r="J187" s="39"/>
      <c r="K187" s="39"/>
      <c r="L187" s="39"/>
    </row>
    <row r="188" spans="1:12" x14ac:dyDescent="0.25">
      <c r="B188" s="148"/>
      <c r="C188" s="10"/>
      <c r="D188" s="39"/>
      <c r="E188" s="39"/>
      <c r="F188" s="39"/>
      <c r="G188" s="39"/>
      <c r="H188" s="177"/>
      <c r="I188" s="39"/>
      <c r="J188" s="39"/>
      <c r="K188" s="39"/>
      <c r="L188" s="39"/>
    </row>
    <row r="189" spans="1:12" x14ac:dyDescent="0.25">
      <c r="B189" s="148"/>
      <c r="C189" s="10"/>
      <c r="D189" s="39"/>
      <c r="E189" s="39"/>
      <c r="F189" s="39"/>
      <c r="G189" s="39"/>
      <c r="H189" s="177"/>
      <c r="I189" s="39"/>
      <c r="J189" s="39"/>
      <c r="K189" s="39"/>
      <c r="L189" s="39"/>
    </row>
    <row r="190" spans="1:12" x14ac:dyDescent="0.25">
      <c r="B190" s="148"/>
      <c r="C190" s="10"/>
      <c r="D190" s="39"/>
      <c r="E190" s="39"/>
      <c r="F190" s="39"/>
      <c r="G190" s="39"/>
      <c r="H190" s="177"/>
      <c r="I190" s="39"/>
      <c r="J190" s="39"/>
      <c r="K190" s="39"/>
      <c r="L190" s="39"/>
    </row>
    <row r="191" spans="1:12" x14ac:dyDescent="0.25">
      <c r="B191" s="148"/>
      <c r="C191" s="10"/>
      <c r="D191" s="39"/>
      <c r="E191" s="39"/>
      <c r="F191" s="39"/>
      <c r="G191" s="39"/>
      <c r="H191" s="177"/>
      <c r="I191" s="39"/>
      <c r="J191" s="39"/>
      <c r="K191" s="39"/>
      <c r="L191" s="39"/>
    </row>
    <row r="193" spans="2:9" x14ac:dyDescent="0.25">
      <c r="B193" s="292">
        <v>42484</v>
      </c>
      <c r="C193" s="293">
        <v>100</v>
      </c>
      <c r="D193" s="294">
        <v>35.917999999999999</v>
      </c>
      <c r="E193" s="294">
        <v>35.58</v>
      </c>
      <c r="F193" s="294">
        <f t="shared" ref="F193:F206" si="28">C193*(E193-D193)</f>
        <v>-33.800000000000097</v>
      </c>
      <c r="G193" s="294">
        <f t="shared" ref="G193:G206" si="29">D193*C193</f>
        <v>3591.7999999999997</v>
      </c>
      <c r="H193" s="295">
        <f t="shared" ref="H193:H206" si="30">(E193-D193)/D193</f>
        <v>-9.410323514672336E-3</v>
      </c>
      <c r="I193" s="294"/>
    </row>
    <row r="194" spans="2:9" x14ac:dyDescent="0.25">
      <c r="B194" s="292">
        <v>42485</v>
      </c>
      <c r="C194" s="293">
        <v>100</v>
      </c>
      <c r="D194" s="294">
        <v>35.917999999999999</v>
      </c>
      <c r="E194" s="294">
        <v>36.770000000000003</v>
      </c>
      <c r="F194" s="294">
        <f t="shared" si="28"/>
        <v>85.200000000000387</v>
      </c>
      <c r="G194" s="294">
        <f t="shared" si="29"/>
        <v>3591.7999999999997</v>
      </c>
      <c r="H194" s="295">
        <f t="shared" si="30"/>
        <v>2.3720697143493622E-2</v>
      </c>
      <c r="I194" s="294"/>
    </row>
    <row r="195" spans="2:9" x14ac:dyDescent="0.25">
      <c r="B195" s="292">
        <v>42498</v>
      </c>
      <c r="C195" s="293">
        <v>100</v>
      </c>
      <c r="D195" s="294">
        <v>35.917999999999999</v>
      </c>
      <c r="E195" s="294">
        <v>34.549999999999997</v>
      </c>
      <c r="F195" s="294">
        <f t="shared" si="28"/>
        <v>-136.80000000000021</v>
      </c>
      <c r="G195" s="294">
        <f t="shared" si="29"/>
        <v>3591.7999999999997</v>
      </c>
      <c r="H195" s="295">
        <f t="shared" si="30"/>
        <v>-3.8086753159975562E-2</v>
      </c>
      <c r="I195" s="294"/>
    </row>
    <row r="196" spans="2:9" x14ac:dyDescent="0.25">
      <c r="B196" s="292">
        <v>42508</v>
      </c>
      <c r="C196" s="293">
        <v>140</v>
      </c>
      <c r="D196" s="294">
        <v>35.423999999999999</v>
      </c>
      <c r="E196" s="294">
        <v>34.369999999999997</v>
      </c>
      <c r="F196" s="294">
        <f t="shared" si="28"/>
        <v>-147.56000000000029</v>
      </c>
      <c r="G196" s="294">
        <f t="shared" si="29"/>
        <v>4959.3599999999997</v>
      </c>
      <c r="H196" s="295">
        <f t="shared" si="30"/>
        <v>-2.9753839205058776E-2</v>
      </c>
      <c r="I196" s="294"/>
    </row>
    <row r="197" spans="2:9" x14ac:dyDescent="0.25">
      <c r="B197" s="292">
        <v>42509</v>
      </c>
      <c r="C197" s="293">
        <v>240</v>
      </c>
      <c r="D197" s="294">
        <v>35.034999999999997</v>
      </c>
      <c r="E197" s="294">
        <v>34.83</v>
      </c>
      <c r="F197" s="294">
        <f t="shared" si="28"/>
        <v>-49.199999999999591</v>
      </c>
      <c r="G197" s="294">
        <f t="shared" si="29"/>
        <v>8408.4</v>
      </c>
      <c r="H197" s="295">
        <f t="shared" si="30"/>
        <v>-5.8512915655772315E-3</v>
      </c>
      <c r="I197" s="294"/>
    </row>
    <row r="198" spans="2:9" x14ac:dyDescent="0.25">
      <c r="B198" s="292">
        <v>42514</v>
      </c>
      <c r="C198" s="293">
        <v>200</v>
      </c>
      <c r="D198" s="294">
        <v>34.972000000000001</v>
      </c>
      <c r="E198" s="294">
        <v>35.520000000000003</v>
      </c>
      <c r="F198" s="294">
        <f t="shared" si="28"/>
        <v>109.60000000000036</v>
      </c>
      <c r="G198" s="294">
        <f t="shared" si="29"/>
        <v>6994.4000000000005</v>
      </c>
      <c r="H198" s="295">
        <f t="shared" si="30"/>
        <v>1.5669678600022927E-2</v>
      </c>
      <c r="I198" s="294"/>
    </row>
    <row r="199" spans="2:9" x14ac:dyDescent="0.25">
      <c r="B199" s="292">
        <v>42515</v>
      </c>
      <c r="C199" s="293">
        <v>200</v>
      </c>
      <c r="D199" s="294">
        <v>34.972000000000001</v>
      </c>
      <c r="E199" s="294">
        <v>34.94</v>
      </c>
      <c r="F199" s="294">
        <f t="shared" si="28"/>
        <v>-6.4000000000007162</v>
      </c>
      <c r="G199" s="294">
        <f t="shared" si="29"/>
        <v>6994.4000000000005</v>
      </c>
      <c r="H199" s="295">
        <f t="shared" si="30"/>
        <v>-9.150177284685914E-4</v>
      </c>
      <c r="I199" s="294"/>
    </row>
    <row r="200" spans="2:9" x14ac:dyDescent="0.25">
      <c r="B200" s="292">
        <v>42521</v>
      </c>
      <c r="C200" s="293">
        <v>160</v>
      </c>
      <c r="D200" s="294">
        <v>34.718000000000004</v>
      </c>
      <c r="E200" s="294">
        <v>35.76</v>
      </c>
      <c r="F200" s="294">
        <f t="shared" si="28"/>
        <v>166.71999999999912</v>
      </c>
      <c r="G200" s="294">
        <f t="shared" si="29"/>
        <v>5554.880000000001</v>
      </c>
      <c r="H200" s="295">
        <f t="shared" si="30"/>
        <v>3.0013249611152554E-2</v>
      </c>
      <c r="I200" s="294"/>
    </row>
    <row r="201" spans="2:9" x14ac:dyDescent="0.25">
      <c r="B201" s="292">
        <v>42527</v>
      </c>
      <c r="C201" s="293">
        <v>160</v>
      </c>
      <c r="D201" s="294">
        <v>34.652000000000001</v>
      </c>
      <c r="E201" s="294">
        <v>36.020000000000003</v>
      </c>
      <c r="F201" s="294">
        <f t="shared" si="28"/>
        <v>218.88000000000034</v>
      </c>
      <c r="G201" s="294">
        <f t="shared" si="29"/>
        <v>5544.32</v>
      </c>
      <c r="H201" s="295">
        <f t="shared" si="30"/>
        <v>3.9478240794182211E-2</v>
      </c>
      <c r="I201" s="294"/>
    </row>
    <row r="202" spans="2:9" x14ac:dyDescent="0.25">
      <c r="B202" s="292">
        <v>42498</v>
      </c>
      <c r="C202" s="293">
        <v>160</v>
      </c>
      <c r="D202" s="294">
        <v>34.652000000000001</v>
      </c>
      <c r="E202" s="294">
        <v>36.520000000000003</v>
      </c>
      <c r="F202" s="294">
        <f t="shared" si="28"/>
        <v>298.88000000000034</v>
      </c>
      <c r="G202" s="294">
        <f t="shared" si="29"/>
        <v>5544.32</v>
      </c>
      <c r="H202" s="295">
        <f t="shared" si="30"/>
        <v>5.3907422371003176E-2</v>
      </c>
      <c r="I202" s="294"/>
    </row>
    <row r="203" spans="2:9" x14ac:dyDescent="0.25">
      <c r="B203" s="292">
        <v>42531</v>
      </c>
      <c r="C203" s="293">
        <v>60</v>
      </c>
      <c r="D203" s="294">
        <v>30.757000000000001</v>
      </c>
      <c r="E203" s="294">
        <v>36.81</v>
      </c>
      <c r="F203" s="294">
        <f t="shared" si="28"/>
        <v>363.18000000000006</v>
      </c>
      <c r="G203" s="294">
        <f t="shared" si="29"/>
        <v>1845.42</v>
      </c>
      <c r="H203" s="295">
        <f t="shared" si="30"/>
        <v>0.1968007282894951</v>
      </c>
      <c r="I203" s="294"/>
    </row>
    <row r="204" spans="2:9" x14ac:dyDescent="0.25">
      <c r="B204" s="292">
        <v>42536</v>
      </c>
      <c r="C204" s="293">
        <v>160</v>
      </c>
      <c r="D204" s="294">
        <v>33.652999999999999</v>
      </c>
      <c r="E204" s="294">
        <v>35.71</v>
      </c>
      <c r="F204" s="294">
        <f t="shared" si="28"/>
        <v>329.12000000000035</v>
      </c>
      <c r="G204" s="294">
        <f t="shared" si="29"/>
        <v>5384.48</v>
      </c>
      <c r="H204" s="295">
        <f t="shared" si="30"/>
        <v>6.1123822541823976E-2</v>
      </c>
      <c r="I204" s="294"/>
    </row>
    <row r="205" spans="2:9" x14ac:dyDescent="0.25">
      <c r="B205" s="292">
        <v>42542</v>
      </c>
      <c r="C205" s="293">
        <v>160</v>
      </c>
      <c r="D205" s="294">
        <v>33.65</v>
      </c>
      <c r="E205" s="294">
        <v>34.71</v>
      </c>
      <c r="F205" s="294">
        <f t="shared" si="28"/>
        <v>169.60000000000036</v>
      </c>
      <c r="G205" s="294">
        <f t="shared" si="29"/>
        <v>5384</v>
      </c>
      <c r="H205" s="295">
        <f t="shared" si="30"/>
        <v>3.1500742942050589E-2</v>
      </c>
      <c r="I205" s="294"/>
    </row>
    <row r="206" spans="2:9" x14ac:dyDescent="0.25">
      <c r="B206" s="292">
        <v>42548</v>
      </c>
      <c r="C206" s="293">
        <v>160</v>
      </c>
      <c r="D206" s="294">
        <v>33.652999999999999</v>
      </c>
      <c r="E206" s="294">
        <v>36.619999999999997</v>
      </c>
      <c r="F206" s="294">
        <f t="shared" si="28"/>
        <v>474.7199999999998</v>
      </c>
      <c r="G206" s="294">
        <f t="shared" si="29"/>
        <v>5384.48</v>
      </c>
      <c r="H206" s="295">
        <f t="shared" si="30"/>
        <v>8.8164502421775148E-2</v>
      </c>
      <c r="I206" s="294"/>
    </row>
    <row r="207" spans="2:9" x14ac:dyDescent="0.25">
      <c r="B207" s="292">
        <v>42556</v>
      </c>
      <c r="C207" s="293">
        <v>160</v>
      </c>
      <c r="D207" s="294">
        <v>33.652999999999999</v>
      </c>
      <c r="E207" s="294">
        <v>37.33</v>
      </c>
      <c r="F207" s="294">
        <f t="shared" ref="F207:F249" si="31">C207*(E207-D207)</f>
        <v>588.31999999999994</v>
      </c>
      <c r="G207" s="294">
        <f t="shared" ref="G207:G220" si="32">D207*C207</f>
        <v>5384.48</v>
      </c>
      <c r="H207" s="295">
        <f t="shared" ref="H207:H249" si="33">(E207-D207)/D207</f>
        <v>0.10926217573470418</v>
      </c>
      <c r="I207" s="294"/>
    </row>
    <row r="208" spans="2:9" x14ac:dyDescent="0.25">
      <c r="B208" s="292">
        <v>42559</v>
      </c>
      <c r="C208" s="293">
        <v>160</v>
      </c>
      <c r="D208" s="294">
        <v>33.652999999999999</v>
      </c>
      <c r="E208" s="294">
        <v>37.86</v>
      </c>
      <c r="F208" s="294">
        <f t="shared" si="31"/>
        <v>673.12000000000012</v>
      </c>
      <c r="G208" s="294">
        <f t="shared" si="32"/>
        <v>5384.48</v>
      </c>
      <c r="H208" s="295">
        <f t="shared" si="33"/>
        <v>0.12501114313731318</v>
      </c>
      <c r="I208" s="294"/>
    </row>
    <row r="209" spans="2:9" x14ac:dyDescent="0.25">
      <c r="B209" s="292">
        <v>42563</v>
      </c>
      <c r="C209" s="293">
        <v>160</v>
      </c>
      <c r="D209" s="294">
        <v>33.652999999999999</v>
      </c>
      <c r="E209" s="294">
        <v>37.39</v>
      </c>
      <c r="F209" s="294">
        <f t="shared" si="31"/>
        <v>597.9200000000003</v>
      </c>
      <c r="G209" s="294">
        <f t="shared" si="32"/>
        <v>5384.48</v>
      </c>
      <c r="H209" s="295">
        <f t="shared" si="33"/>
        <v>0.11104507770481092</v>
      </c>
      <c r="I209" s="294"/>
    </row>
    <row r="210" spans="2:9" x14ac:dyDescent="0.25">
      <c r="B210" s="292">
        <v>42566</v>
      </c>
      <c r="C210" s="293">
        <v>160</v>
      </c>
      <c r="D210" s="294">
        <v>33.652999999999999</v>
      </c>
      <c r="E210" s="294">
        <v>36.71</v>
      </c>
      <c r="F210" s="294">
        <f t="shared" si="31"/>
        <v>489.12000000000035</v>
      </c>
      <c r="G210" s="294">
        <f t="shared" si="32"/>
        <v>5384.48</v>
      </c>
      <c r="H210" s="295">
        <f t="shared" si="33"/>
        <v>9.0838855376935257E-2</v>
      </c>
      <c r="I210" s="294"/>
    </row>
    <row r="211" spans="2:9" x14ac:dyDescent="0.25">
      <c r="B211" s="292">
        <v>42570</v>
      </c>
      <c r="C211" s="293">
        <v>160</v>
      </c>
      <c r="D211" s="294">
        <v>33.652999999999999</v>
      </c>
      <c r="E211" s="294">
        <v>36.21</v>
      </c>
      <c r="F211" s="294">
        <f t="shared" si="31"/>
        <v>409.12000000000035</v>
      </c>
      <c r="G211" s="294">
        <f t="shared" si="32"/>
        <v>5384.48</v>
      </c>
      <c r="H211" s="295">
        <f t="shared" si="33"/>
        <v>7.5981338959379613E-2</v>
      </c>
      <c r="I211" s="294"/>
    </row>
    <row r="212" spans="2:9" x14ac:dyDescent="0.25">
      <c r="B212" s="292">
        <v>42571</v>
      </c>
      <c r="C212" s="293">
        <v>160</v>
      </c>
      <c r="D212" s="294">
        <v>33.652999999999999</v>
      </c>
      <c r="E212" s="294">
        <v>36.4</v>
      </c>
      <c r="F212" s="294">
        <f t="shared" si="31"/>
        <v>439.52</v>
      </c>
      <c r="G212" s="294">
        <f t="shared" si="32"/>
        <v>5384.48</v>
      </c>
      <c r="H212" s="295">
        <f t="shared" si="33"/>
        <v>8.16271951980507E-2</v>
      </c>
      <c r="I212" s="294"/>
    </row>
    <row r="213" spans="2:9" x14ac:dyDescent="0.25">
      <c r="B213" s="292">
        <v>42572</v>
      </c>
      <c r="C213" s="293">
        <v>160</v>
      </c>
      <c r="D213" s="294">
        <v>33.652999999999999</v>
      </c>
      <c r="E213" s="294">
        <v>35.96</v>
      </c>
      <c r="F213" s="294">
        <f t="shared" si="31"/>
        <v>369.12000000000035</v>
      </c>
      <c r="G213" s="294">
        <f t="shared" si="32"/>
        <v>5384.48</v>
      </c>
      <c r="H213" s="295">
        <f t="shared" si="33"/>
        <v>6.8552580750601791E-2</v>
      </c>
      <c r="I213" s="294"/>
    </row>
    <row r="214" spans="2:9" x14ac:dyDescent="0.25">
      <c r="B214" s="292">
        <v>42576</v>
      </c>
      <c r="C214" s="293">
        <v>160</v>
      </c>
      <c r="D214" s="294">
        <v>33.652999999999999</v>
      </c>
      <c r="E214" s="294">
        <v>35.79</v>
      </c>
      <c r="F214" s="294">
        <f t="shared" si="31"/>
        <v>341.92000000000007</v>
      </c>
      <c r="G214" s="294">
        <f t="shared" si="32"/>
        <v>5384.48</v>
      </c>
      <c r="H214" s="295">
        <f t="shared" si="33"/>
        <v>6.3501025168632833E-2</v>
      </c>
      <c r="I214" s="294"/>
    </row>
    <row r="215" spans="2:9" x14ac:dyDescent="0.25">
      <c r="B215" s="292">
        <v>42577</v>
      </c>
      <c r="C215" s="293">
        <v>160</v>
      </c>
      <c r="D215" s="294">
        <v>33.652999999999999</v>
      </c>
      <c r="E215" s="294">
        <v>36.42</v>
      </c>
      <c r="F215" s="294">
        <f t="shared" si="31"/>
        <v>442.72000000000048</v>
      </c>
      <c r="G215" s="294">
        <f t="shared" si="32"/>
        <v>5384.48</v>
      </c>
      <c r="H215" s="295">
        <f t="shared" si="33"/>
        <v>8.222149585475301E-2</v>
      </c>
      <c r="I215" s="294"/>
    </row>
    <row r="216" spans="2:9" x14ac:dyDescent="0.25">
      <c r="B216" s="292">
        <v>42579</v>
      </c>
      <c r="C216" s="293">
        <v>230</v>
      </c>
      <c r="D216" s="294">
        <v>34.006</v>
      </c>
      <c r="E216" s="294">
        <v>34.4</v>
      </c>
      <c r="F216" s="294">
        <f t="shared" si="31"/>
        <v>90.619999999999621</v>
      </c>
      <c r="G216" s="294">
        <f t="shared" si="32"/>
        <v>7821.38</v>
      </c>
      <c r="H216" s="295">
        <f t="shared" si="33"/>
        <v>1.1586190672234263E-2</v>
      </c>
      <c r="I216" s="294"/>
    </row>
    <row r="217" spans="2:9" x14ac:dyDescent="0.25">
      <c r="B217" s="292">
        <v>42580</v>
      </c>
      <c r="C217" s="293">
        <v>260</v>
      </c>
      <c r="D217" s="294">
        <v>33.991999999999997</v>
      </c>
      <c r="E217" s="294">
        <v>34.19</v>
      </c>
      <c r="F217" s="294">
        <f t="shared" si="31"/>
        <v>51.480000000000103</v>
      </c>
      <c r="G217" s="294">
        <f t="shared" si="32"/>
        <v>8837.92</v>
      </c>
      <c r="H217" s="295">
        <f t="shared" si="33"/>
        <v>5.824899976465063E-3</v>
      </c>
      <c r="I217" s="294"/>
    </row>
    <row r="218" spans="2:9" x14ac:dyDescent="0.25">
      <c r="B218" s="292">
        <v>42584</v>
      </c>
      <c r="C218" s="293">
        <v>300</v>
      </c>
      <c r="D218" s="294">
        <v>33.866</v>
      </c>
      <c r="E218" s="294">
        <v>32.61</v>
      </c>
      <c r="F218" s="294">
        <f t="shared" si="31"/>
        <v>-376.80000000000007</v>
      </c>
      <c r="G218" s="294">
        <f t="shared" si="32"/>
        <v>10159.799999999999</v>
      </c>
      <c r="H218" s="295">
        <f t="shared" si="33"/>
        <v>-3.7087344239059829E-2</v>
      </c>
      <c r="I218" s="294"/>
    </row>
    <row r="219" spans="2:9" x14ac:dyDescent="0.25">
      <c r="B219" s="292">
        <v>42586</v>
      </c>
      <c r="C219" s="293">
        <v>400</v>
      </c>
      <c r="D219" s="294">
        <v>33.520000000000003</v>
      </c>
      <c r="E219" s="294">
        <v>32.549999999999997</v>
      </c>
      <c r="F219" s="294">
        <f t="shared" si="31"/>
        <v>-388.00000000000239</v>
      </c>
      <c r="G219" s="294">
        <f t="shared" si="32"/>
        <v>13408.000000000002</v>
      </c>
      <c r="H219" s="295">
        <f t="shared" si="33"/>
        <v>-2.8937947494033587E-2</v>
      </c>
      <c r="I219" s="294"/>
    </row>
    <row r="220" spans="2:9" x14ac:dyDescent="0.25">
      <c r="B220" s="292">
        <v>42587</v>
      </c>
      <c r="C220" s="293">
        <v>400</v>
      </c>
      <c r="D220" s="294">
        <v>33.387349999999998</v>
      </c>
      <c r="E220" s="294">
        <v>32.729999999999997</v>
      </c>
      <c r="F220" s="294">
        <f t="shared" si="31"/>
        <v>-262.9400000000004</v>
      </c>
      <c r="G220" s="294">
        <f t="shared" si="32"/>
        <v>13354.939999999999</v>
      </c>
      <c r="H220" s="295">
        <f t="shared" si="33"/>
        <v>-1.9688594632398231E-2</v>
      </c>
      <c r="I220" s="294"/>
    </row>
    <row r="221" spans="2:9" x14ac:dyDescent="0.25">
      <c r="B221" s="292">
        <v>42598</v>
      </c>
      <c r="C221" s="293">
        <v>400</v>
      </c>
      <c r="D221" s="294">
        <v>33.387349999999998</v>
      </c>
      <c r="E221" s="294">
        <v>32.1</v>
      </c>
      <c r="F221" s="294">
        <f t="shared" si="31"/>
        <v>-514.93999999999858</v>
      </c>
      <c r="G221" s="294">
        <f t="shared" ref="G221:G226" si="34">D221*C221</f>
        <v>13354.939999999999</v>
      </c>
      <c r="H221" s="295">
        <f t="shared" si="33"/>
        <v>-3.8558016733882636E-2</v>
      </c>
      <c r="I221" s="294"/>
    </row>
    <row r="222" spans="2:9" x14ac:dyDescent="0.25">
      <c r="B222" s="292">
        <v>42599</v>
      </c>
      <c r="C222" s="293">
        <v>500</v>
      </c>
      <c r="D222" s="294">
        <v>33.045879999999997</v>
      </c>
      <c r="E222" s="294">
        <v>31.88</v>
      </c>
      <c r="F222" s="294">
        <f t="shared" si="31"/>
        <v>-582.93999999999892</v>
      </c>
      <c r="G222" s="294">
        <f t="shared" si="34"/>
        <v>16522.939999999999</v>
      </c>
      <c r="H222" s="295">
        <f t="shared" si="33"/>
        <v>-3.5280646180401248E-2</v>
      </c>
      <c r="I222" s="294"/>
    </row>
    <row r="223" spans="2:9" x14ac:dyDescent="0.25">
      <c r="B223" s="292">
        <v>42600</v>
      </c>
      <c r="C223" s="293">
        <v>500</v>
      </c>
      <c r="D223" s="294">
        <v>33.045879999999997</v>
      </c>
      <c r="E223" s="294">
        <v>32.46</v>
      </c>
      <c r="F223" s="294">
        <f t="shared" si="31"/>
        <v>-292.93999999999801</v>
      </c>
      <c r="G223" s="294">
        <f t="shared" si="34"/>
        <v>16522.939999999999</v>
      </c>
      <c r="H223" s="295">
        <f t="shared" si="33"/>
        <v>-1.7729290307899079E-2</v>
      </c>
      <c r="I223" s="294"/>
    </row>
    <row r="224" spans="2:9" x14ac:dyDescent="0.25">
      <c r="B224" s="292">
        <v>42601</v>
      </c>
      <c r="C224" s="293">
        <v>500</v>
      </c>
      <c r="D224" s="294">
        <v>33.045879999999997</v>
      </c>
      <c r="E224" s="294">
        <v>32.61</v>
      </c>
      <c r="F224" s="294">
        <f t="shared" si="31"/>
        <v>-217.93999999999869</v>
      </c>
      <c r="G224" s="294">
        <f t="shared" si="34"/>
        <v>16522.939999999999</v>
      </c>
      <c r="H224" s="295">
        <f t="shared" si="33"/>
        <v>-1.3190146547769266E-2</v>
      </c>
      <c r="I224" s="294"/>
    </row>
    <row r="225" spans="2:9" x14ac:dyDescent="0.25">
      <c r="B225" s="292">
        <v>42604</v>
      </c>
      <c r="C225" s="293">
        <v>500</v>
      </c>
      <c r="D225" s="294">
        <v>33.045879999999997</v>
      </c>
      <c r="E225" s="294">
        <v>32.86</v>
      </c>
      <c r="F225" s="294">
        <f t="shared" si="31"/>
        <v>-92.93999999999869</v>
      </c>
      <c r="G225" s="294">
        <f t="shared" si="34"/>
        <v>16522.939999999999</v>
      </c>
      <c r="H225" s="295">
        <f t="shared" si="33"/>
        <v>-5.624906947552839E-3</v>
      </c>
      <c r="I225" s="294"/>
    </row>
    <row r="226" spans="2:9" x14ac:dyDescent="0.25">
      <c r="B226" s="292">
        <v>42605</v>
      </c>
      <c r="C226" s="293">
        <v>500</v>
      </c>
      <c r="D226" s="294">
        <v>33.045879999999997</v>
      </c>
      <c r="E226" s="294">
        <v>32.25</v>
      </c>
      <c r="F226" s="294">
        <f t="shared" si="31"/>
        <v>-397.93999999999841</v>
      </c>
      <c r="G226" s="294">
        <f t="shared" si="34"/>
        <v>16522.939999999999</v>
      </c>
      <c r="H226" s="295">
        <f t="shared" si="33"/>
        <v>-2.4084091572080902E-2</v>
      </c>
      <c r="I226" s="294"/>
    </row>
    <row r="227" spans="2:9" x14ac:dyDescent="0.25">
      <c r="B227" s="292">
        <v>42606</v>
      </c>
      <c r="C227" s="293">
        <v>500</v>
      </c>
      <c r="D227" s="294">
        <v>33.045879999999997</v>
      </c>
      <c r="E227" s="294">
        <v>32.99</v>
      </c>
      <c r="F227" s="294">
        <f t="shared" si="31"/>
        <v>-27.939999999997411</v>
      </c>
      <c r="G227" s="294">
        <f t="shared" ref="G227:G249" si="35">D227*C227</f>
        <v>16522.939999999999</v>
      </c>
      <c r="H227" s="295">
        <f t="shared" si="33"/>
        <v>-1.6909823554402191E-3</v>
      </c>
      <c r="I227" s="294"/>
    </row>
    <row r="228" spans="2:9" x14ac:dyDescent="0.25">
      <c r="B228" s="292">
        <v>42607</v>
      </c>
      <c r="C228" s="293">
        <v>500</v>
      </c>
      <c r="D228" s="294">
        <v>33.045879999999997</v>
      </c>
      <c r="E228" s="294">
        <v>32.76</v>
      </c>
      <c r="F228" s="294">
        <f t="shared" si="31"/>
        <v>-142.9399999999994</v>
      </c>
      <c r="G228" s="294">
        <f t="shared" si="35"/>
        <v>16522.939999999999</v>
      </c>
      <c r="H228" s="295">
        <f t="shared" si="33"/>
        <v>-8.6510027876394533E-3</v>
      </c>
      <c r="I228" s="294"/>
    </row>
    <row r="229" spans="2:9" x14ac:dyDescent="0.25">
      <c r="B229" s="292">
        <v>42611</v>
      </c>
      <c r="C229" s="293">
        <v>500</v>
      </c>
      <c r="D229" s="294">
        <v>33.045879999999997</v>
      </c>
      <c r="E229" s="294">
        <v>32.33</v>
      </c>
      <c r="F229" s="294">
        <f t="shared" si="31"/>
        <v>-357.93999999999926</v>
      </c>
      <c r="G229" s="294">
        <f t="shared" si="35"/>
        <v>16522.939999999999</v>
      </c>
      <c r="H229" s="295">
        <f t="shared" si="33"/>
        <v>-2.1663214900011697E-2</v>
      </c>
      <c r="I229" s="294"/>
    </row>
    <row r="230" spans="2:9" x14ac:dyDescent="0.25">
      <c r="B230" s="292">
        <v>42612</v>
      </c>
      <c r="C230" s="293">
        <v>500</v>
      </c>
      <c r="D230" s="294">
        <v>33.045879999999997</v>
      </c>
      <c r="E230" s="294">
        <v>32.159999999999997</v>
      </c>
      <c r="F230" s="294">
        <f t="shared" si="31"/>
        <v>-442.94000000000011</v>
      </c>
      <c r="G230" s="294">
        <f t="shared" si="35"/>
        <v>16522.939999999999</v>
      </c>
      <c r="H230" s="295">
        <f t="shared" si="33"/>
        <v>-2.6807577828158919E-2</v>
      </c>
      <c r="I230" s="294"/>
    </row>
    <row r="231" spans="2:9" x14ac:dyDescent="0.25">
      <c r="B231" s="292">
        <v>42614</v>
      </c>
      <c r="C231" s="293">
        <v>500</v>
      </c>
      <c r="D231" s="294">
        <v>33.045879999999997</v>
      </c>
      <c r="E231" s="294">
        <v>31.96</v>
      </c>
      <c r="F231" s="294">
        <f t="shared" si="31"/>
        <v>-542.93999999999801</v>
      </c>
      <c r="G231" s="294">
        <f t="shared" si="35"/>
        <v>16522.939999999999</v>
      </c>
      <c r="H231" s="295">
        <f t="shared" si="33"/>
        <v>-3.2859769508331936E-2</v>
      </c>
      <c r="I231" s="294"/>
    </row>
    <row r="232" spans="2:9" x14ac:dyDescent="0.25">
      <c r="B232" s="292">
        <v>42615</v>
      </c>
      <c r="C232" s="293">
        <v>500</v>
      </c>
      <c r="D232" s="294">
        <v>32.94988</v>
      </c>
      <c r="E232" s="294">
        <v>32.5</v>
      </c>
      <c r="F232" s="294">
        <f t="shared" si="31"/>
        <v>-224.94000000000014</v>
      </c>
      <c r="G232" s="294">
        <f t="shared" si="35"/>
        <v>16474.939999999999</v>
      </c>
      <c r="H232" s="295">
        <f t="shared" si="33"/>
        <v>-1.3653463988336233E-2</v>
      </c>
      <c r="I232" s="294" t="s">
        <v>184</v>
      </c>
    </row>
    <row r="233" spans="2:9" x14ac:dyDescent="0.25">
      <c r="B233" s="292">
        <v>42619</v>
      </c>
      <c r="C233" s="293">
        <v>500</v>
      </c>
      <c r="D233" s="294">
        <v>32.94988</v>
      </c>
      <c r="E233" s="294">
        <v>32.67</v>
      </c>
      <c r="F233" s="294">
        <f t="shared" si="31"/>
        <v>-139.93999999999929</v>
      </c>
      <c r="G233" s="294">
        <f t="shared" si="35"/>
        <v>16474.939999999999</v>
      </c>
      <c r="H233" s="295">
        <f t="shared" si="33"/>
        <v>-8.4941128768905548E-3</v>
      </c>
      <c r="I233" s="294"/>
    </row>
    <row r="234" spans="2:9" x14ac:dyDescent="0.25">
      <c r="B234" s="292">
        <v>42620</v>
      </c>
      <c r="C234" s="293">
        <v>600</v>
      </c>
      <c r="D234" s="294">
        <v>32.733229999999999</v>
      </c>
      <c r="E234" s="294">
        <v>31.32</v>
      </c>
      <c r="F234" s="294">
        <f t="shared" si="31"/>
        <v>-847.93799999999919</v>
      </c>
      <c r="G234" s="294">
        <f t="shared" si="35"/>
        <v>19639.937999999998</v>
      </c>
      <c r="H234" s="295">
        <f t="shared" si="33"/>
        <v>-4.3174168879759153E-2</v>
      </c>
      <c r="I234" s="294"/>
    </row>
    <row r="235" spans="2:9" x14ac:dyDescent="0.25">
      <c r="B235" s="292">
        <v>42620</v>
      </c>
      <c r="C235" s="293">
        <v>700</v>
      </c>
      <c r="D235" s="294">
        <v>32.511339999999997</v>
      </c>
      <c r="E235" s="294">
        <v>31.32</v>
      </c>
      <c r="F235" s="294">
        <f t="shared" si="31"/>
        <v>-833.93799999999771</v>
      </c>
      <c r="G235" s="294">
        <f t="shared" si="35"/>
        <v>22757.937999999998</v>
      </c>
      <c r="H235" s="295">
        <f t="shared" si="33"/>
        <v>-3.6643829506873504E-2</v>
      </c>
      <c r="I235" s="294"/>
    </row>
    <row r="236" spans="2:9" x14ac:dyDescent="0.25">
      <c r="B236" s="292">
        <v>42621</v>
      </c>
      <c r="C236" s="293">
        <v>700</v>
      </c>
      <c r="D236" s="294">
        <v>32.511339999999997</v>
      </c>
      <c r="E236" s="294">
        <v>31.31</v>
      </c>
      <c r="F236" s="294">
        <f t="shared" si="31"/>
        <v>-840.93799999999885</v>
      </c>
      <c r="G236" s="294">
        <f t="shared" si="35"/>
        <v>22757.937999999998</v>
      </c>
      <c r="H236" s="295">
        <f t="shared" si="33"/>
        <v>-3.6951414491066759E-2</v>
      </c>
      <c r="I236" s="294"/>
    </row>
    <row r="237" spans="2:9" x14ac:dyDescent="0.25">
      <c r="B237" s="292">
        <v>42622</v>
      </c>
      <c r="C237" s="293">
        <v>700</v>
      </c>
      <c r="D237" s="294">
        <v>32.511339999999997</v>
      </c>
      <c r="E237" s="294">
        <v>31.51</v>
      </c>
      <c r="F237" s="294">
        <f t="shared" si="31"/>
        <v>-700.9379999999968</v>
      </c>
      <c r="G237" s="294">
        <f t="shared" si="35"/>
        <v>22757.937999999998</v>
      </c>
      <c r="H237" s="295">
        <f t="shared" si="33"/>
        <v>-3.0799714807202519E-2</v>
      </c>
      <c r="I237" s="294"/>
    </row>
    <row r="238" spans="2:9" x14ac:dyDescent="0.25">
      <c r="B238" s="292">
        <v>42625</v>
      </c>
      <c r="C238" s="293">
        <v>800</v>
      </c>
      <c r="D238" s="294">
        <v>32.297429999999999</v>
      </c>
      <c r="E238" s="294">
        <v>30.89</v>
      </c>
      <c r="F238" s="294">
        <f t="shared" si="31"/>
        <v>-1125.9439999999984</v>
      </c>
      <c r="G238" s="294">
        <f t="shared" si="35"/>
        <v>25837.944</v>
      </c>
      <c r="H238" s="295">
        <f t="shared" si="33"/>
        <v>-4.3577151494716394E-2</v>
      </c>
      <c r="I238" s="294"/>
    </row>
    <row r="239" spans="2:9" x14ac:dyDescent="0.25">
      <c r="B239" s="292">
        <v>42632</v>
      </c>
      <c r="C239" s="293">
        <v>800</v>
      </c>
      <c r="D239" s="294">
        <v>32.297429999999999</v>
      </c>
      <c r="E239" s="294">
        <v>30.79</v>
      </c>
      <c r="F239" s="294">
        <f t="shared" si="31"/>
        <v>-1205.9439999999995</v>
      </c>
      <c r="G239" s="294">
        <f t="shared" si="35"/>
        <v>25837.944</v>
      </c>
      <c r="H239" s="295">
        <f t="shared" si="33"/>
        <v>-4.6673373082626063E-2</v>
      </c>
      <c r="I239" s="294"/>
    </row>
    <row r="240" spans="2:9" x14ac:dyDescent="0.25">
      <c r="B240" s="292">
        <v>42633</v>
      </c>
      <c r="C240" s="293">
        <v>800</v>
      </c>
      <c r="D240" s="294">
        <v>32.297429999999999</v>
      </c>
      <c r="E240" s="294">
        <v>31.09</v>
      </c>
      <c r="F240" s="294">
        <f t="shared" si="31"/>
        <v>-965.94399999999894</v>
      </c>
      <c r="G240" s="294">
        <f t="shared" si="35"/>
        <v>25837.944</v>
      </c>
      <c r="H240" s="295">
        <f t="shared" si="33"/>
        <v>-3.7384708318897161E-2</v>
      </c>
      <c r="I240" s="294"/>
    </row>
    <row r="241" spans="2:9" x14ac:dyDescent="0.25">
      <c r="B241" s="292">
        <v>42605</v>
      </c>
      <c r="C241" s="293">
        <v>800</v>
      </c>
      <c r="D241" s="294">
        <v>32.297429999999999</v>
      </c>
      <c r="E241" s="294">
        <v>30.45</v>
      </c>
      <c r="F241" s="294">
        <f t="shared" si="31"/>
        <v>-1477.9439999999995</v>
      </c>
      <c r="G241" s="294">
        <f t="shared" si="35"/>
        <v>25837.944</v>
      </c>
      <c r="H241" s="295">
        <f t="shared" si="33"/>
        <v>-5.7200526481518785E-2</v>
      </c>
      <c r="I241" s="294"/>
    </row>
    <row r="242" spans="2:9" x14ac:dyDescent="0.25">
      <c r="B242" s="292">
        <v>42639</v>
      </c>
      <c r="C242" s="293">
        <v>900</v>
      </c>
      <c r="D242" s="294">
        <v>32.05104</v>
      </c>
      <c r="E242" s="294">
        <v>30.08</v>
      </c>
      <c r="F242" s="294">
        <f t="shared" si="31"/>
        <v>-1773.936000000002</v>
      </c>
      <c r="G242" s="294">
        <f t="shared" si="35"/>
        <v>28845.936000000002</v>
      </c>
      <c r="H242" s="295">
        <f t="shared" si="33"/>
        <v>-6.14969124246827E-2</v>
      </c>
      <c r="I242" s="294"/>
    </row>
    <row r="243" spans="2:9" x14ac:dyDescent="0.25">
      <c r="B243" s="292">
        <v>42640</v>
      </c>
      <c r="C243" s="293">
        <v>900</v>
      </c>
      <c r="D243" s="294">
        <v>32.05104</v>
      </c>
      <c r="E243" s="294">
        <v>29.9</v>
      </c>
      <c r="F243" s="294">
        <f t="shared" si="31"/>
        <v>-1935.9360000000017</v>
      </c>
      <c r="G243" s="294">
        <f t="shared" si="35"/>
        <v>28845.936000000002</v>
      </c>
      <c r="H243" s="295">
        <f t="shared" si="33"/>
        <v>-6.7112954837034985E-2</v>
      </c>
      <c r="I243" s="294"/>
    </row>
    <row r="244" spans="2:9" x14ac:dyDescent="0.25">
      <c r="B244" s="292">
        <v>42641</v>
      </c>
      <c r="C244" s="293">
        <v>900</v>
      </c>
      <c r="D244" s="294">
        <v>32.05104</v>
      </c>
      <c r="E244" s="294">
        <v>29.84</v>
      </c>
      <c r="F244" s="294">
        <f t="shared" si="31"/>
        <v>-1989.9360000000006</v>
      </c>
      <c r="G244" s="294">
        <f t="shared" si="35"/>
        <v>28845.936000000002</v>
      </c>
      <c r="H244" s="295">
        <f t="shared" si="33"/>
        <v>-6.8984968974485708E-2</v>
      </c>
      <c r="I244" s="294"/>
    </row>
    <row r="245" spans="2:9" x14ac:dyDescent="0.25">
      <c r="B245" s="292">
        <v>42643</v>
      </c>
      <c r="C245" s="293">
        <v>900</v>
      </c>
      <c r="D245" s="294">
        <v>32.05104</v>
      </c>
      <c r="E245" s="294">
        <v>29.68</v>
      </c>
      <c r="F245" s="294">
        <f t="shared" si="31"/>
        <v>-2133.9360000000006</v>
      </c>
      <c r="G245" s="294">
        <f t="shared" si="35"/>
        <v>28845.936000000002</v>
      </c>
      <c r="H245" s="295">
        <f t="shared" si="33"/>
        <v>-7.3977006674354431E-2</v>
      </c>
      <c r="I245" s="294"/>
    </row>
    <row r="246" spans="2:9" x14ac:dyDescent="0.25">
      <c r="B246" s="292">
        <v>42646</v>
      </c>
      <c r="C246" s="293">
        <v>1000</v>
      </c>
      <c r="D246" s="294">
        <v>31.78594</v>
      </c>
      <c r="E246" s="294">
        <v>29.28</v>
      </c>
      <c r="F246" s="294">
        <f t="shared" si="31"/>
        <v>-2505.9399999999991</v>
      </c>
      <c r="G246" s="294">
        <f t="shared" si="35"/>
        <v>31785.94</v>
      </c>
      <c r="H246" s="295">
        <f t="shared" si="33"/>
        <v>-7.8838001959356835E-2</v>
      </c>
      <c r="I246" s="294"/>
    </row>
    <row r="247" spans="2:9" x14ac:dyDescent="0.25">
      <c r="B247" s="292">
        <v>42648</v>
      </c>
      <c r="C247" s="293">
        <v>1000</v>
      </c>
      <c r="D247" s="294">
        <v>31.78594</v>
      </c>
      <c r="E247" s="294">
        <v>28.84</v>
      </c>
      <c r="F247" s="294">
        <f t="shared" si="31"/>
        <v>-2945.94</v>
      </c>
      <c r="G247" s="294">
        <f t="shared" si="35"/>
        <v>31785.94</v>
      </c>
      <c r="H247" s="295">
        <f t="shared" si="33"/>
        <v>-9.2680600290568724E-2</v>
      </c>
      <c r="I247" s="294"/>
    </row>
    <row r="248" spans="2:9" x14ac:dyDescent="0.25">
      <c r="B248" s="292">
        <v>42649</v>
      </c>
      <c r="C248" s="293">
        <v>1000</v>
      </c>
      <c r="D248" s="294">
        <v>31.78594</v>
      </c>
      <c r="E248" s="294">
        <v>29.37</v>
      </c>
      <c r="F248" s="294">
        <f t="shared" si="31"/>
        <v>-2415.9399999999991</v>
      </c>
      <c r="G248" s="294">
        <f t="shared" si="35"/>
        <v>31785.94</v>
      </c>
      <c r="H248" s="295">
        <f t="shared" si="33"/>
        <v>-7.6006561391608968E-2</v>
      </c>
      <c r="I248" s="294"/>
    </row>
    <row r="249" spans="2:9" x14ac:dyDescent="0.25">
      <c r="B249" s="292">
        <v>42650</v>
      </c>
      <c r="C249" s="293">
        <v>1000</v>
      </c>
      <c r="D249" s="294">
        <v>31.78594</v>
      </c>
      <c r="E249" s="294">
        <v>29</v>
      </c>
      <c r="F249" s="294">
        <f t="shared" si="31"/>
        <v>-2785.94</v>
      </c>
      <c r="G249" s="294">
        <f t="shared" si="35"/>
        <v>31785.94</v>
      </c>
      <c r="H249" s="295">
        <f t="shared" si="33"/>
        <v>-8.7646928170128049E-2</v>
      </c>
      <c r="I249" s="294"/>
    </row>
    <row r="250" spans="2:9" x14ac:dyDescent="0.25">
      <c r="B250" s="292">
        <v>42661</v>
      </c>
      <c r="C250" s="293">
        <v>1000</v>
      </c>
      <c r="D250" s="294">
        <v>31.78594</v>
      </c>
      <c r="E250" s="294">
        <v>30.64</v>
      </c>
      <c r="F250" s="294">
        <f t="shared" ref="F250:F255" si="36">C250*(E250-D250)</f>
        <v>-1145.9399999999996</v>
      </c>
      <c r="G250" s="294">
        <f t="shared" ref="G250:G255" si="37">D250*C250</f>
        <v>31785.94</v>
      </c>
      <c r="H250" s="295">
        <f t="shared" ref="H250:H255" si="38">(E250-D250)/D250</f>
        <v>-3.6051788935611138E-2</v>
      </c>
      <c r="I250" s="294"/>
    </row>
    <row r="251" spans="2:9" x14ac:dyDescent="0.25">
      <c r="B251" s="292">
        <v>42671</v>
      </c>
      <c r="C251" s="293">
        <v>900</v>
      </c>
      <c r="D251" s="294">
        <v>31.837789999999998</v>
      </c>
      <c r="E251" s="294">
        <v>31.26</v>
      </c>
      <c r="F251" s="294">
        <f t="shared" si="36"/>
        <v>-520.01099999999701</v>
      </c>
      <c r="G251" s="294">
        <f t="shared" si="37"/>
        <v>28654.010999999999</v>
      </c>
      <c r="H251" s="295">
        <f t="shared" si="38"/>
        <v>-1.8147930493919232E-2</v>
      </c>
      <c r="I251" s="294"/>
    </row>
    <row r="252" spans="2:9" x14ac:dyDescent="0.25">
      <c r="B252" s="292">
        <v>42674</v>
      </c>
      <c r="C252" s="293">
        <v>1000</v>
      </c>
      <c r="D252" s="294">
        <v>31.763999999999999</v>
      </c>
      <c r="E252" s="294">
        <v>30.98</v>
      </c>
      <c r="F252" s="294">
        <f t="shared" si="36"/>
        <v>-783.99999999999886</v>
      </c>
      <c r="G252" s="294">
        <f t="shared" si="37"/>
        <v>31764</v>
      </c>
      <c r="H252" s="295">
        <f t="shared" si="38"/>
        <v>-2.468202997103636E-2</v>
      </c>
      <c r="I252" s="294"/>
    </row>
    <row r="253" spans="2:9" x14ac:dyDescent="0.25">
      <c r="B253" s="292">
        <v>42676</v>
      </c>
      <c r="C253" s="293">
        <v>500</v>
      </c>
      <c r="D253" s="294">
        <v>31.518719999999998</v>
      </c>
      <c r="E253" s="294">
        <v>32.22</v>
      </c>
      <c r="F253" s="294">
        <f t="shared" si="36"/>
        <v>350.64000000000027</v>
      </c>
      <c r="G253" s="294">
        <f t="shared" si="37"/>
        <v>15759.359999999999</v>
      </c>
      <c r="H253" s="295">
        <f t="shared" si="38"/>
        <v>2.2249634502923995E-2</v>
      </c>
      <c r="I253" s="294">
        <v>31</v>
      </c>
    </row>
    <row r="254" spans="2:9" x14ac:dyDescent="0.25">
      <c r="B254" s="292">
        <v>42677</v>
      </c>
      <c r="C254" s="293">
        <v>800</v>
      </c>
      <c r="D254" s="294">
        <v>31.51858</v>
      </c>
      <c r="E254" s="294">
        <v>31.02</v>
      </c>
      <c r="F254" s="294">
        <f t="shared" si="36"/>
        <v>-398.86400000000037</v>
      </c>
      <c r="G254" s="294">
        <f t="shared" si="37"/>
        <v>25214.864000000001</v>
      </c>
      <c r="H254" s="295">
        <f t="shared" si="38"/>
        <v>-1.5818606041262027E-2</v>
      </c>
      <c r="I254" s="294"/>
    </row>
    <row r="255" spans="2:9" x14ac:dyDescent="0.25">
      <c r="B255" s="292">
        <v>42701</v>
      </c>
      <c r="C255" s="293">
        <v>400</v>
      </c>
      <c r="D255" s="294">
        <v>30.677849999999999</v>
      </c>
      <c r="E255" s="294">
        <v>33.880000000000003</v>
      </c>
      <c r="F255" s="294">
        <f t="shared" si="36"/>
        <v>1280.8600000000013</v>
      </c>
      <c r="G255" s="294">
        <f t="shared" si="37"/>
        <v>12271.14</v>
      </c>
      <c r="H255" s="295">
        <f t="shared" si="38"/>
        <v>0.10437987016691207</v>
      </c>
      <c r="I255" s="294"/>
    </row>
    <row r="256" spans="2:9" x14ac:dyDescent="0.25">
      <c r="B256" s="292">
        <v>42704</v>
      </c>
      <c r="C256" s="293">
        <v>400</v>
      </c>
      <c r="D256" s="294">
        <v>30.677849999999999</v>
      </c>
      <c r="E256" s="294">
        <v>32.299999999999997</v>
      </c>
      <c r="F256" s="294">
        <f t="shared" ref="F256:F262" si="39">C256*(E256-D256)</f>
        <v>648.8599999999991</v>
      </c>
      <c r="G256" s="294">
        <f t="shared" ref="G256:G262" si="40">D256*C256</f>
        <v>12271.14</v>
      </c>
      <c r="H256" s="295">
        <f t="shared" ref="H256:H262" si="41">(E256-D256)/D256</f>
        <v>5.2876912821465581E-2</v>
      </c>
      <c r="I256" s="294"/>
    </row>
    <row r="257" spans="2:9" x14ac:dyDescent="0.25">
      <c r="B257" s="292">
        <v>42706</v>
      </c>
      <c r="C257" s="293">
        <v>400</v>
      </c>
      <c r="D257" s="294">
        <v>30.527850000000001</v>
      </c>
      <c r="E257" s="294">
        <v>33.299999999999997</v>
      </c>
      <c r="F257" s="294">
        <f t="shared" si="39"/>
        <v>1108.8599999999985</v>
      </c>
      <c r="G257" s="294">
        <f t="shared" si="40"/>
        <v>12211.14</v>
      </c>
      <c r="H257" s="295">
        <f t="shared" si="41"/>
        <v>9.0807246497869851E-2</v>
      </c>
      <c r="I257" s="294"/>
    </row>
    <row r="258" spans="2:9" x14ac:dyDescent="0.25">
      <c r="B258" s="292">
        <v>42712</v>
      </c>
      <c r="C258" s="293">
        <v>300</v>
      </c>
      <c r="D258" s="294">
        <v>29.297370000000001</v>
      </c>
      <c r="E258" s="294">
        <v>34.19</v>
      </c>
      <c r="F258" s="294">
        <f t="shared" si="39"/>
        <v>1467.7889999999991</v>
      </c>
      <c r="G258" s="294">
        <f t="shared" si="40"/>
        <v>8789.2109999999993</v>
      </c>
      <c r="H258" s="295">
        <f t="shared" si="41"/>
        <v>0.16699894905242338</v>
      </c>
      <c r="I258" s="294"/>
    </row>
    <row r="259" spans="2:9" x14ac:dyDescent="0.25">
      <c r="B259" s="292">
        <v>42713</v>
      </c>
      <c r="C259" s="293">
        <v>200</v>
      </c>
      <c r="D259" s="294">
        <v>26.551449999999999</v>
      </c>
      <c r="E259" s="294">
        <v>34.78</v>
      </c>
      <c r="F259" s="294">
        <f t="shared" si="39"/>
        <v>1645.7100000000005</v>
      </c>
      <c r="G259" s="294">
        <f t="shared" si="40"/>
        <v>5310.29</v>
      </c>
      <c r="H259" s="295">
        <f t="shared" si="41"/>
        <v>0.30990962828772073</v>
      </c>
      <c r="I259" s="294"/>
    </row>
    <row r="260" spans="2:9" x14ac:dyDescent="0.25">
      <c r="B260" s="292">
        <v>42716</v>
      </c>
      <c r="C260" s="293">
        <v>300</v>
      </c>
      <c r="D260" s="294">
        <v>29.0943</v>
      </c>
      <c r="E260" s="294">
        <v>34.22</v>
      </c>
      <c r="F260" s="294">
        <f t="shared" si="39"/>
        <v>1537.7099999999996</v>
      </c>
      <c r="G260" s="294">
        <f t="shared" si="40"/>
        <v>8728.2900000000009</v>
      </c>
      <c r="H260" s="295">
        <f t="shared" si="41"/>
        <v>0.17617540205469795</v>
      </c>
      <c r="I260" s="294"/>
    </row>
    <row r="261" spans="2:9" x14ac:dyDescent="0.25">
      <c r="B261" s="292">
        <v>42718</v>
      </c>
      <c r="C261" s="293">
        <v>100</v>
      </c>
      <c r="D261" s="294">
        <v>17.179500000000001</v>
      </c>
      <c r="E261" s="294">
        <v>34.72</v>
      </c>
      <c r="F261" s="294">
        <f t="shared" si="39"/>
        <v>1754.0499999999997</v>
      </c>
      <c r="G261" s="294">
        <f t="shared" si="40"/>
        <v>1717.95</v>
      </c>
      <c r="H261" s="295">
        <f t="shared" si="41"/>
        <v>1.021013417154166</v>
      </c>
      <c r="I261" s="294"/>
    </row>
    <row r="262" spans="2:9" x14ac:dyDescent="0.25">
      <c r="B262" s="292">
        <v>42718</v>
      </c>
      <c r="C262" s="293">
        <v>300</v>
      </c>
      <c r="D262" s="294">
        <v>28.9132</v>
      </c>
      <c r="E262" s="294">
        <v>34.72</v>
      </c>
      <c r="F262" s="294">
        <f t="shared" si="39"/>
        <v>1742.0399999999997</v>
      </c>
      <c r="G262" s="294">
        <f t="shared" si="40"/>
        <v>8673.9599999999991</v>
      </c>
      <c r="H262" s="295">
        <f t="shared" si="41"/>
        <v>0.20083560449898313</v>
      </c>
      <c r="I262" s="294"/>
    </row>
    <row r="263" spans="2:9" x14ac:dyDescent="0.25">
      <c r="B263" s="292">
        <v>42729</v>
      </c>
      <c r="C263" s="293">
        <v>300</v>
      </c>
      <c r="D263" s="294">
        <v>28.9132</v>
      </c>
      <c r="E263" s="294">
        <v>35.08</v>
      </c>
      <c r="F263" s="294">
        <f>C263*(E263-D263)</f>
        <v>1850.0399999999995</v>
      </c>
      <c r="G263" s="294">
        <f>D263*C263</f>
        <v>8673.9599999999991</v>
      </c>
      <c r="H263" s="295">
        <f>(E263-D263)/D263</f>
        <v>0.21328666491429515</v>
      </c>
      <c r="I263" s="294"/>
    </row>
    <row r="264" spans="2:9" x14ac:dyDescent="0.25">
      <c r="B264" s="292">
        <v>42745</v>
      </c>
      <c r="C264" s="293">
        <v>400</v>
      </c>
      <c r="D264" s="294">
        <v>30.12988</v>
      </c>
      <c r="E264" s="294">
        <v>33.19</v>
      </c>
      <c r="F264" s="294">
        <f>C264*(E264-D264)</f>
        <v>1224.0479999999991</v>
      </c>
      <c r="G264" s="294">
        <f>D264*C264</f>
        <v>12051.951999999999</v>
      </c>
      <c r="H264" s="295">
        <f>(E264-D264)/D264</f>
        <v>0.1015642943151449</v>
      </c>
      <c r="I264" s="294"/>
    </row>
    <row r="265" spans="2:9" x14ac:dyDescent="0.25">
      <c r="B265" s="292">
        <v>42752</v>
      </c>
      <c r="C265" s="293">
        <v>300</v>
      </c>
      <c r="D265" s="294">
        <v>28.620100000000001</v>
      </c>
      <c r="E265" s="294">
        <v>34.840000000000003</v>
      </c>
      <c r="F265" s="294">
        <f>C265*(E265-D265)</f>
        <v>1865.9700000000007</v>
      </c>
      <c r="G265" s="294">
        <f>D265*C265</f>
        <v>8586.0300000000007</v>
      </c>
      <c r="H265" s="295">
        <f>(E265-D265)/D265</f>
        <v>0.21732628467405782</v>
      </c>
      <c r="I265" s="294">
        <v>28.25</v>
      </c>
    </row>
    <row r="266" spans="2:9" x14ac:dyDescent="0.25">
      <c r="B266" s="292">
        <v>42754</v>
      </c>
      <c r="C266" s="293">
        <v>400</v>
      </c>
      <c r="D266" s="294">
        <v>30.032579999999999</v>
      </c>
      <c r="E266" s="294">
        <v>34.26</v>
      </c>
      <c r="F266" s="294">
        <f>C266*(E266-D266)</f>
        <v>1690.9679999999994</v>
      </c>
      <c r="G266" s="294">
        <f>D266*C266</f>
        <v>12013.031999999999</v>
      </c>
      <c r="H266" s="295">
        <f>(E266-D266)/D266</f>
        <v>0.14076113340911767</v>
      </c>
      <c r="I266" s="294"/>
    </row>
    <row r="284" spans="1:13" x14ac:dyDescent="0.25">
      <c r="L284" t="s">
        <v>65</v>
      </c>
      <c r="M284" s="2">
        <f>M312+K312-F312</f>
        <v>1747.9699999999939</v>
      </c>
    </row>
    <row r="285" spans="1:13" x14ac:dyDescent="0.25">
      <c r="A285" s="197" t="s">
        <v>1</v>
      </c>
      <c r="B285" s="197" t="s">
        <v>2</v>
      </c>
      <c r="C285" s="197" t="s">
        <v>4</v>
      </c>
      <c r="D285" s="198" t="s">
        <v>5</v>
      </c>
      <c r="E285" s="198" t="s">
        <v>94</v>
      </c>
      <c r="F285" s="198" t="s">
        <v>60</v>
      </c>
      <c r="G285" s="197" t="s">
        <v>3</v>
      </c>
      <c r="H285" s="197" t="s">
        <v>6</v>
      </c>
      <c r="I285" s="198" t="s">
        <v>7</v>
      </c>
      <c r="J285" s="198" t="s">
        <v>95</v>
      </c>
      <c r="K285" s="198" t="s">
        <v>61</v>
      </c>
      <c r="L285" s="197" t="s">
        <v>37</v>
      </c>
      <c r="M285" s="197" t="s">
        <v>38</v>
      </c>
    </row>
    <row r="286" spans="1:13" x14ac:dyDescent="0.25">
      <c r="A286" s="199" t="s">
        <v>193</v>
      </c>
      <c r="B286" s="200">
        <v>42482</v>
      </c>
      <c r="C286" s="195">
        <v>80</v>
      </c>
      <c r="D286" s="196">
        <v>36.01</v>
      </c>
      <c r="E286" s="196">
        <v>0</v>
      </c>
      <c r="F286" s="196">
        <f t="shared" ref="F286:F306" si="42">D286*C286+E286</f>
        <v>2880.7999999999997</v>
      </c>
      <c r="G286" s="200">
        <v>42514</v>
      </c>
      <c r="H286" s="195">
        <v>40</v>
      </c>
      <c r="I286" s="196">
        <v>35.35</v>
      </c>
      <c r="J286" s="196">
        <v>0.03</v>
      </c>
      <c r="K286" s="196">
        <f>I286*H286-J286</f>
        <v>1413.97</v>
      </c>
      <c r="L286" s="200">
        <v>42522</v>
      </c>
      <c r="M286" s="196">
        <v>10.5</v>
      </c>
    </row>
    <row r="287" spans="1:13" x14ac:dyDescent="0.25">
      <c r="A287" s="202" t="s">
        <v>71</v>
      </c>
      <c r="B287" s="200">
        <v>42482</v>
      </c>
      <c r="C287" s="195">
        <v>20</v>
      </c>
      <c r="D287" s="196">
        <v>35.549999999999997</v>
      </c>
      <c r="E287" s="196">
        <v>0</v>
      </c>
      <c r="F287" s="196">
        <f t="shared" si="42"/>
        <v>711</v>
      </c>
      <c r="G287" s="195"/>
      <c r="H287" s="195"/>
      <c r="I287" s="196"/>
      <c r="J287" s="196"/>
      <c r="K287" s="196"/>
      <c r="L287" s="200">
        <v>42614</v>
      </c>
      <c r="M287" s="196">
        <v>48</v>
      </c>
    </row>
    <row r="288" spans="1:13" x14ac:dyDescent="0.25">
      <c r="A288" s="195"/>
      <c r="B288" s="200">
        <v>42508</v>
      </c>
      <c r="C288" s="195">
        <v>40</v>
      </c>
      <c r="D288" s="196">
        <v>34.19</v>
      </c>
      <c r="E288" s="196">
        <v>0</v>
      </c>
      <c r="F288" s="196">
        <f t="shared" si="42"/>
        <v>1367.6</v>
      </c>
      <c r="G288" s="200">
        <v>42521</v>
      </c>
      <c r="H288" s="201">
        <v>40</v>
      </c>
      <c r="I288" s="196">
        <v>35.99</v>
      </c>
      <c r="J288" s="196">
        <v>0.03</v>
      </c>
      <c r="K288" s="196">
        <f t="shared" ref="K288:K303" si="43">I288*H288-J288</f>
        <v>1439.5700000000002</v>
      </c>
      <c r="L288" s="200">
        <v>42706</v>
      </c>
      <c r="M288" s="196">
        <v>60</v>
      </c>
    </row>
    <row r="289" spans="1:13" x14ac:dyDescent="0.25">
      <c r="A289" s="195"/>
      <c r="B289" s="200">
        <v>42509</v>
      </c>
      <c r="C289" s="195">
        <v>100</v>
      </c>
      <c r="D289" s="196">
        <v>34.49</v>
      </c>
      <c r="E289" s="196">
        <v>0</v>
      </c>
      <c r="F289" s="196">
        <f t="shared" si="42"/>
        <v>3449</v>
      </c>
      <c r="G289" s="200">
        <v>42531</v>
      </c>
      <c r="H289" s="201">
        <v>100</v>
      </c>
      <c r="I289" s="196">
        <v>36.99</v>
      </c>
      <c r="J289" s="196">
        <v>0.08</v>
      </c>
      <c r="K289" s="196">
        <f t="shared" si="43"/>
        <v>3698.92</v>
      </c>
      <c r="L289" s="195"/>
      <c r="M289" s="195"/>
    </row>
    <row r="290" spans="1:13" x14ac:dyDescent="0.25">
      <c r="A290" s="195"/>
      <c r="B290" s="200">
        <v>42536</v>
      </c>
      <c r="C290" s="195">
        <v>100</v>
      </c>
      <c r="D290" s="196">
        <v>35.39</v>
      </c>
      <c r="E290" s="196">
        <v>0</v>
      </c>
      <c r="F290" s="196">
        <f t="shared" si="42"/>
        <v>3539</v>
      </c>
      <c r="G290" s="200">
        <v>42594</v>
      </c>
      <c r="H290" s="201">
        <v>100</v>
      </c>
      <c r="I290" s="196">
        <v>32.58</v>
      </c>
      <c r="J290" s="196">
        <v>7.0000000000000007E-2</v>
      </c>
      <c r="K290" s="196">
        <f t="shared" si="43"/>
        <v>3257.93</v>
      </c>
      <c r="L290" s="195"/>
      <c r="M290" s="195"/>
    </row>
    <row r="291" spans="1:13" x14ac:dyDescent="0.25">
      <c r="A291" s="195"/>
      <c r="B291" s="200">
        <v>42579</v>
      </c>
      <c r="C291" s="195">
        <v>40</v>
      </c>
      <c r="D291" s="196">
        <v>35</v>
      </c>
      <c r="E291" s="196">
        <v>0</v>
      </c>
      <c r="F291" s="196">
        <f t="shared" si="42"/>
        <v>1400</v>
      </c>
      <c r="G291" s="200">
        <v>42671</v>
      </c>
      <c r="H291" s="201">
        <v>100</v>
      </c>
      <c r="I291" s="196">
        <v>31.32</v>
      </c>
      <c r="J291" s="196">
        <v>7.0000000000000007E-2</v>
      </c>
      <c r="K291" s="196">
        <f t="shared" si="43"/>
        <v>3131.93</v>
      </c>
      <c r="L291" s="195"/>
      <c r="M291" s="195"/>
    </row>
    <row r="292" spans="1:13" x14ac:dyDescent="0.25">
      <c r="A292" s="195"/>
      <c r="B292" s="200">
        <v>42579</v>
      </c>
      <c r="C292" s="195">
        <v>30</v>
      </c>
      <c r="D292" s="196">
        <v>34.57</v>
      </c>
      <c r="E292" s="196">
        <v>-7.0000000000000007E-2</v>
      </c>
      <c r="F292" s="196">
        <f t="shared" si="42"/>
        <v>1037.03</v>
      </c>
      <c r="G292" s="200">
        <v>42676</v>
      </c>
      <c r="H292" s="201">
        <v>200</v>
      </c>
      <c r="I292" s="196">
        <v>31.83</v>
      </c>
      <c r="J292" s="196">
        <v>0.14000000000000001</v>
      </c>
      <c r="K292" s="196">
        <f t="shared" si="43"/>
        <v>6365.86</v>
      </c>
      <c r="L292" s="195"/>
      <c r="M292" s="195"/>
    </row>
    <row r="293" spans="1:13" x14ac:dyDescent="0.25">
      <c r="A293" s="195"/>
      <c r="B293" s="200">
        <v>42580</v>
      </c>
      <c r="C293" s="195">
        <v>30</v>
      </c>
      <c r="D293" s="196">
        <v>33.880000000000003</v>
      </c>
      <c r="E293" s="196">
        <v>0</v>
      </c>
      <c r="F293" s="196">
        <f t="shared" si="42"/>
        <v>1016.4000000000001</v>
      </c>
      <c r="G293" s="200">
        <v>42676</v>
      </c>
      <c r="H293" s="201">
        <v>100</v>
      </c>
      <c r="I293" s="196">
        <v>31.98</v>
      </c>
      <c r="J293" s="196">
        <v>7.0000000000000007E-2</v>
      </c>
      <c r="K293" s="196">
        <f t="shared" si="43"/>
        <v>3197.93</v>
      </c>
      <c r="L293" s="195"/>
      <c r="M293" s="195"/>
    </row>
    <row r="294" spans="1:13" x14ac:dyDescent="0.25">
      <c r="A294" s="195"/>
      <c r="B294" s="200">
        <v>42584</v>
      </c>
      <c r="C294" s="195">
        <v>40</v>
      </c>
      <c r="D294" s="196">
        <v>33.049999999999997</v>
      </c>
      <c r="E294" s="196">
        <v>0</v>
      </c>
      <c r="F294" s="196">
        <f t="shared" si="42"/>
        <v>1322</v>
      </c>
      <c r="G294" s="200">
        <v>42676</v>
      </c>
      <c r="H294" s="201">
        <v>100</v>
      </c>
      <c r="I294" s="196">
        <v>32.18</v>
      </c>
      <c r="J294" s="196">
        <v>7.0000000000000007E-2</v>
      </c>
      <c r="K294" s="196">
        <f t="shared" si="43"/>
        <v>3217.93</v>
      </c>
      <c r="L294" s="195"/>
      <c r="M294" s="195"/>
    </row>
    <row r="295" spans="1:13" x14ac:dyDescent="0.25">
      <c r="A295" s="195"/>
      <c r="B295" s="200">
        <v>42586</v>
      </c>
      <c r="C295" s="195">
        <v>100</v>
      </c>
      <c r="D295" s="196">
        <v>32.479999999999997</v>
      </c>
      <c r="E295" s="196">
        <v>0</v>
      </c>
      <c r="F295" s="196">
        <f t="shared" si="42"/>
        <v>3247.9999999999995</v>
      </c>
      <c r="G295" s="200">
        <v>42676</v>
      </c>
      <c r="H295" s="201">
        <v>100</v>
      </c>
      <c r="I295" s="196">
        <v>32.229999999999997</v>
      </c>
      <c r="J295" s="196">
        <v>7.0000000000000007E-2</v>
      </c>
      <c r="K295" s="196">
        <f t="shared" si="43"/>
        <v>3222.9299999999994</v>
      </c>
      <c r="L295" s="195"/>
      <c r="M295" s="195"/>
    </row>
    <row r="296" spans="1:13" x14ac:dyDescent="0.25">
      <c r="A296" s="195"/>
      <c r="B296" s="200">
        <v>42593</v>
      </c>
      <c r="C296" s="195">
        <v>100</v>
      </c>
      <c r="D296" s="196">
        <v>32.049999999999997</v>
      </c>
      <c r="E296" s="196">
        <v>0</v>
      </c>
      <c r="F296" s="196">
        <f t="shared" si="42"/>
        <v>3204.9999999999995</v>
      </c>
      <c r="G296" s="200">
        <v>42683</v>
      </c>
      <c r="H296" s="201">
        <v>100</v>
      </c>
      <c r="I296" s="196">
        <v>32.33</v>
      </c>
      <c r="J296" s="196">
        <v>7.0000000000000007E-2</v>
      </c>
      <c r="K296" s="196">
        <f t="shared" si="43"/>
        <v>3232.93</v>
      </c>
      <c r="L296" s="195"/>
      <c r="M296" s="195"/>
    </row>
    <row r="297" spans="1:13" x14ac:dyDescent="0.25">
      <c r="A297" s="195"/>
      <c r="B297" s="200">
        <v>42599</v>
      </c>
      <c r="C297" s="195">
        <v>100</v>
      </c>
      <c r="D297" s="196">
        <v>31.68</v>
      </c>
      <c r="E297" s="196">
        <v>0</v>
      </c>
      <c r="F297" s="196">
        <f t="shared" si="42"/>
        <v>3168</v>
      </c>
      <c r="G297" s="200">
        <v>42683</v>
      </c>
      <c r="H297" s="201">
        <v>200</v>
      </c>
      <c r="I297" s="196">
        <v>32.08</v>
      </c>
      <c r="J297" s="196">
        <v>0.14000000000000001</v>
      </c>
      <c r="K297" s="196">
        <f t="shared" si="43"/>
        <v>6415.86</v>
      </c>
      <c r="L297" s="195"/>
      <c r="M297" s="195"/>
    </row>
    <row r="298" spans="1:13" x14ac:dyDescent="0.25">
      <c r="A298" s="195"/>
      <c r="B298" s="200">
        <v>42620</v>
      </c>
      <c r="C298" s="195">
        <v>100</v>
      </c>
      <c r="D298" s="196">
        <v>31.65</v>
      </c>
      <c r="E298" s="196">
        <v>0</v>
      </c>
      <c r="F298" s="196">
        <f t="shared" si="42"/>
        <v>3165</v>
      </c>
      <c r="G298" s="200">
        <v>42684</v>
      </c>
      <c r="H298" s="201">
        <v>100</v>
      </c>
      <c r="I298" s="196">
        <v>32.950000000000003</v>
      </c>
      <c r="J298" s="196">
        <v>7.0000000000000007E-2</v>
      </c>
      <c r="K298" s="196">
        <f t="shared" si="43"/>
        <v>3294.9300000000003</v>
      </c>
      <c r="L298" s="195"/>
      <c r="M298" s="195"/>
    </row>
    <row r="299" spans="1:13" x14ac:dyDescent="0.25">
      <c r="A299" s="195"/>
      <c r="B299" s="200">
        <v>42620</v>
      </c>
      <c r="C299" s="195">
        <v>100</v>
      </c>
      <c r="D299" s="196">
        <v>31.18</v>
      </c>
      <c r="E299" s="196">
        <v>0</v>
      </c>
      <c r="F299" s="196">
        <f t="shared" si="42"/>
        <v>3118</v>
      </c>
      <c r="G299" s="200">
        <v>42712</v>
      </c>
      <c r="H299" s="201">
        <v>100</v>
      </c>
      <c r="I299" s="196">
        <v>34.22</v>
      </c>
      <c r="J299" s="196">
        <v>7.0000000000000007E-2</v>
      </c>
      <c r="K299" s="196">
        <f t="shared" si="43"/>
        <v>3421.93</v>
      </c>
      <c r="L299" s="195"/>
      <c r="M299" s="195"/>
    </row>
    <row r="300" spans="1:13" x14ac:dyDescent="0.25">
      <c r="A300" s="195"/>
      <c r="B300" s="200">
        <v>42625</v>
      </c>
      <c r="C300" s="195">
        <v>100</v>
      </c>
      <c r="D300" s="196">
        <v>30.8</v>
      </c>
      <c r="E300" s="196">
        <v>0</v>
      </c>
      <c r="F300" s="196">
        <f t="shared" si="42"/>
        <v>3080</v>
      </c>
      <c r="G300" s="200">
        <v>42713</v>
      </c>
      <c r="H300" s="201">
        <v>100</v>
      </c>
      <c r="I300" s="196">
        <v>34.79</v>
      </c>
      <c r="J300" s="196">
        <v>0.08</v>
      </c>
      <c r="K300" s="196">
        <f t="shared" si="43"/>
        <v>3478.92</v>
      </c>
      <c r="L300" s="195"/>
      <c r="M300" s="195"/>
    </row>
    <row r="301" spans="1:13" x14ac:dyDescent="0.25">
      <c r="A301" s="195"/>
      <c r="B301" s="200">
        <v>42639</v>
      </c>
      <c r="C301" s="195">
        <v>100</v>
      </c>
      <c r="D301" s="196">
        <v>30.08</v>
      </c>
      <c r="E301" s="196">
        <v>0</v>
      </c>
      <c r="F301" s="196">
        <f t="shared" si="42"/>
        <v>3008</v>
      </c>
      <c r="G301" s="200">
        <v>42718</v>
      </c>
      <c r="H301" s="201">
        <v>100</v>
      </c>
      <c r="I301" s="196">
        <v>35.21</v>
      </c>
      <c r="J301" s="196">
        <v>0.57999999999999996</v>
      </c>
      <c r="K301" s="196">
        <f t="shared" si="43"/>
        <v>3520.42</v>
      </c>
      <c r="L301" s="195"/>
      <c r="M301" s="195"/>
    </row>
    <row r="302" spans="1:13" x14ac:dyDescent="0.25">
      <c r="A302" s="195"/>
      <c r="B302" s="200">
        <v>42646</v>
      </c>
      <c r="C302" s="195">
        <v>100</v>
      </c>
      <c r="D302" s="196">
        <v>29.4</v>
      </c>
      <c r="E302" s="196">
        <v>0</v>
      </c>
      <c r="F302" s="196">
        <f t="shared" si="42"/>
        <v>2940</v>
      </c>
      <c r="G302" s="200">
        <v>42718</v>
      </c>
      <c r="H302" s="201">
        <v>100</v>
      </c>
      <c r="I302" s="196">
        <v>34.9</v>
      </c>
      <c r="J302" s="196">
        <v>0.08</v>
      </c>
      <c r="K302" s="196">
        <f t="shared" si="43"/>
        <v>3489.92</v>
      </c>
      <c r="L302" s="195"/>
      <c r="M302" s="195"/>
    </row>
    <row r="303" spans="1:13" x14ac:dyDescent="0.25">
      <c r="A303" s="195"/>
      <c r="B303" s="200">
        <v>42674</v>
      </c>
      <c r="C303" s="195">
        <v>100</v>
      </c>
      <c r="D303" s="196">
        <v>31.1</v>
      </c>
      <c r="E303" s="196">
        <v>0</v>
      </c>
      <c r="F303" s="196">
        <f t="shared" si="42"/>
        <v>3110</v>
      </c>
      <c r="G303" s="200">
        <v>42752</v>
      </c>
      <c r="H303" s="201">
        <v>100</v>
      </c>
      <c r="I303" s="196">
        <v>34.659999999999997</v>
      </c>
      <c r="J303" s="196">
        <v>0.08</v>
      </c>
      <c r="K303" s="196">
        <f t="shared" si="43"/>
        <v>3465.9199999999996</v>
      </c>
      <c r="L303" s="195"/>
      <c r="M303" s="195"/>
    </row>
    <row r="304" spans="1:13" x14ac:dyDescent="0.25">
      <c r="A304" s="195"/>
      <c r="B304" s="200">
        <v>42677</v>
      </c>
      <c r="C304" s="195">
        <v>200</v>
      </c>
      <c r="D304" s="196">
        <v>31.68</v>
      </c>
      <c r="E304" s="196">
        <v>0</v>
      </c>
      <c r="F304" s="196">
        <f t="shared" si="42"/>
        <v>6336</v>
      </c>
      <c r="G304" s="195"/>
      <c r="H304" s="195"/>
      <c r="I304" s="196"/>
      <c r="J304" s="196"/>
      <c r="K304" s="196"/>
      <c r="L304" s="195"/>
      <c r="M304" s="195"/>
    </row>
    <row r="305" spans="1:13" x14ac:dyDescent="0.25">
      <c r="A305" s="195"/>
      <c r="B305" s="200">
        <v>42677</v>
      </c>
      <c r="C305" s="195">
        <v>100</v>
      </c>
      <c r="D305" s="196">
        <v>31.2</v>
      </c>
      <c r="E305" s="196">
        <v>-0.5</v>
      </c>
      <c r="F305" s="196">
        <f t="shared" si="42"/>
        <v>3119.5</v>
      </c>
      <c r="G305" s="195"/>
      <c r="H305" s="195"/>
      <c r="I305" s="196"/>
      <c r="J305" s="196"/>
      <c r="K305" s="196"/>
      <c r="L305" s="195"/>
      <c r="M305" s="195"/>
    </row>
    <row r="306" spans="1:13" x14ac:dyDescent="0.25">
      <c r="A306" s="195"/>
      <c r="B306" s="200">
        <v>42716</v>
      </c>
      <c r="C306" s="195">
        <v>100</v>
      </c>
      <c r="D306" s="196">
        <v>34.18</v>
      </c>
      <c r="E306" s="196">
        <v>0</v>
      </c>
      <c r="F306" s="196">
        <f t="shared" si="42"/>
        <v>3418</v>
      </c>
      <c r="G306" s="195"/>
      <c r="H306" s="195"/>
      <c r="I306" s="196"/>
      <c r="J306" s="196"/>
      <c r="K306" s="196"/>
      <c r="L306" s="195"/>
      <c r="M306" s="195"/>
    </row>
    <row r="307" spans="1:13" x14ac:dyDescent="0.25">
      <c r="A307" s="195"/>
      <c r="B307" s="200"/>
      <c r="C307" s="195"/>
      <c r="D307" s="196"/>
      <c r="E307" s="196"/>
      <c r="F307" s="196"/>
      <c r="G307" s="195"/>
      <c r="H307" s="195"/>
      <c r="I307" s="196"/>
      <c r="J307" s="196"/>
      <c r="K307" s="196"/>
      <c r="L307" s="195"/>
      <c r="M307" s="195"/>
    </row>
    <row r="308" spans="1:13" x14ac:dyDescent="0.25">
      <c r="A308" s="195"/>
      <c r="B308" s="200"/>
      <c r="C308" s="195"/>
      <c r="D308" s="196"/>
      <c r="E308" s="196"/>
      <c r="F308" s="196"/>
      <c r="G308" s="195"/>
      <c r="H308" s="195"/>
      <c r="I308" s="196"/>
      <c r="J308" s="196"/>
      <c r="K308" s="196"/>
      <c r="L308" s="195"/>
      <c r="M308" s="195"/>
    </row>
    <row r="309" spans="1:13" x14ac:dyDescent="0.25">
      <c r="A309" s="195"/>
      <c r="B309" s="200"/>
      <c r="C309" s="195"/>
      <c r="D309" s="196"/>
      <c r="E309" s="196"/>
      <c r="F309" s="196"/>
      <c r="G309" s="195"/>
      <c r="H309" s="195"/>
      <c r="I309" s="196"/>
      <c r="J309" s="196"/>
      <c r="K309" s="196"/>
      <c r="L309" s="195"/>
      <c r="M309" s="195"/>
    </row>
    <row r="310" spans="1:13" x14ac:dyDescent="0.25">
      <c r="A310" s="195"/>
      <c r="B310" s="195"/>
      <c r="C310" s="195"/>
      <c r="D310" s="196"/>
      <c r="E310" s="196"/>
      <c r="F310" s="196"/>
      <c r="G310" s="195"/>
      <c r="H310" s="195"/>
      <c r="I310" s="196"/>
      <c r="J310" s="196"/>
      <c r="K310" s="196"/>
      <c r="L310" s="195"/>
      <c r="M310" s="195"/>
    </row>
    <row r="311" spans="1:13" x14ac:dyDescent="0.25">
      <c r="A311" s="195"/>
      <c r="B311" s="195"/>
      <c r="C311" s="195"/>
      <c r="D311" s="196"/>
      <c r="E311" s="196"/>
      <c r="F311" s="196"/>
      <c r="G311" s="195"/>
      <c r="H311" s="195"/>
      <c r="I311" s="196"/>
      <c r="J311" s="196"/>
      <c r="K311" s="196"/>
      <c r="L311" s="195"/>
      <c r="M311" s="195"/>
    </row>
    <row r="312" spans="1:13" x14ac:dyDescent="0.25">
      <c r="A312" s="31" t="s">
        <v>81</v>
      </c>
      <c r="B312" s="14"/>
      <c r="C312" s="14">
        <f>SUM(C286:C309)</f>
        <v>1780</v>
      </c>
      <c r="D312" s="18"/>
      <c r="E312" s="18"/>
      <c r="F312" s="18">
        <f>SUM(F286:F309)</f>
        <v>57638.33</v>
      </c>
      <c r="G312" s="14"/>
      <c r="H312" s="14">
        <f>SUM(H286:H311)</f>
        <v>1780</v>
      </c>
      <c r="I312" s="18"/>
      <c r="J312" s="18"/>
      <c r="K312" s="18">
        <f>SUM(K286:K311)</f>
        <v>59267.799999999996</v>
      </c>
      <c r="L312" s="14"/>
      <c r="M312" s="18">
        <f>SUM(M286:M311)</f>
        <v>118.5</v>
      </c>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7:F201 F145:F148 H145:H148 H156:H158 F156:F158 K177:K179 F190:F191 H190:H191 K190:K191">
    <cfRule type="expression" dxfId="2289" priority="127">
      <formula>F145&gt;0</formula>
    </cfRule>
    <cfRule type="expression" dxfId="2288" priority="128">
      <formula>F145&lt;0</formula>
    </cfRule>
  </conditionalFormatting>
  <conditionalFormatting sqref="F202:F215 F218:F262 F265:F266">
    <cfRule type="expression" dxfId="2287" priority="123">
      <formula>F202&gt;0</formula>
    </cfRule>
    <cfRule type="expression" dxfId="2286" priority="124">
      <formula>F202&lt;0</formula>
    </cfRule>
  </conditionalFormatting>
  <conditionalFormatting sqref="F202:F215 F218:F262 F265:F266">
    <cfRule type="expression" dxfId="2285" priority="125">
      <formula>F202&gt;0</formula>
    </cfRule>
    <cfRule type="expression" dxfId="2284" priority="126">
      <formula>F202&lt;0</formula>
    </cfRule>
  </conditionalFormatting>
  <conditionalFormatting sqref="H197:H215 H218:H262 H265:H266">
    <cfRule type="expression" dxfId="2283" priority="121">
      <formula>H197&gt;0</formula>
    </cfRule>
    <cfRule type="expression" dxfId="2282" priority="122">
      <formula>H197&lt;0</formula>
    </cfRule>
  </conditionalFormatting>
  <conditionalFormatting sqref="F193:F196">
    <cfRule type="expression" dxfId="2281" priority="115">
      <formula>F193&gt;0</formula>
    </cfRule>
    <cfRule type="expression" dxfId="2280" priority="116">
      <formula>F193&lt;0</formula>
    </cfRule>
  </conditionalFormatting>
  <conditionalFormatting sqref="H193:H196">
    <cfRule type="expression" dxfId="2279" priority="113">
      <formula>H193&gt;0</formula>
    </cfRule>
    <cfRule type="expression" dxfId="2278" priority="114">
      <formula>H193&lt;0</formula>
    </cfRule>
  </conditionalFormatting>
  <conditionalFormatting sqref="Q8">
    <cfRule type="expression" dxfId="2277" priority="109">
      <formula>Q8&gt;0</formula>
    </cfRule>
    <cfRule type="expression" dxfId="2276" priority="110">
      <formula>Q8&lt;0</formula>
    </cfRule>
  </conditionalFormatting>
  <conditionalFormatting sqref="Q7">
    <cfRule type="expression" dxfId="2275" priority="111">
      <formula>Q7&gt;0</formula>
    </cfRule>
    <cfRule type="expression" dxfId="2274" priority="112">
      <formula>Q7&lt;0</formula>
    </cfRule>
  </conditionalFormatting>
  <conditionalFormatting sqref="F216">
    <cfRule type="expression" dxfId="2273" priority="105">
      <formula>F216&gt;0</formula>
    </cfRule>
    <cfRule type="expression" dxfId="2272" priority="106">
      <formula>F216&lt;0</formula>
    </cfRule>
  </conditionalFormatting>
  <conditionalFormatting sqref="F216">
    <cfRule type="expression" dxfId="2271" priority="107">
      <formula>F216&gt;0</formula>
    </cfRule>
    <cfRule type="expression" dxfId="2270" priority="108">
      <formula>F216&lt;0</formula>
    </cfRule>
  </conditionalFormatting>
  <conditionalFormatting sqref="H216">
    <cfRule type="expression" dxfId="2269" priority="103">
      <formula>H216&gt;0</formula>
    </cfRule>
    <cfRule type="expression" dxfId="2268" priority="104">
      <formula>H216&lt;0</formula>
    </cfRule>
  </conditionalFormatting>
  <conditionalFormatting sqref="F217">
    <cfRule type="expression" dxfId="2267" priority="99">
      <formula>F217&gt;0</formula>
    </cfRule>
    <cfRule type="expression" dxfId="2266" priority="100">
      <formula>F217&lt;0</formula>
    </cfRule>
  </conditionalFormatting>
  <conditionalFormatting sqref="F217">
    <cfRule type="expression" dxfId="2265" priority="101">
      <formula>F217&gt;0</formula>
    </cfRule>
    <cfRule type="expression" dxfId="2264" priority="102">
      <formula>F217&lt;0</formula>
    </cfRule>
  </conditionalFormatting>
  <conditionalFormatting sqref="H217">
    <cfRule type="expression" dxfId="2263" priority="97">
      <formula>H217&gt;0</formula>
    </cfRule>
    <cfRule type="expression" dxfId="2262" priority="98">
      <formula>H217&lt;0</formula>
    </cfRule>
  </conditionalFormatting>
  <conditionalFormatting sqref="F263:F264">
    <cfRule type="expression" dxfId="2261" priority="93">
      <formula>F263&gt;0</formula>
    </cfRule>
    <cfRule type="expression" dxfId="2260" priority="94">
      <formula>F263&lt;0</formula>
    </cfRule>
  </conditionalFormatting>
  <conditionalFormatting sqref="F263:F264">
    <cfRule type="expression" dxfId="2259" priority="95">
      <formula>F263&gt;0</formula>
    </cfRule>
    <cfRule type="expression" dxfId="2258" priority="96">
      <formula>F263&lt;0</formula>
    </cfRule>
  </conditionalFormatting>
  <conditionalFormatting sqref="H263:H264">
    <cfRule type="expression" dxfId="2257" priority="91">
      <formula>H263&gt;0</formula>
    </cfRule>
    <cfRule type="expression" dxfId="2256" priority="92">
      <formula>H263&lt;0</formula>
    </cfRule>
  </conditionalFormatting>
  <conditionalFormatting sqref="F70:F85">
    <cfRule type="expression" dxfId="2255" priority="89">
      <formula>F70&gt;0</formula>
    </cfRule>
    <cfRule type="expression" dxfId="2254" priority="90">
      <formula>F70&lt;0</formula>
    </cfRule>
  </conditionalFormatting>
  <conditionalFormatting sqref="H70:H85">
    <cfRule type="expression" dxfId="2253" priority="87">
      <formula>H70&gt;0</formula>
    </cfRule>
    <cfRule type="expression" dxfId="2252" priority="88">
      <formula>H70&lt;0</formula>
    </cfRule>
  </conditionalFormatting>
  <conditionalFormatting sqref="Q10">
    <cfRule type="expression" dxfId="2251" priority="85">
      <formula>Q10&gt;0</formula>
    </cfRule>
    <cfRule type="expression" dxfId="2250" priority="86">
      <formula>Q10&lt;0</formula>
    </cfRule>
  </conditionalFormatting>
  <conditionalFormatting sqref="J80">
    <cfRule type="expression" dxfId="2249" priority="83">
      <formula>J80&gt;0</formula>
    </cfRule>
    <cfRule type="expression" dxfId="2248" priority="84">
      <formula>J80&lt;0</formula>
    </cfRule>
  </conditionalFormatting>
  <conditionalFormatting sqref="F87:F95">
    <cfRule type="expression" dxfId="2247" priority="77">
      <formula>F87&gt;0</formula>
    </cfRule>
    <cfRule type="expression" dxfId="2246" priority="78">
      <formula>F87&lt;0</formula>
    </cfRule>
  </conditionalFormatting>
  <conditionalFormatting sqref="H87:H95">
    <cfRule type="expression" dxfId="2245" priority="75">
      <formula>H87&gt;0</formula>
    </cfRule>
    <cfRule type="expression" dxfId="2244" priority="76">
      <formula>H87&lt;0</formula>
    </cfRule>
  </conditionalFormatting>
  <conditionalFormatting sqref="R4">
    <cfRule type="expression" dxfId="2243" priority="73">
      <formula>R4&gt;0</formula>
    </cfRule>
    <cfRule type="expression" dxfId="2242" priority="74">
      <formula>R4&lt;0</formula>
    </cfRule>
  </conditionalFormatting>
  <conditionalFormatting sqref="Q9">
    <cfRule type="expression" dxfId="2241" priority="71">
      <formula>Q9&gt;0</formula>
    </cfRule>
    <cfRule type="expression" dxfId="2240" priority="72">
      <formula>Q9&lt;0</formula>
    </cfRule>
  </conditionalFormatting>
  <conditionalFormatting sqref="F96:F119">
    <cfRule type="expression" dxfId="2239" priority="67">
      <formula>F96&gt;0</formula>
    </cfRule>
    <cfRule type="expression" dxfId="2238" priority="68">
      <formula>F96&lt;0</formula>
    </cfRule>
  </conditionalFormatting>
  <conditionalFormatting sqref="H96:H119">
    <cfRule type="expression" dxfId="2237" priority="65">
      <formula>H96&gt;0</formula>
    </cfRule>
    <cfRule type="expression" dxfId="2236" priority="66">
      <formula>H96&lt;0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20:F144">
    <cfRule type="expression" dxfId="2235" priority="61">
      <formula>F120&gt;0</formula>
    </cfRule>
    <cfRule type="expression" dxfId="2234" priority="62">
      <formula>F120&lt;0</formula>
    </cfRule>
  </conditionalFormatting>
  <conditionalFormatting sqref="H120:H144">
    <cfRule type="expression" dxfId="2233" priority="59">
      <formula>H120&gt;0</formula>
    </cfRule>
    <cfRule type="expression" dxfId="2232" priority="60">
      <formula>H120&lt;0</formula>
    </cfRule>
  </conditionalFormatting>
  <conditionalFormatting sqref="H154:H155 F154:F155">
    <cfRule type="expression" dxfId="2231" priority="41">
      <formula>F154&gt;0</formula>
    </cfRule>
    <cfRule type="expression" dxfId="2230" priority="42">
      <formula>F154&lt;0</formula>
    </cfRule>
  </conditionalFormatting>
  <conditionalFormatting sqref="H149:H153 F149:F153">
    <cfRule type="expression" dxfId="2229" priority="39">
      <formula>F149&gt;0</formula>
    </cfRule>
    <cfRule type="expression" dxfId="2228" priority="40">
      <formula>F149&lt;0</formula>
    </cfRule>
  </conditionalFormatting>
  <conditionalFormatting sqref="F86">
    <cfRule type="expression" dxfId="2227" priority="37">
      <formula>F86&gt;0</formula>
    </cfRule>
    <cfRule type="expression" dxfId="2226" priority="38">
      <formula>F86&lt;0</formula>
    </cfRule>
  </conditionalFormatting>
  <conditionalFormatting sqref="H86">
    <cfRule type="expression" dxfId="2225" priority="35">
      <formula>H86&gt;0</formula>
    </cfRule>
    <cfRule type="expression" dxfId="2224" priority="36">
      <formula>H86&lt;0</formula>
    </cfRule>
  </conditionalFormatting>
  <conditionalFormatting sqref="F177:F179 H177:H179">
    <cfRule type="expression" dxfId="2223" priority="33">
      <formula>F177&gt;0</formula>
    </cfRule>
    <cfRule type="expression" dxfId="2222" priority="34">
      <formula>F177&lt;0</formula>
    </cfRule>
  </conditionalFormatting>
  <conditionalFormatting sqref="F166:F170 H166:H170">
    <cfRule type="expression" dxfId="2221" priority="29">
      <formula>F166&gt;0</formula>
    </cfRule>
    <cfRule type="expression" dxfId="2220" priority="30">
      <formula>F166&lt;0</formula>
    </cfRule>
  </conditionalFormatting>
  <conditionalFormatting sqref="F163:F165 H163:H165">
    <cfRule type="expression" dxfId="2219" priority="25">
      <formula>F163&gt;0</formula>
    </cfRule>
    <cfRule type="expression" dxfId="2218" priority="26">
      <formula>F163&lt;0</formula>
    </cfRule>
  </conditionalFormatting>
  <conditionalFormatting sqref="F160:F162 H160:H162">
    <cfRule type="expression" dxfId="2217" priority="23">
      <formula>F160&gt;0</formula>
    </cfRule>
    <cfRule type="expression" dxfId="2216" priority="24">
      <formula>F160&lt;0</formula>
    </cfRule>
  </conditionalFormatting>
  <conditionalFormatting sqref="F159 H159">
    <cfRule type="expression" dxfId="2215" priority="21">
      <formula>F159&gt;0</formula>
    </cfRule>
    <cfRule type="expression" dxfId="2214" priority="22">
      <formula>F159&lt;0</formula>
    </cfRule>
  </conditionalFormatting>
  <conditionalFormatting sqref="F172:F174 H172:H174 K70:K174">
    <cfRule type="expression" dxfId="2213" priority="19">
      <formula>F70&gt;0</formula>
    </cfRule>
    <cfRule type="expression" dxfId="2212" priority="20">
      <formula>F70&lt;0</formula>
    </cfRule>
  </conditionalFormatting>
  <conditionalFormatting sqref="F171 H171">
    <cfRule type="expression" dxfId="2211" priority="17">
      <formula>F171&gt;0</formula>
    </cfRule>
    <cfRule type="expression" dxfId="2210" priority="18">
      <formula>F171&lt;0</formula>
    </cfRule>
  </conditionalFormatting>
  <conditionalFormatting sqref="F175:F176 H175:H176 K175:K176">
    <cfRule type="expression" dxfId="2209" priority="15">
      <formula>F175&gt;0</formula>
    </cfRule>
    <cfRule type="expression" dxfId="2208" priority="16">
      <formula>F175&lt;0</formula>
    </cfRule>
  </conditionalFormatting>
  <conditionalFormatting sqref="F182:F184 H182:H184 K182:K184">
    <cfRule type="expression" dxfId="2207" priority="11">
      <formula>F182&gt;0</formula>
    </cfRule>
    <cfRule type="expression" dxfId="2206" priority="12">
      <formula>F182&lt;0</formula>
    </cfRule>
  </conditionalFormatting>
  <conditionalFormatting sqref="F180:F181 H180:H181 K180:K181">
    <cfRule type="expression" dxfId="2205" priority="9">
      <formula>F180&gt;0</formula>
    </cfRule>
    <cfRule type="expression" dxfId="2204" priority="10">
      <formula>F180&lt;0</formula>
    </cfRule>
  </conditionalFormatting>
  <conditionalFormatting sqref="F188:F189 H188:H189 K188:K189">
    <cfRule type="expression" dxfId="2203" priority="5">
      <formula>F188&gt;0</formula>
    </cfRule>
    <cfRule type="expression" dxfId="2202" priority="6">
      <formula>F188&lt;0</formula>
    </cfRule>
  </conditionalFormatting>
  <conditionalFormatting sqref="F186:F187 H186:H187 K186:K187">
    <cfRule type="expression" dxfId="2201" priority="3">
      <formula>F186&gt;0</formula>
    </cfRule>
    <cfRule type="expression" dxfId="2200" priority="4">
      <formula>F186&lt;0</formula>
    </cfRule>
  </conditionalFormatting>
  <conditionalFormatting sqref="F185 H185 K185">
    <cfRule type="expression" dxfId="2199" priority="1">
      <formula>F185&gt;0</formula>
    </cfRule>
    <cfRule type="expression" dxfId="2198" priority="2">
      <formula>F185&lt;0</formula>
    </cfRule>
  </conditionalFormatting>
  <hyperlinks>
    <hyperlink ref="A3" location="ACTIVE!A1" display="Back"/>
    <hyperlink ref="A287"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0" t="s">
        <v>78</v>
      </c>
      <c r="P40" s="890"/>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197" priority="31">
      <formula>Q7&gt;0</formula>
    </cfRule>
    <cfRule type="expression" dxfId="2196" priority="32">
      <formula>Q7&lt;0</formula>
    </cfRule>
  </conditionalFormatting>
  <conditionalFormatting sqref="Q8">
    <cfRule type="expression" dxfId="2195" priority="29">
      <formula>Q8&gt;0</formula>
    </cfRule>
    <cfRule type="expression" dxfId="2194" priority="30">
      <formula>Q8&lt;0</formula>
    </cfRule>
  </conditionalFormatting>
  <conditionalFormatting sqref="F62:F65">
    <cfRule type="expression" dxfId="2193" priority="21">
      <formula>F62&gt;0</formula>
    </cfRule>
    <cfRule type="expression" dxfId="2192" priority="22">
      <formula>F62&lt;0</formula>
    </cfRule>
  </conditionalFormatting>
  <conditionalFormatting sqref="F66:F74 F78:F98 F102:F106">
    <cfRule type="expression" dxfId="2191" priority="17">
      <formula>F66&gt;0</formula>
    </cfRule>
    <cfRule type="expression" dxfId="2190" priority="18">
      <formula>F66&lt;0</formula>
    </cfRule>
  </conditionalFormatting>
  <conditionalFormatting sqref="F66:F74 F78:F98 F102:F106">
    <cfRule type="expression" dxfId="2189" priority="19">
      <formula>F66&gt;0</formula>
    </cfRule>
    <cfRule type="expression" dxfId="2188" priority="20">
      <formula>F66&lt;0</formula>
    </cfRule>
  </conditionalFormatting>
  <conditionalFormatting sqref="H62:H74 H78:H98 H102:H106">
    <cfRule type="expression" dxfId="2187" priority="15">
      <formula>H62&gt;0</formula>
    </cfRule>
    <cfRule type="expression" dxfId="2186" priority="16">
      <formula>H62&lt;0</formula>
    </cfRule>
  </conditionalFormatting>
  <conditionalFormatting sqref="F57:F61">
    <cfRule type="expression" dxfId="2185" priority="13">
      <formula>F57&gt;0</formula>
    </cfRule>
    <cfRule type="expression" dxfId="2184" priority="14">
      <formula>F57&lt;0</formula>
    </cfRule>
  </conditionalFormatting>
  <conditionalFormatting sqref="H57:H61">
    <cfRule type="expression" dxfId="2183" priority="11">
      <formula>H57&gt;0</formula>
    </cfRule>
    <cfRule type="expression" dxfId="2182" priority="12">
      <formula>H57&lt;0</formula>
    </cfRule>
  </conditionalFormatting>
  <conditionalFormatting sqref="F75:F77">
    <cfRule type="expression" dxfId="2181" priority="7">
      <formula>F75&gt;0</formula>
    </cfRule>
    <cfRule type="expression" dxfId="2180" priority="8">
      <formula>F75&lt;0</formula>
    </cfRule>
  </conditionalFormatting>
  <conditionalFormatting sqref="F75:F77">
    <cfRule type="expression" dxfId="2179" priority="9">
      <formula>F75&gt;0</formula>
    </cfRule>
    <cfRule type="expression" dxfId="2178" priority="10">
      <formula>F75&lt;0</formula>
    </cfRule>
  </conditionalFormatting>
  <conditionalFormatting sqref="H75:H77">
    <cfRule type="expression" dxfId="2177" priority="5">
      <formula>H75&gt;0</formula>
    </cfRule>
    <cfRule type="expression" dxfId="2176" priority="6">
      <formula>H75&lt;0</formula>
    </cfRule>
  </conditionalFormatting>
  <conditionalFormatting sqref="F22:F30">
    <cfRule type="expression" dxfId="2175" priority="3">
      <formula>F22&gt;0</formula>
    </cfRule>
    <cfRule type="expression" dxfId="2174" priority="4">
      <formula>F22&lt;0</formula>
    </cfRule>
  </conditionalFormatting>
  <conditionalFormatting sqref="F99:F101">
    <cfRule type="expression" dxfId="2173" priority="1">
      <formula>F99&gt;0</formula>
    </cfRule>
    <cfRule type="expression" dxfId="217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0" t="s">
        <v>78</v>
      </c>
      <c r="P40" s="890"/>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71" priority="25">
      <formula>F30&gt;0</formula>
    </cfRule>
    <cfRule type="expression" dxfId="2170" priority="26">
      <formula>F30&lt;0</formula>
    </cfRule>
  </conditionalFormatting>
  <conditionalFormatting sqref="Q7">
    <cfRule type="expression" dxfId="2169" priority="23">
      <formula>Q7&gt;0</formula>
    </cfRule>
    <cfRule type="expression" dxfId="2168" priority="24">
      <formula>Q7&lt;0</formula>
    </cfRule>
  </conditionalFormatting>
  <conditionalFormatting sqref="Q8">
    <cfRule type="expression" dxfId="2167" priority="21">
      <formula>Q8&gt;0</formula>
    </cfRule>
    <cfRule type="expression" dxfId="2166" priority="22">
      <formula>Q8&lt;0</formula>
    </cfRule>
  </conditionalFormatting>
  <conditionalFormatting sqref="M74">
    <cfRule type="expression" dxfId="2165" priority="15">
      <formula>M74&gt;0</formula>
    </cfRule>
    <cfRule type="expression" dxfId="2164" priority="16">
      <formula>M74&lt;0</formula>
    </cfRule>
  </conditionalFormatting>
  <conditionalFormatting sqref="F113:F149 H113:H149">
    <cfRule type="expression" dxfId="2163" priority="13">
      <formula>F113&gt;0</formula>
    </cfRule>
    <cfRule type="expression" dxfId="2162" priority="14">
      <formula>F113&lt;0</formula>
    </cfRule>
  </conditionalFormatting>
  <conditionalFormatting sqref="F105:F112">
    <cfRule type="expression" dxfId="2161" priority="11">
      <formula>F105&gt;0</formula>
    </cfRule>
    <cfRule type="expression" dxfId="2160" priority="12">
      <formula>F105&lt;0</formula>
    </cfRule>
  </conditionalFormatting>
  <conditionalFormatting sqref="H105:H112">
    <cfRule type="expression" dxfId="2159" priority="9">
      <formula>H105&gt;0</formula>
    </cfRule>
    <cfRule type="expression" dxfId="2158" priority="10">
      <formula>H105&lt;0</formula>
    </cfRule>
  </conditionalFormatting>
  <conditionalFormatting sqref="Q10">
    <cfRule type="expression" dxfId="2157" priority="7">
      <formula>Q10&gt;0</formula>
    </cfRule>
    <cfRule type="expression" dxfId="2156" priority="8">
      <formula>Q10&lt;0</formula>
    </cfRule>
  </conditionalFormatting>
  <conditionalFormatting sqref="F25:F29">
    <cfRule type="expression" dxfId="2155" priority="5">
      <formula>F25&gt;0</formula>
    </cfRule>
    <cfRule type="expression" dxfId="2154" priority="6">
      <formula>F25&lt;0</formula>
    </cfRule>
  </conditionalFormatting>
  <conditionalFormatting sqref="H25:H29">
    <cfRule type="expression" dxfId="2153" priority="3">
      <formula>H25&gt;0</formula>
    </cfRule>
    <cfRule type="expression" dxfId="2152" priority="4">
      <formula>H25&lt;0</formula>
    </cfRule>
  </conditionalFormatting>
  <conditionalFormatting sqref="J26:J35">
    <cfRule type="expression" dxfId="2151" priority="1">
      <formula>J26&gt;0</formula>
    </cfRule>
    <cfRule type="expression" dxfId="215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0" t="s">
        <v>78</v>
      </c>
      <c r="P19" s="890"/>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49" priority="47">
      <formula>F7&gt;0</formula>
    </cfRule>
    <cfRule type="expression" dxfId="2148" priority="48">
      <formula>F7&lt;0</formula>
    </cfRule>
  </conditionalFormatting>
  <conditionalFormatting sqref="Q8">
    <cfRule type="expression" dxfId="2147" priority="45">
      <formula>Q8&gt;0</formula>
    </cfRule>
    <cfRule type="expression" dxfId="2146" priority="46">
      <formula>Q8&lt;0</formula>
    </cfRule>
  </conditionalFormatting>
  <conditionalFormatting sqref="F41:F60">
    <cfRule type="expression" dxfId="2145" priority="43">
      <formula>F41&gt;0</formula>
    </cfRule>
    <cfRule type="expression" dxfId="2144" priority="44">
      <formula>F41&lt;0</formula>
    </cfRule>
  </conditionalFormatting>
  <conditionalFormatting sqref="H41:H60">
    <cfRule type="expression" dxfId="2143" priority="41">
      <formula>H41&gt;0</formula>
    </cfRule>
    <cfRule type="expression" dxfId="2142" priority="42">
      <formula>H41&lt;0</formula>
    </cfRule>
  </conditionalFormatting>
  <conditionalFormatting sqref="Q10">
    <cfRule type="expression" dxfId="2141" priority="35">
      <formula>Q10&gt;0</formula>
    </cfRule>
    <cfRule type="expression" dxfId="2140" priority="36">
      <formula>Q10&lt;0</formula>
    </cfRule>
  </conditionalFormatting>
  <conditionalFormatting sqref="J36:J60">
    <cfRule type="expression" dxfId="2139" priority="33">
      <formula>J36&gt;0</formula>
    </cfRule>
    <cfRule type="expression" dxfId="2138" priority="34">
      <formula>J36&lt;0</formula>
    </cfRule>
  </conditionalFormatting>
  <conditionalFormatting sqref="K36:K49">
    <cfRule type="expression" dxfId="2137" priority="31">
      <formula>K36&gt;0</formula>
    </cfRule>
    <cfRule type="expression" dxfId="2136" priority="32">
      <formula>K36&lt;0</formula>
    </cfRule>
  </conditionalFormatting>
  <conditionalFormatting sqref="L36:L49">
    <cfRule type="expression" dxfId="2135" priority="29">
      <formula>L36&gt;0</formula>
    </cfRule>
    <cfRule type="expression" dxfId="2134" priority="30">
      <formula>L36&lt;0</formula>
    </cfRule>
  </conditionalFormatting>
  <conditionalFormatting sqref="F114:F135">
    <cfRule type="expression" dxfId="2133" priority="27">
      <formula>F114&gt;0</formula>
    </cfRule>
    <cfRule type="expression" dxfId="2132" priority="28">
      <formula>F114&lt;0</formula>
    </cfRule>
  </conditionalFormatting>
  <conditionalFormatting sqref="H114:H135">
    <cfRule type="expression" dxfId="2131" priority="25">
      <formula>H114&gt;0</formula>
    </cfRule>
    <cfRule type="expression" dxfId="2130" priority="26">
      <formula>H114&lt;0</formula>
    </cfRule>
  </conditionalFormatting>
  <conditionalFormatting sqref="J114:J127">
    <cfRule type="expression" dxfId="2129" priority="23">
      <formula>J114&gt;0</formula>
    </cfRule>
    <cfRule type="expression" dxfId="2128" priority="24">
      <formula>J114&lt;0</formula>
    </cfRule>
  </conditionalFormatting>
  <conditionalFormatting sqref="K114:K127">
    <cfRule type="expression" dxfId="2127" priority="21">
      <formula>K114&gt;0</formula>
    </cfRule>
    <cfRule type="expression" dxfId="2126" priority="22">
      <formula>K114&lt;0</formula>
    </cfRule>
  </conditionalFormatting>
  <conditionalFormatting sqref="L114:L127">
    <cfRule type="expression" dxfId="2125" priority="19">
      <formula>L114&gt;0</formula>
    </cfRule>
    <cfRule type="expression" dxfId="2124" priority="20">
      <formula>L114&lt;0</formula>
    </cfRule>
  </conditionalFormatting>
  <conditionalFormatting sqref="F36:F40">
    <cfRule type="expression" dxfId="2123" priority="17">
      <formula>F36&gt;0</formula>
    </cfRule>
    <cfRule type="expression" dxfId="2122" priority="18">
      <formula>F36&lt;0</formula>
    </cfRule>
  </conditionalFormatting>
  <conditionalFormatting sqref="H36:H40">
    <cfRule type="expression" dxfId="2121" priority="15">
      <formula>H36&gt;0</formula>
    </cfRule>
    <cfRule type="expression" dxfId="2120" priority="16">
      <formula>H36&lt;0</formula>
    </cfRule>
  </conditionalFormatting>
  <conditionalFormatting sqref="F61:F62">
    <cfRule type="expression" dxfId="2119" priority="13">
      <formula>F61&gt;0</formula>
    </cfRule>
    <cfRule type="expression" dxfId="2118" priority="14">
      <formula>F61&lt;0</formula>
    </cfRule>
  </conditionalFormatting>
  <conditionalFormatting sqref="H61:H62">
    <cfRule type="expression" dxfId="2117" priority="11">
      <formula>H61&gt;0</formula>
    </cfRule>
    <cfRule type="expression" dxfId="2116" priority="12">
      <formula>H61&lt;0</formula>
    </cfRule>
  </conditionalFormatting>
  <conditionalFormatting sqref="J61:J62">
    <cfRule type="expression" dxfId="2115" priority="9">
      <formula>J61&gt;0</formula>
    </cfRule>
    <cfRule type="expression" dxfId="2114" priority="10">
      <formula>J61&lt;0</formula>
    </cfRule>
  </conditionalFormatting>
  <conditionalFormatting sqref="J74:J75 H74:H75 F74:F75">
    <cfRule type="expression" dxfId="2113" priority="7">
      <formula>F74&gt;0</formula>
    </cfRule>
    <cfRule type="expression" dxfId="2112" priority="8">
      <formula>F74&lt;0</formula>
    </cfRule>
  </conditionalFormatting>
  <conditionalFormatting sqref="J79:J82 F79:F83 H79:H83">
    <cfRule type="expression" dxfId="2111" priority="3">
      <formula>F79&gt;0</formula>
    </cfRule>
    <cfRule type="expression" dxfId="2110" priority="4">
      <formula>F79&lt;0</formula>
    </cfRule>
  </conditionalFormatting>
  <conditionalFormatting sqref="J84:J86 F84:F86 H84:H86">
    <cfRule type="expression" dxfId="2109" priority="1">
      <formula>F84&gt;0</formula>
    </cfRule>
    <cfRule type="expression" dxfId="210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0" t="s">
        <v>78</v>
      </c>
      <c r="P18" s="890"/>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07" priority="25">
      <formula>F52&gt;0</formula>
    </cfRule>
    <cfRule type="expression" dxfId="2106" priority="26">
      <formula>F52&lt;0</formula>
    </cfRule>
  </conditionalFormatting>
  <conditionalFormatting sqref="Q7">
    <cfRule type="expression" dxfId="2105" priority="23">
      <formula>Q7&gt;0</formula>
    </cfRule>
    <cfRule type="expression" dxfId="2104" priority="24">
      <formula>Q7&lt;0</formula>
    </cfRule>
  </conditionalFormatting>
  <conditionalFormatting sqref="Q8">
    <cfRule type="expression" dxfId="2103" priority="21">
      <formula>Q8&gt;0</formula>
    </cfRule>
    <cfRule type="expression" dxfId="2102" priority="22">
      <formula>Q8&lt;0</formula>
    </cfRule>
  </conditionalFormatting>
  <conditionalFormatting sqref="F25:F37 F43:F51">
    <cfRule type="expression" dxfId="2101" priority="19">
      <formula>F25&gt;0</formula>
    </cfRule>
    <cfRule type="expression" dxfId="2100" priority="20">
      <formula>F25&lt;0</formula>
    </cfRule>
  </conditionalFormatting>
  <conditionalFormatting sqref="H25:H37 H41:H51">
    <cfRule type="expression" dxfId="2099" priority="17">
      <formula>H25&gt;0</formula>
    </cfRule>
    <cfRule type="expression" dxfId="2098" priority="18">
      <formula>H25&lt;0</formula>
    </cfRule>
  </conditionalFormatting>
  <conditionalFormatting sqref="F89:F110">
    <cfRule type="expression" dxfId="2097" priority="15">
      <formula>F89&gt;0</formula>
    </cfRule>
    <cfRule type="expression" dxfId="2096" priority="16">
      <formula>F89&lt;0</formula>
    </cfRule>
  </conditionalFormatting>
  <conditionalFormatting sqref="H89:H110">
    <cfRule type="expression" dxfId="2095" priority="13">
      <formula>H89&gt;0</formula>
    </cfRule>
    <cfRule type="expression" dxfId="2094" priority="14">
      <formula>H89&lt;0</formula>
    </cfRule>
  </conditionalFormatting>
  <conditionalFormatting sqref="Q10">
    <cfRule type="expression" dxfId="2093" priority="11">
      <formula>Q10&gt;0</formula>
    </cfRule>
    <cfRule type="expression" dxfId="2092" priority="12">
      <formula>Q10&lt;0</formula>
    </cfRule>
  </conditionalFormatting>
  <conditionalFormatting sqref="J25:J38">
    <cfRule type="expression" dxfId="2091" priority="9">
      <formula>J25&gt;0</formula>
    </cfRule>
    <cfRule type="expression" dxfId="2090" priority="10">
      <formula>J25&lt;0</formula>
    </cfRule>
  </conditionalFormatting>
  <conditionalFormatting sqref="K25:K38">
    <cfRule type="expression" dxfId="2089" priority="7">
      <formula>K25&gt;0</formula>
    </cfRule>
    <cfRule type="expression" dxfId="2088" priority="8">
      <formula>K25&lt;0</formula>
    </cfRule>
  </conditionalFormatting>
  <conditionalFormatting sqref="F38:F42">
    <cfRule type="expression" dxfId="2087" priority="3">
      <formula>F38&gt;0</formula>
    </cfRule>
    <cfRule type="expression" dxfId="2086" priority="4">
      <formula>F38&lt;0</formula>
    </cfRule>
  </conditionalFormatting>
  <conditionalFormatting sqref="H38:H40">
    <cfRule type="expression" dxfId="2085" priority="1">
      <formula>H38&gt;0</formula>
    </cfRule>
    <cfRule type="expression" dxfId="2084"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90" t="s">
        <v>78</v>
      </c>
      <c r="P17" s="890"/>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083" priority="25">
      <formula>F7&gt;0</formula>
    </cfRule>
    <cfRule type="expression" dxfId="2082" priority="26">
      <formula>F7&lt;0</formula>
    </cfRule>
  </conditionalFormatting>
  <conditionalFormatting sqref="Q8">
    <cfRule type="expression" dxfId="2081" priority="23">
      <formula>Q8&gt;0</formula>
    </cfRule>
    <cfRule type="expression" dxfId="2080" priority="24">
      <formula>Q8&lt;0</formula>
    </cfRule>
  </conditionalFormatting>
  <conditionalFormatting sqref="F93:F114">
    <cfRule type="expression" dxfId="2079" priority="17">
      <formula>F93&gt;0</formula>
    </cfRule>
    <cfRule type="expression" dxfId="2078" priority="18">
      <formula>F93&lt;0</formula>
    </cfRule>
  </conditionalFormatting>
  <conditionalFormatting sqref="H93:H114">
    <cfRule type="expression" dxfId="2077" priority="15">
      <formula>H93&gt;0</formula>
    </cfRule>
    <cfRule type="expression" dxfId="2076" priority="16">
      <formula>H93&lt;0</formula>
    </cfRule>
  </conditionalFormatting>
  <conditionalFormatting sqref="Q10">
    <cfRule type="expression" dxfId="2075" priority="13">
      <formula>Q10&gt;0</formula>
    </cfRule>
    <cfRule type="expression" dxfId="2074" priority="14">
      <formula>Q10&lt;0</formula>
    </cfRule>
  </conditionalFormatting>
  <conditionalFormatting sqref="J25:J38">
    <cfRule type="expression" dxfId="2073" priority="11">
      <formula>J25&gt;0</formula>
    </cfRule>
    <cfRule type="expression" dxfId="2072" priority="12">
      <formula>J25&lt;0</formula>
    </cfRule>
  </conditionalFormatting>
  <conditionalFormatting sqref="K25:K38">
    <cfRule type="expression" dxfId="2071" priority="9">
      <formula>K25&gt;0</formula>
    </cfRule>
    <cfRule type="expression" dxfId="2070" priority="10">
      <formula>K25&lt;0</formula>
    </cfRule>
  </conditionalFormatting>
  <conditionalFormatting sqref="L25:L34">
    <cfRule type="expression" dxfId="2069" priority="7">
      <formula>L25&gt;0</formula>
    </cfRule>
    <cfRule type="expression" dxfId="2068" priority="8">
      <formula>L25&lt;0</formula>
    </cfRule>
  </conditionalFormatting>
  <conditionalFormatting sqref="J43">
    <cfRule type="expression" dxfId="2067" priority="5">
      <formula>J43&gt;0</formula>
    </cfRule>
    <cfRule type="expression" dxfId="2066" priority="6">
      <formula>J43&lt;0</formula>
    </cfRule>
  </conditionalFormatting>
  <conditionalFormatting sqref="M25:M34">
    <cfRule type="expression" dxfId="2065" priority="3">
      <formula>M25&gt;0</formula>
    </cfRule>
    <cfRule type="expression" dxfId="2064" priority="4">
      <formula>M25&lt;0</formula>
    </cfRule>
  </conditionalFormatting>
  <conditionalFormatting sqref="H61:H64 F61:F64">
    <cfRule type="expression" dxfId="2063" priority="1">
      <formula>F61&gt;0</formula>
    </cfRule>
    <cfRule type="expression" dxfId="2062"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61" priority="35">
      <formula>F62&gt;0</formula>
    </cfRule>
    <cfRule type="expression" dxfId="2060" priority="36">
      <formula>F62&lt;0</formula>
    </cfRule>
  </conditionalFormatting>
  <conditionalFormatting sqref="Q7">
    <cfRule type="expression" dxfId="2059" priority="33">
      <formula>Q7&gt;0</formula>
    </cfRule>
    <cfRule type="expression" dxfId="2058" priority="34">
      <formula>Q7&lt;0</formula>
    </cfRule>
  </conditionalFormatting>
  <conditionalFormatting sqref="Q8">
    <cfRule type="expression" dxfId="2057" priority="31">
      <formula>Q8&gt;0</formula>
    </cfRule>
    <cfRule type="expression" dxfId="2056" priority="32">
      <formula>Q8&lt;0</formula>
    </cfRule>
  </conditionalFormatting>
  <conditionalFormatting sqref="F30:F61">
    <cfRule type="expression" dxfId="2055" priority="29">
      <formula>F30&gt;0</formula>
    </cfRule>
    <cfRule type="expression" dxfId="2054" priority="30">
      <formula>F30&lt;0</formula>
    </cfRule>
  </conditionalFormatting>
  <conditionalFormatting sqref="H30:H61">
    <cfRule type="expression" dxfId="2053" priority="27">
      <formula>H30&gt;0</formula>
    </cfRule>
    <cfRule type="expression" dxfId="2052" priority="28">
      <formula>H30&lt;0</formula>
    </cfRule>
  </conditionalFormatting>
  <conditionalFormatting sqref="Q10">
    <cfRule type="expression" dxfId="2051" priority="25">
      <formula>Q10&gt;0</formula>
    </cfRule>
    <cfRule type="expression" dxfId="2050" priority="26">
      <formula>Q10&lt;0</formula>
    </cfRule>
  </conditionalFormatting>
  <conditionalFormatting sqref="J25:J38">
    <cfRule type="expression" dxfId="2049" priority="23">
      <formula>J25&gt;0</formula>
    </cfRule>
    <cfRule type="expression" dxfId="2048" priority="24">
      <formula>J25&lt;0</formula>
    </cfRule>
  </conditionalFormatting>
  <conditionalFormatting sqref="K25:K33">
    <cfRule type="expression" dxfId="2047" priority="21">
      <formula>K25&gt;0</formula>
    </cfRule>
    <cfRule type="expression" dxfId="2046" priority="22">
      <formula>K25&lt;0</formula>
    </cfRule>
  </conditionalFormatting>
  <conditionalFormatting sqref="L25:L38">
    <cfRule type="expression" dxfId="2045" priority="19">
      <formula>L25&gt;0</formula>
    </cfRule>
    <cfRule type="expression" dxfId="2044" priority="20">
      <formula>L25&lt;0</formula>
    </cfRule>
  </conditionalFormatting>
  <conditionalFormatting sqref="F89:F110">
    <cfRule type="expression" dxfId="2043" priority="17">
      <formula>F89&gt;0</formula>
    </cfRule>
    <cfRule type="expression" dxfId="2042" priority="18">
      <formula>F89&lt;0</formula>
    </cfRule>
  </conditionalFormatting>
  <conditionalFormatting sqref="H89:H110">
    <cfRule type="expression" dxfId="2041" priority="15">
      <formula>H89&gt;0</formula>
    </cfRule>
    <cfRule type="expression" dxfId="2040" priority="16">
      <formula>H89&lt;0</formula>
    </cfRule>
  </conditionalFormatting>
  <conditionalFormatting sqref="J89:J102">
    <cfRule type="expression" dxfId="2039" priority="13">
      <formula>J89&gt;0</formula>
    </cfRule>
    <cfRule type="expression" dxfId="2038" priority="14">
      <formula>J89&lt;0</formula>
    </cfRule>
  </conditionalFormatting>
  <conditionalFormatting sqref="K89:K102">
    <cfRule type="expression" dxfId="2037" priority="11">
      <formula>K89&gt;0</formula>
    </cfRule>
    <cfRule type="expression" dxfId="2036" priority="12">
      <formula>K89&lt;0</formula>
    </cfRule>
  </conditionalFormatting>
  <conditionalFormatting sqref="L89:L102">
    <cfRule type="expression" dxfId="2035" priority="9">
      <formula>L89&gt;0</formula>
    </cfRule>
    <cfRule type="expression" dxfId="2034" priority="10">
      <formula>L89&lt;0</formula>
    </cfRule>
  </conditionalFormatting>
  <conditionalFormatting sqref="F25:F29">
    <cfRule type="expression" dxfId="2033" priority="7">
      <formula>F25&gt;0</formula>
    </cfRule>
    <cfRule type="expression" dxfId="2032" priority="8">
      <formula>F25&lt;0</formula>
    </cfRule>
  </conditionalFormatting>
  <conditionalFormatting sqref="H25:H29">
    <cfRule type="expression" dxfId="2031" priority="5">
      <formula>H25&gt;0</formula>
    </cfRule>
    <cfRule type="expression" dxfId="2030" priority="6">
      <formula>H25&lt;0</formula>
    </cfRule>
  </conditionalFormatting>
  <conditionalFormatting sqref="F29">
    <cfRule type="expression" dxfId="2029" priority="3">
      <formula>F29&gt;0</formula>
    </cfRule>
    <cfRule type="expression" dxfId="2028" priority="4">
      <formula>F29&lt;0</formula>
    </cfRule>
  </conditionalFormatting>
  <conditionalFormatting sqref="J57">
    <cfRule type="expression" dxfId="2027" priority="1">
      <formula>J57&gt;0</formula>
    </cfRule>
    <cfRule type="expression" dxfId="2026"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25" priority="31">
      <formula>F47&gt;0</formula>
    </cfRule>
    <cfRule type="expression" dxfId="2024" priority="32">
      <formula>F47&lt;0</formula>
    </cfRule>
  </conditionalFormatting>
  <conditionalFormatting sqref="Q7">
    <cfRule type="expression" dxfId="2023" priority="29">
      <formula>Q7&gt;0</formula>
    </cfRule>
    <cfRule type="expression" dxfId="2022" priority="30">
      <formula>Q7&lt;0</formula>
    </cfRule>
  </conditionalFormatting>
  <conditionalFormatting sqref="Q8">
    <cfRule type="expression" dxfId="2021" priority="27">
      <formula>Q8&gt;0</formula>
    </cfRule>
    <cfRule type="expression" dxfId="2020" priority="28">
      <formula>Q8&lt;0</formula>
    </cfRule>
  </conditionalFormatting>
  <conditionalFormatting sqref="F30:F46">
    <cfRule type="expression" dxfId="2019" priority="25">
      <formula>F30&gt;0</formula>
    </cfRule>
    <cfRule type="expression" dxfId="2018" priority="26">
      <formula>F30&lt;0</formula>
    </cfRule>
  </conditionalFormatting>
  <conditionalFormatting sqref="H30:H46">
    <cfRule type="expression" dxfId="2017" priority="23">
      <formula>H30&gt;0</formula>
    </cfRule>
    <cfRule type="expression" dxfId="2016" priority="24">
      <formula>H30&lt;0</formula>
    </cfRule>
  </conditionalFormatting>
  <conditionalFormatting sqref="Q10">
    <cfRule type="expression" dxfId="2015" priority="21">
      <formula>Q10&gt;0</formula>
    </cfRule>
    <cfRule type="expression" dxfId="2014" priority="22">
      <formula>Q10&lt;0</formula>
    </cfRule>
  </conditionalFormatting>
  <conditionalFormatting sqref="J25:J38">
    <cfRule type="expression" dxfId="2013" priority="19">
      <formula>J25&gt;0</formula>
    </cfRule>
    <cfRule type="expression" dxfId="2012" priority="20">
      <formula>J25&lt;0</formula>
    </cfRule>
  </conditionalFormatting>
  <conditionalFormatting sqref="K25:K38">
    <cfRule type="expression" dxfId="2011" priority="17">
      <formula>K25&gt;0</formula>
    </cfRule>
    <cfRule type="expression" dxfId="2010" priority="18">
      <formula>K25&lt;0</formula>
    </cfRule>
  </conditionalFormatting>
  <conditionalFormatting sqref="L25:L38">
    <cfRule type="expression" dxfId="2009" priority="15">
      <formula>L25&gt;0</formula>
    </cfRule>
    <cfRule type="expression" dxfId="2008" priority="16">
      <formula>L25&lt;0</formula>
    </cfRule>
  </conditionalFormatting>
  <conditionalFormatting sqref="F89:F110">
    <cfRule type="expression" dxfId="2007" priority="13">
      <formula>F89&gt;0</formula>
    </cfRule>
    <cfRule type="expression" dxfId="2006" priority="14">
      <formula>F89&lt;0</formula>
    </cfRule>
  </conditionalFormatting>
  <conditionalFormatting sqref="H89:H110">
    <cfRule type="expression" dxfId="2005" priority="11">
      <formula>H89&gt;0</formula>
    </cfRule>
    <cfRule type="expression" dxfId="2004" priority="12">
      <formula>H89&lt;0</formula>
    </cfRule>
  </conditionalFormatting>
  <conditionalFormatting sqref="J89:J102">
    <cfRule type="expression" dxfId="2003" priority="9">
      <formula>J89&gt;0</formula>
    </cfRule>
    <cfRule type="expression" dxfId="2002" priority="10">
      <formula>J89&lt;0</formula>
    </cfRule>
  </conditionalFormatting>
  <conditionalFormatting sqref="K89:K102">
    <cfRule type="expression" dxfId="2001" priority="7">
      <formula>K89&gt;0</formula>
    </cfRule>
    <cfRule type="expression" dxfId="2000" priority="8">
      <formula>K89&lt;0</formula>
    </cfRule>
  </conditionalFormatting>
  <conditionalFormatting sqref="L89:L102">
    <cfRule type="expression" dxfId="1999" priority="5">
      <formula>L89&gt;0</formula>
    </cfRule>
    <cfRule type="expression" dxfId="1998" priority="6">
      <formula>L89&lt;0</formula>
    </cfRule>
  </conditionalFormatting>
  <conditionalFormatting sqref="F25:F29">
    <cfRule type="expression" dxfId="1997" priority="3">
      <formula>F25&gt;0</formula>
    </cfRule>
    <cfRule type="expression" dxfId="1996" priority="4">
      <formula>F25&lt;0</formula>
    </cfRule>
  </conditionalFormatting>
  <conditionalFormatting sqref="H25:H29">
    <cfRule type="expression" dxfId="1995" priority="1">
      <formula>H25&gt;0</formula>
    </cfRule>
    <cfRule type="expression" dxfId="1994"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6" si="0">C2*D2+E2</f>
        <v>5448</v>
      </c>
      <c r="G2" s="363">
        <v>43427</v>
      </c>
      <c r="H2" s="78">
        <v>100</v>
      </c>
      <c r="I2" s="43">
        <v>45.45</v>
      </c>
      <c r="J2" s="43">
        <v>0.06</v>
      </c>
      <c r="K2" s="43">
        <f t="shared" ref="K2:K9" si="1">H2*I2-J2</f>
        <v>4544.9399999999996</v>
      </c>
      <c r="L2" s="70">
        <v>43423</v>
      </c>
      <c r="M2" s="43">
        <v>182</v>
      </c>
      <c r="O2" s="11" t="s">
        <v>57</v>
      </c>
      <c r="Q2">
        <f>C20-H20</f>
        <v>500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42.137280000000011</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35.18</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17590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21068.640000000007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-3478.6400000000067</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-3478.6400000000067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-0.16510985046970311</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5.1733939738487777E-2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1401</v>
      </c>
    </row>
    <row r="13" spans="1:21" x14ac:dyDescent="0.25">
      <c r="B13" s="70">
        <v>43571</v>
      </c>
      <c r="C13" s="7">
        <v>200</v>
      </c>
      <c r="D13" s="43">
        <v>35.28</v>
      </c>
      <c r="E13" s="43">
        <v>0</v>
      </c>
      <c r="F13" s="43">
        <f t="shared" si="0"/>
        <v>7056</v>
      </c>
      <c r="H13" s="68"/>
      <c r="O13" s="11" t="s">
        <v>947</v>
      </c>
      <c r="Q13" s="2">
        <f>Q4/4.6</f>
        <v>7.6478260869565222</v>
      </c>
      <c r="T13" s="1">
        <v>43421</v>
      </c>
      <c r="U13" s="749" t="s">
        <v>1307</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B16" s="1">
        <v>43640</v>
      </c>
      <c r="C16" s="4">
        <v>100</v>
      </c>
      <c r="D16" s="3">
        <v>35.28</v>
      </c>
      <c r="E16" s="3">
        <v>0</v>
      </c>
      <c r="F16" s="3">
        <f t="shared" si="0"/>
        <v>3528</v>
      </c>
      <c r="H16" s="68"/>
      <c r="O16" s="890" t="s">
        <v>78</v>
      </c>
      <c r="P16" s="890"/>
    </row>
    <row r="17" spans="1:20" ht="15.75" thickTop="1" x14ac:dyDescent="0.25">
      <c r="O17" s="79">
        <v>1.1000000000000001</v>
      </c>
      <c r="P17" s="79">
        <f>O17*$Q$4</f>
        <v>38.698</v>
      </c>
    </row>
    <row r="18" spans="1:20" x14ac:dyDescent="0.25">
      <c r="C18" s="4"/>
      <c r="D18" s="3"/>
      <c r="E18" s="3"/>
      <c r="F18" s="3"/>
      <c r="H18" s="68"/>
      <c r="O18" s="79">
        <v>1.0900000000000001</v>
      </c>
      <c r="P18" s="79">
        <f t="shared" ref="P18:P37" si="2">O18*$Q$4</f>
        <v>38.346200000000003</v>
      </c>
      <c r="T18" s="1"/>
    </row>
    <row r="19" spans="1:20" x14ac:dyDescent="0.25">
      <c r="O19" s="79">
        <v>1.08</v>
      </c>
      <c r="P19" s="79">
        <f t="shared" si="2"/>
        <v>37.994399999999999</v>
      </c>
    </row>
    <row r="20" spans="1:20" x14ac:dyDescent="0.25">
      <c r="A20" s="31" t="s">
        <v>81</v>
      </c>
      <c r="B20" s="14"/>
      <c r="C20" s="14">
        <f>SUM(C2:C18)</f>
        <v>1600</v>
      </c>
      <c r="D20" s="18"/>
      <c r="E20" s="18"/>
      <c r="F20" s="18">
        <f>SUM(F2:F18)</f>
        <v>64707</v>
      </c>
      <c r="G20" s="14"/>
      <c r="H20" s="69">
        <f>SUM(H2:H10)</f>
        <v>1100</v>
      </c>
      <c r="I20" s="18"/>
      <c r="J20" s="18"/>
      <c r="K20" s="18">
        <f>SUM(K2:K10)</f>
        <v>43092.359999999993</v>
      </c>
      <c r="L20" s="14"/>
      <c r="M20" s="18">
        <f>SUM(M2:M10)</f>
        <v>546</v>
      </c>
      <c r="O20" s="79">
        <v>1.07</v>
      </c>
      <c r="P20" s="79">
        <f t="shared" si="2"/>
        <v>37.642600000000002</v>
      </c>
    </row>
    <row r="21" spans="1:20" ht="15.75" thickBot="1" x14ac:dyDescent="0.3">
      <c r="A21" s="275" t="s">
        <v>191</v>
      </c>
      <c r="B21" s="276"/>
      <c r="C21" s="277">
        <f>SumByColor($A$21,C2:C19)</f>
        <v>1200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37.290800000000004</v>
      </c>
    </row>
    <row r="22" spans="1:20" x14ac:dyDescent="0.25">
      <c r="O22" s="79">
        <v>1.05</v>
      </c>
      <c r="P22" s="79">
        <f t="shared" si="2"/>
        <v>36.939</v>
      </c>
    </row>
    <row r="23" spans="1:20" x14ac:dyDescent="0.25">
      <c r="O23" s="79">
        <v>1.04</v>
      </c>
      <c r="P23" s="79">
        <f t="shared" si="2"/>
        <v>36.587200000000003</v>
      </c>
    </row>
    <row r="24" spans="1:20" x14ac:dyDescent="0.25">
      <c r="O24" s="79">
        <v>1.03</v>
      </c>
      <c r="P24" s="79">
        <f t="shared" si="2"/>
        <v>36.235399999999998</v>
      </c>
    </row>
    <row r="25" spans="1:20" x14ac:dyDescent="0.25">
      <c r="O25" s="79">
        <v>1.02</v>
      </c>
      <c r="P25" s="79">
        <f t="shared" si="2"/>
        <v>35.883600000000001</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35.531799999999997</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35.18</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34.828200000000002</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34.476399999999998</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34.124600000000001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33.772799999999997</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33.420999999999999</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33.069199999999995</v>
      </c>
    </row>
    <row r="34" spans="1:21" x14ac:dyDescent="0.25">
      <c r="A34">
        <v>100</v>
      </c>
      <c r="B34" s="162">
        <v>43385</v>
      </c>
      <c r="C34" s="10">
        <v>400</v>
      </c>
      <c r="D34" s="39">
        <v>50.534999999999997</v>
      </c>
      <c r="E34" s="39">
        <v>42.61</v>
      </c>
      <c r="F34" s="39">
        <f t="shared" ref="F34:F64" si="6">C34*(E34-D34)</f>
        <v>-3169.9999999999991</v>
      </c>
      <c r="G34" s="39">
        <f t="shared" ref="G34:G64" si="7">D34*C34</f>
        <v>20214</v>
      </c>
      <c r="H34" s="177">
        <f t="shared" ref="H34:H64" si="8">(E34-D34)/D34</f>
        <v>-0.15682200455130102</v>
      </c>
      <c r="I34" s="39"/>
      <c r="J34" s="39"/>
      <c r="K34" s="39"/>
      <c r="L34" s="39"/>
      <c r="O34" s="79">
        <v>0.93</v>
      </c>
      <c r="P34" s="79">
        <f t="shared" si="2"/>
        <v>32.717400000000005</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32.365600000000001</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32.013800000000003</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31.661999999999999</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v>300</v>
      </c>
      <c r="B64" s="162">
        <v>43640</v>
      </c>
      <c r="C64" s="354">
        <v>500</v>
      </c>
      <c r="D64" s="355">
        <v>42.137</v>
      </c>
      <c r="E64" s="39">
        <v>35.18</v>
      </c>
      <c r="F64" s="39">
        <f t="shared" si="6"/>
        <v>-3478.5000000000005</v>
      </c>
      <c r="G64" s="39">
        <f t="shared" si="7"/>
        <v>21068.5</v>
      </c>
      <c r="H64" s="177">
        <f t="shared" si="8"/>
        <v>-0.16510430263189121</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1993" priority="35">
      <formula>F7&gt;0</formula>
    </cfRule>
    <cfRule type="expression" dxfId="1992" priority="36">
      <formula>F7&lt;0</formula>
    </cfRule>
  </conditionalFormatting>
  <conditionalFormatting sqref="Q8">
    <cfRule type="expression" dxfId="1991" priority="33">
      <formula>Q8&gt;0</formula>
    </cfRule>
    <cfRule type="expression" dxfId="1990" priority="34">
      <formula>Q8&lt;0</formula>
    </cfRule>
  </conditionalFormatting>
  <conditionalFormatting sqref="Q10">
    <cfRule type="expression" dxfId="1989" priority="27">
      <formula>Q10&gt;0</formula>
    </cfRule>
    <cfRule type="expression" dxfId="1988" priority="28">
      <formula>Q10&lt;0</formula>
    </cfRule>
  </conditionalFormatting>
  <conditionalFormatting sqref="J27:J41">
    <cfRule type="expression" dxfId="1987" priority="25">
      <formula>J27&gt;0</formula>
    </cfRule>
    <cfRule type="expression" dxfId="1986" priority="26">
      <formula>J27&lt;0</formula>
    </cfRule>
  </conditionalFormatting>
  <conditionalFormatting sqref="K27:K38">
    <cfRule type="expression" dxfId="1985" priority="23">
      <formula>K27&gt;0</formula>
    </cfRule>
    <cfRule type="expression" dxfId="1984" priority="24">
      <formula>K27&lt;0</formula>
    </cfRule>
  </conditionalFormatting>
  <conditionalFormatting sqref="L27">
    <cfRule type="expression" dxfId="1983" priority="21">
      <formula>L27&gt;0</formula>
    </cfRule>
    <cfRule type="expression" dxfId="1982" priority="22">
      <formula>L27&lt;0</formula>
    </cfRule>
  </conditionalFormatting>
  <conditionalFormatting sqref="F95:F116">
    <cfRule type="expression" dxfId="1981" priority="19">
      <formula>F95&gt;0</formula>
    </cfRule>
    <cfRule type="expression" dxfId="1980" priority="20">
      <formula>F95&lt;0</formula>
    </cfRule>
  </conditionalFormatting>
  <conditionalFormatting sqref="H95:H116">
    <cfRule type="expression" dxfId="1979" priority="17">
      <formula>H95&gt;0</formula>
    </cfRule>
    <cfRule type="expression" dxfId="1978" priority="18">
      <formula>H95&lt;0</formula>
    </cfRule>
  </conditionalFormatting>
  <conditionalFormatting sqref="J95:J108">
    <cfRule type="expression" dxfId="1977" priority="15">
      <formula>J95&gt;0</formula>
    </cfRule>
    <cfRule type="expression" dxfId="1976" priority="16">
      <formula>J95&lt;0</formula>
    </cfRule>
  </conditionalFormatting>
  <conditionalFormatting sqref="K95:K108">
    <cfRule type="expression" dxfId="1975" priority="13">
      <formula>K95&gt;0</formula>
    </cfRule>
    <cfRule type="expression" dxfId="1974" priority="14">
      <formula>K95&lt;0</formula>
    </cfRule>
  </conditionalFormatting>
  <conditionalFormatting sqref="L95:L108">
    <cfRule type="expression" dxfId="1973" priority="11">
      <formula>L95&gt;0</formula>
    </cfRule>
    <cfRule type="expression" dxfId="1972" priority="12">
      <formula>L95&lt;0</formula>
    </cfRule>
  </conditionalFormatting>
  <conditionalFormatting sqref="F27:F31">
    <cfRule type="expression" dxfId="1971" priority="9">
      <formula>F27&gt;0</formula>
    </cfRule>
    <cfRule type="expression" dxfId="1970" priority="10">
      <formula>F27&lt;0</formula>
    </cfRule>
  </conditionalFormatting>
  <conditionalFormatting sqref="H27:H31">
    <cfRule type="expression" dxfId="1969" priority="7">
      <formula>H27&gt;0</formula>
    </cfRule>
    <cfRule type="expression" dxfId="1968" priority="8">
      <formula>H27&lt;0</formula>
    </cfRule>
  </conditionalFormatting>
  <conditionalFormatting sqref="H64:H67 F64:F67">
    <cfRule type="expression" dxfId="1967" priority="1">
      <formula>F64&gt;0</formula>
    </cfRule>
    <cfRule type="expression" dxfId="1966"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48.49</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9698</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270.94000000000233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270.94000000000233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2.8740667822205693E-2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5.7743864714374094E-2</v>
      </c>
      <c r="R11">
        <v>0.7</v>
      </c>
      <c r="T11" s="1">
        <v>43285</v>
      </c>
      <c r="U11" t="s">
        <v>1130</v>
      </c>
    </row>
    <row r="12" spans="1:21" x14ac:dyDescent="0.25">
      <c r="H12" s="68"/>
      <c r="O12" s="11" t="s">
        <v>921</v>
      </c>
      <c r="Q12" s="1"/>
    </row>
    <row r="13" spans="1:21" x14ac:dyDescent="0.25">
      <c r="H13" s="68"/>
      <c r="O13" s="11" t="s">
        <v>947</v>
      </c>
      <c r="Q13" s="2">
        <f>Q4/(3.94+4.03)*2</f>
        <v>12.168130489335006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0" t="s">
        <v>78</v>
      </c>
      <c r="P16" s="890"/>
    </row>
    <row r="17" spans="1:21" ht="15.75" thickTop="1" x14ac:dyDescent="0.25">
      <c r="O17" s="79">
        <v>1.1000000000000001</v>
      </c>
      <c r="P17" s="79">
        <f>O17*$Q$4</f>
        <v>53.339000000000006</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52.854100000000003</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52.369200000000006</v>
      </c>
    </row>
    <row r="20" spans="1:21" x14ac:dyDescent="0.25">
      <c r="O20" s="79">
        <v>1.07</v>
      </c>
      <c r="P20" s="79">
        <f t="shared" si="2"/>
        <v>51.884300000000003</v>
      </c>
      <c r="T20" s="1">
        <v>43416</v>
      </c>
      <c r="U20" t="s">
        <v>1297</v>
      </c>
    </row>
    <row r="21" spans="1:21" x14ac:dyDescent="0.25">
      <c r="O21" s="79">
        <v>1.06</v>
      </c>
      <c r="P21" s="79">
        <f t="shared" si="2"/>
        <v>51.399400000000007</v>
      </c>
    </row>
    <row r="22" spans="1:21" x14ac:dyDescent="0.25">
      <c r="O22" s="79">
        <v>1.05</v>
      </c>
      <c r="P22" s="79">
        <f t="shared" si="2"/>
        <v>50.914500000000004</v>
      </c>
    </row>
    <row r="23" spans="1:21" x14ac:dyDescent="0.25">
      <c r="O23" s="79">
        <v>1.04</v>
      </c>
      <c r="P23" s="79">
        <f t="shared" si="2"/>
        <v>50.429600000000001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49.944700000000005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49.459800000000001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48.974900000000005</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48.49</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48.005099999999999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47.520200000000003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47.035299999999999</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46.550400000000003</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46.0655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45.580599999999997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45.095700000000001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44.610800000000005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44.125900000000001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43.641000000000005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65" priority="51">
      <formula>F7&gt;0</formula>
    </cfRule>
    <cfRule type="expression" dxfId="1964" priority="52">
      <formula>F7&lt;0</formula>
    </cfRule>
  </conditionalFormatting>
  <conditionalFormatting sqref="Q8">
    <cfRule type="expression" dxfId="1963" priority="49">
      <formula>Q8&gt;0</formula>
    </cfRule>
    <cfRule type="expression" dxfId="1962" priority="50">
      <formula>Q8&lt;0</formula>
    </cfRule>
  </conditionalFormatting>
  <conditionalFormatting sqref="Q10">
    <cfRule type="expression" dxfId="1961" priority="43">
      <formula>Q10&gt;0</formula>
    </cfRule>
    <cfRule type="expression" dxfId="1960" priority="44">
      <formula>Q10&lt;0</formula>
    </cfRule>
  </conditionalFormatting>
  <conditionalFormatting sqref="K25:K39">
    <cfRule type="expression" dxfId="1959" priority="39">
      <formula>K25&gt;0</formula>
    </cfRule>
    <cfRule type="expression" dxfId="1958" priority="40">
      <formula>K25&lt;0</formula>
    </cfRule>
  </conditionalFormatting>
  <conditionalFormatting sqref="L25">
    <cfRule type="expression" dxfId="1957" priority="37">
      <formula>L25&gt;0</formula>
    </cfRule>
    <cfRule type="expression" dxfId="1956" priority="38">
      <formula>L25&lt;0</formula>
    </cfRule>
  </conditionalFormatting>
  <conditionalFormatting sqref="F95:F116">
    <cfRule type="expression" dxfId="1955" priority="35">
      <formula>F95&gt;0</formula>
    </cfRule>
    <cfRule type="expression" dxfId="1954" priority="36">
      <formula>F95&lt;0</formula>
    </cfRule>
  </conditionalFormatting>
  <conditionalFormatting sqref="H95:H116">
    <cfRule type="expression" dxfId="1953" priority="33">
      <formula>H95&gt;0</formula>
    </cfRule>
    <cfRule type="expression" dxfId="1952" priority="34">
      <formula>H95&lt;0</formula>
    </cfRule>
  </conditionalFormatting>
  <conditionalFormatting sqref="J95:J108">
    <cfRule type="expression" dxfId="1951" priority="31">
      <formula>J95&gt;0</formula>
    </cfRule>
    <cfRule type="expression" dxfId="1950" priority="32">
      <formula>J95&lt;0</formula>
    </cfRule>
  </conditionalFormatting>
  <conditionalFormatting sqref="K95:K108">
    <cfRule type="expression" dxfId="1949" priority="29">
      <formula>K95&gt;0</formula>
    </cfRule>
    <cfRule type="expression" dxfId="1948" priority="30">
      <formula>K95&lt;0</formula>
    </cfRule>
  </conditionalFormatting>
  <conditionalFormatting sqref="L95:L108">
    <cfRule type="expression" dxfId="1947" priority="27">
      <formula>L95&gt;0</formula>
    </cfRule>
    <cfRule type="expression" dxfId="1946" priority="28">
      <formula>L95&lt;0</formula>
    </cfRule>
  </conditionalFormatting>
  <conditionalFormatting sqref="F25 F29">
    <cfRule type="expression" dxfId="1945" priority="25">
      <formula>F25&gt;0</formula>
    </cfRule>
    <cfRule type="expression" dxfId="1944" priority="26">
      <formula>F25&lt;0</formula>
    </cfRule>
  </conditionalFormatting>
  <conditionalFormatting sqref="H25 H29">
    <cfRule type="expression" dxfId="1943" priority="23">
      <formula>H25&gt;0</formula>
    </cfRule>
    <cfRule type="expression" dxfId="1942" priority="24">
      <formula>H25&lt;0</formula>
    </cfRule>
  </conditionalFormatting>
  <conditionalFormatting sqref="F26:F28">
    <cfRule type="expression" dxfId="1941" priority="21">
      <formula>F26&gt;0</formula>
    </cfRule>
    <cfRule type="expression" dxfId="1940" priority="22">
      <formula>F26&lt;0</formula>
    </cfRule>
  </conditionalFormatting>
  <conditionalFormatting sqref="H26:H28">
    <cfRule type="expression" dxfId="1939" priority="19">
      <formula>H26&gt;0</formula>
    </cfRule>
    <cfRule type="expression" dxfId="1938" priority="20">
      <formula>H26&lt;0</formula>
    </cfRule>
  </conditionalFormatting>
  <conditionalFormatting sqref="J25:J49">
    <cfRule type="expression" dxfId="1937" priority="15">
      <formula>J25&gt;0</formula>
    </cfRule>
    <cfRule type="expression" dxfId="1936" priority="16">
      <formula>J25&lt;0</formula>
    </cfRule>
  </conditionalFormatting>
  <conditionalFormatting sqref="J50:J61">
    <cfRule type="expression" dxfId="1935" priority="13">
      <formula>J50&gt;0</formula>
    </cfRule>
    <cfRule type="expression" dxfId="1934" priority="14">
      <formula>J50&lt;0</formula>
    </cfRule>
  </conditionalFormatting>
  <conditionalFormatting sqref="H62:H63 F62:F63">
    <cfRule type="expression" dxfId="1933" priority="5">
      <formula>F62&gt;0</formula>
    </cfRule>
    <cfRule type="expression" dxfId="1932" priority="6">
      <formula>F62&lt;0</formula>
    </cfRule>
  </conditionalFormatting>
  <conditionalFormatting sqref="J62:J64">
    <cfRule type="expression" dxfId="1931" priority="3">
      <formula>J62&gt;0</formula>
    </cfRule>
    <cfRule type="expression" dxfId="1930" priority="4">
      <formula>J62&lt;0</formula>
    </cfRule>
  </conditionalFormatting>
  <conditionalFormatting sqref="H64:H67 F64:F67">
    <cfRule type="expression" dxfId="1929" priority="1">
      <formula>F64&gt;0</formula>
    </cfRule>
    <cfRule type="expression" dxfId="1928"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6"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0" t="s">
        <v>78</v>
      </c>
      <c r="P17" s="890"/>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27" priority="67">
      <formula>F37&gt;0</formula>
    </cfRule>
    <cfRule type="expression" dxfId="1926" priority="68">
      <formula>F37&lt;0</formula>
    </cfRule>
  </conditionalFormatting>
  <conditionalFormatting sqref="Q7">
    <cfRule type="expression" dxfId="1925" priority="65">
      <formula>Q7&gt;0</formula>
    </cfRule>
    <cfRule type="expression" dxfId="1924" priority="66">
      <formula>Q7&lt;0</formula>
    </cfRule>
  </conditionalFormatting>
  <conditionalFormatting sqref="Q8">
    <cfRule type="expression" dxfId="1923" priority="63">
      <formula>Q8&gt;0</formula>
    </cfRule>
    <cfRule type="expression" dxfId="1922" priority="64">
      <formula>Q8&lt;0</formula>
    </cfRule>
  </conditionalFormatting>
  <conditionalFormatting sqref="Q10">
    <cfRule type="expression" dxfId="1921" priority="57">
      <formula>Q10&gt;0</formula>
    </cfRule>
    <cfRule type="expression" dxfId="1920" priority="58">
      <formula>Q10&lt;0</formula>
    </cfRule>
  </conditionalFormatting>
  <conditionalFormatting sqref="H32:H36">
    <cfRule type="expression" dxfId="1919" priority="37">
      <formula>H32&gt;0</formula>
    </cfRule>
    <cfRule type="expression" dxfId="1918" priority="38">
      <formula>H32&lt;0</formula>
    </cfRule>
  </conditionalFormatting>
  <conditionalFormatting sqref="K32:K45">
    <cfRule type="expression" dxfId="1917" priority="53">
      <formula>K32&gt;0</formula>
    </cfRule>
    <cfRule type="expression" dxfId="1916" priority="54">
      <formula>K32&lt;0</formula>
    </cfRule>
  </conditionalFormatting>
  <conditionalFormatting sqref="L32:L40">
    <cfRule type="expression" dxfId="1915" priority="51">
      <formula>L32&gt;0</formula>
    </cfRule>
    <cfRule type="expression" dxfId="1914" priority="52">
      <formula>L32&lt;0</formula>
    </cfRule>
  </conditionalFormatting>
  <conditionalFormatting sqref="F117:F138">
    <cfRule type="expression" dxfId="1913" priority="49">
      <formula>F117&gt;0</formula>
    </cfRule>
    <cfRule type="expression" dxfId="1912" priority="50">
      <formula>F117&lt;0</formula>
    </cfRule>
  </conditionalFormatting>
  <conditionalFormatting sqref="H117:H138">
    <cfRule type="expression" dxfId="1911" priority="47">
      <formula>H117&gt;0</formula>
    </cfRule>
    <cfRule type="expression" dxfId="1910" priority="48">
      <formula>H117&lt;0</formula>
    </cfRule>
  </conditionalFormatting>
  <conditionalFormatting sqref="J117:J130">
    <cfRule type="expression" dxfId="1909" priority="45">
      <formula>J117&gt;0</formula>
    </cfRule>
    <cfRule type="expression" dxfId="1908" priority="46">
      <formula>J117&lt;0</formula>
    </cfRule>
  </conditionalFormatting>
  <conditionalFormatting sqref="K117:K130">
    <cfRule type="expression" dxfId="1907" priority="43">
      <formula>K117&gt;0</formula>
    </cfRule>
    <cfRule type="expression" dxfId="1906" priority="44">
      <formula>K117&lt;0</formula>
    </cfRule>
  </conditionalFormatting>
  <conditionalFormatting sqref="L117:L130">
    <cfRule type="expression" dxfId="1905" priority="41">
      <formula>L117&gt;0</formula>
    </cfRule>
    <cfRule type="expression" dxfId="1904" priority="42">
      <formula>L117&lt;0</formula>
    </cfRule>
  </conditionalFormatting>
  <conditionalFormatting sqref="F32:F36">
    <cfRule type="expression" dxfId="1903" priority="39">
      <formula>F32&gt;0</formula>
    </cfRule>
    <cfRule type="expression" dxfId="1902" priority="40">
      <formula>F32&lt;0</formula>
    </cfRule>
  </conditionalFormatting>
  <conditionalFormatting sqref="Q9">
    <cfRule type="expression" dxfId="1901" priority="35">
      <formula>Q9&gt;0</formula>
    </cfRule>
    <cfRule type="expression" dxfId="1900" priority="36">
      <formula>Q9&lt;0</formula>
    </cfRule>
  </conditionalFormatting>
  <conditionalFormatting sqref="H67:H69 F67:F69">
    <cfRule type="expression" dxfId="1899" priority="33">
      <formula>F67&gt;0</formula>
    </cfRule>
    <cfRule type="expression" dxfId="1898" priority="34">
      <formula>F67&lt;0</formula>
    </cfRule>
  </conditionalFormatting>
  <conditionalFormatting sqref="H70:H72 F70:F72">
    <cfRule type="expression" dxfId="1897" priority="31">
      <formula>F70&gt;0</formula>
    </cfRule>
    <cfRule type="expression" dxfId="1896" priority="32">
      <formula>F70&lt;0</formula>
    </cfRule>
  </conditionalFormatting>
  <conditionalFormatting sqref="F77 H77">
    <cfRule type="expression" dxfId="1895" priority="27">
      <formula>F77&gt;0</formula>
    </cfRule>
    <cfRule type="expression" dxfId="1894" priority="28">
      <formula>F77&lt;0</formula>
    </cfRule>
  </conditionalFormatting>
  <conditionalFormatting sqref="F74:F76 H74:H76">
    <cfRule type="expression" dxfId="1893" priority="25">
      <formula>F74&gt;0</formula>
    </cfRule>
    <cfRule type="expression" dxfId="1892" priority="26">
      <formula>F74&lt;0</formula>
    </cfRule>
  </conditionalFormatting>
  <conditionalFormatting sqref="H79:H81 F79:F81">
    <cfRule type="expression" dxfId="1891" priority="23">
      <formula>F79&gt;0</formula>
    </cfRule>
    <cfRule type="expression" dxfId="1890" priority="24">
      <formula>F79&lt;0</formula>
    </cfRule>
  </conditionalFormatting>
  <conditionalFormatting sqref="H82:H84 F82:F84">
    <cfRule type="expression" dxfId="1889" priority="21">
      <formula>F82&gt;0</formula>
    </cfRule>
    <cfRule type="expression" dxfId="1888" priority="22">
      <formula>F82&lt;0</formula>
    </cfRule>
  </conditionalFormatting>
  <conditionalFormatting sqref="H85:H87 F85:F87">
    <cfRule type="expression" dxfId="1887" priority="19">
      <formula>F85&gt;0</formula>
    </cfRule>
    <cfRule type="expression" dxfId="1886" priority="20">
      <formula>F85&lt;0</formula>
    </cfRule>
  </conditionalFormatting>
  <conditionalFormatting sqref="J37:J66 J73 J78">
    <cfRule type="expression" dxfId="1885" priority="17">
      <formula>J37&gt;0</formula>
    </cfRule>
    <cfRule type="expression" dxfId="1884" priority="18">
      <formula>J37&lt;0</formula>
    </cfRule>
  </conditionalFormatting>
  <conditionalFormatting sqref="J32:J36">
    <cfRule type="expression" dxfId="1883" priority="15">
      <formula>J32&gt;0</formula>
    </cfRule>
    <cfRule type="expression" dxfId="1882" priority="16">
      <formula>J32&lt;0</formula>
    </cfRule>
  </conditionalFormatting>
  <conditionalFormatting sqref="J67:J69">
    <cfRule type="expression" dxfId="1881" priority="13">
      <formula>J67&gt;0</formula>
    </cfRule>
    <cfRule type="expression" dxfId="1880" priority="14">
      <formula>J67&lt;0</formula>
    </cfRule>
  </conditionalFormatting>
  <conditionalFormatting sqref="J70:J72">
    <cfRule type="expression" dxfId="1879" priority="11">
      <formula>J70&gt;0</formula>
    </cfRule>
    <cfRule type="expression" dxfId="1878" priority="12">
      <formula>J70&lt;0</formula>
    </cfRule>
  </conditionalFormatting>
  <conditionalFormatting sqref="J77">
    <cfRule type="expression" dxfId="1877" priority="9">
      <formula>J77&gt;0</formula>
    </cfRule>
    <cfRule type="expression" dxfId="1876" priority="10">
      <formula>J77&lt;0</formula>
    </cfRule>
  </conditionalFormatting>
  <conditionalFormatting sqref="J74:J76">
    <cfRule type="expression" dxfId="1875" priority="7">
      <formula>J74&gt;0</formula>
    </cfRule>
    <cfRule type="expression" dxfId="1874" priority="8">
      <formula>J74&lt;0</formula>
    </cfRule>
  </conditionalFormatting>
  <conditionalFormatting sqref="J79:J81">
    <cfRule type="expression" dxfId="1873" priority="5">
      <formula>J79&gt;0</formula>
    </cfRule>
    <cfRule type="expression" dxfId="1872" priority="6">
      <formula>J79&lt;0</formula>
    </cfRule>
  </conditionalFormatting>
  <conditionalFormatting sqref="J82:J84">
    <cfRule type="expression" dxfId="1871" priority="3">
      <formula>J82&gt;0</formula>
    </cfRule>
    <cfRule type="expression" dxfId="1870" priority="4">
      <formula>J82&lt;0</formula>
    </cfRule>
  </conditionalFormatting>
  <conditionalFormatting sqref="J85:J87">
    <cfRule type="expression" dxfId="1869" priority="1">
      <formula>J85&gt;0</formula>
    </cfRule>
    <cfRule type="expression" dxfId="1868"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0" t="s">
        <v>78</v>
      </c>
      <c r="P24" s="890"/>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67" priority="32">
      <formula>F51&gt;0</formula>
    </cfRule>
    <cfRule type="expression" dxfId="1866" priority="33">
      <formula>F51&lt;0</formula>
    </cfRule>
  </conditionalFormatting>
  <conditionalFormatting sqref="Q7">
    <cfRule type="expression" dxfId="1865" priority="30">
      <formula>Q7&gt;0</formula>
    </cfRule>
    <cfRule type="expression" dxfId="1864" priority="31">
      <formula>Q7&lt;0</formula>
    </cfRule>
  </conditionalFormatting>
  <conditionalFormatting sqref="Q8">
    <cfRule type="expression" dxfId="1863" priority="28">
      <formula>Q8&gt;0</formula>
    </cfRule>
    <cfRule type="expression" dxfId="1862" priority="29">
      <formula>Q8&lt;0</formula>
    </cfRule>
  </conditionalFormatting>
  <conditionalFormatting sqref="F25:F44 F46:F50">
    <cfRule type="expression" dxfId="1861" priority="26">
      <formula>F25&gt;0</formula>
    </cfRule>
    <cfRule type="expression" dxfId="1860" priority="27">
      <formula>F25&lt;0</formula>
    </cfRule>
  </conditionalFormatting>
  <conditionalFormatting sqref="H25:H44 H46:H50">
    <cfRule type="expression" dxfId="1859" priority="24">
      <formula>H25&gt;0</formula>
    </cfRule>
    <cfRule type="expression" dxfId="1858" priority="25">
      <formula>H25&lt;0</formula>
    </cfRule>
  </conditionalFormatting>
  <conditionalFormatting sqref="F89:F110">
    <cfRule type="expression" dxfId="1857" priority="22">
      <formula>F89&gt;0</formula>
    </cfRule>
    <cfRule type="expression" dxfId="1856" priority="23">
      <formula>F89&lt;0</formula>
    </cfRule>
  </conditionalFormatting>
  <conditionalFormatting sqref="H89:H110">
    <cfRule type="expression" dxfId="1855" priority="20">
      <formula>H89&gt;0</formula>
    </cfRule>
    <cfRule type="expression" dxfId="1854" priority="21">
      <formula>H89&lt;0</formula>
    </cfRule>
  </conditionalFormatting>
  <conditionalFormatting sqref="Q10">
    <cfRule type="expression" dxfId="1853" priority="18">
      <formula>Q10&gt;0</formula>
    </cfRule>
    <cfRule type="expression" dxfId="1852" priority="19">
      <formula>Q10&lt;0</formula>
    </cfRule>
  </conditionalFormatting>
  <conditionalFormatting sqref="J25:J39">
    <cfRule type="expression" dxfId="1851" priority="16">
      <formula>J25&gt;0</formula>
    </cfRule>
    <cfRule type="expression" dxfId="1850" priority="17">
      <formula>J25&lt;0</formula>
    </cfRule>
  </conditionalFormatting>
  <conditionalFormatting sqref="K25:K38">
    <cfRule type="expression" dxfId="1849" priority="14">
      <formula>K25&gt;0</formula>
    </cfRule>
    <cfRule type="expression" dxfId="1848" priority="15">
      <formula>K25&lt;0</formula>
    </cfRule>
  </conditionalFormatting>
  <conditionalFormatting sqref="L25:L38">
    <cfRule type="expression" dxfId="1847" priority="12">
      <formula>L25&gt;0</formula>
    </cfRule>
    <cfRule type="expression" dxfId="184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45" priority="9">
      <formula>J40&gt;0</formula>
    </cfRule>
    <cfRule type="expression" dxfId="184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43" priority="7">
      <formula>F45&gt;0</formula>
    </cfRule>
    <cfRule type="expression" dxfId="1842" priority="8">
      <formula>F45&lt;0</formula>
    </cfRule>
  </conditionalFormatting>
  <conditionalFormatting sqref="H45">
    <cfRule type="expression" dxfId="1841" priority="5">
      <formula>H45&gt;0</formula>
    </cfRule>
    <cfRule type="expression" dxfId="1840" priority="6">
      <formula>H45&lt;0</formula>
    </cfRule>
  </conditionalFormatting>
  <conditionalFormatting sqref="J45">
    <cfRule type="expression" dxfId="1839" priority="3">
      <formula>J45&gt;0</formula>
    </cfRule>
    <cfRule type="expression" dxfId="1838" priority="4">
      <formula>J45&lt;0</formula>
    </cfRule>
  </conditionalFormatting>
  <conditionalFormatting sqref="J46">
    <cfRule type="expression" dxfId="1837" priority="1">
      <formula>J46&gt;0</formula>
    </cfRule>
    <cfRule type="expression" dxfId="183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7">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7"/>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8"/>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8"/>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35" priority="74">
      <formula>F12&gt;0</formula>
    </cfRule>
    <cfRule type="expression" dxfId="183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33" priority="67">
      <formula>F124&gt;0</formula>
    </cfRule>
    <cfRule type="expression" dxfId="1832" priority="68">
      <formula>F124&lt;0</formula>
    </cfRule>
  </conditionalFormatting>
  <conditionalFormatting sqref="H124:H130">
    <cfRule type="expression" dxfId="1831" priority="55">
      <formula>H124&gt;0</formula>
    </cfRule>
    <cfRule type="expression" dxfId="1830" priority="56">
      <formula>H124&lt;0</formula>
    </cfRule>
  </conditionalFormatting>
  <conditionalFormatting sqref="H131">
    <cfRule type="expression" dxfId="1829" priority="53">
      <formula>H131&gt;0</formula>
    </cfRule>
    <cfRule type="expression" dxfId="1828" priority="54">
      <formula>H131&lt;0</formula>
    </cfRule>
  </conditionalFormatting>
  <conditionalFormatting sqref="H132">
    <cfRule type="expression" dxfId="1827" priority="51">
      <formula>H132&gt;0</formula>
    </cfRule>
    <cfRule type="expression" dxfId="1826" priority="52">
      <formula>H132&lt;0</formula>
    </cfRule>
  </conditionalFormatting>
  <conditionalFormatting sqref="H133:H135">
    <cfRule type="expression" dxfId="1825" priority="49">
      <formula>H133&gt;0</formula>
    </cfRule>
    <cfRule type="expression" dxfId="1824" priority="50">
      <formula>H133&lt;0</formula>
    </cfRule>
  </conditionalFormatting>
  <conditionalFormatting sqref="H136">
    <cfRule type="expression" dxfId="1823" priority="45">
      <formula>H136&gt;0</formula>
    </cfRule>
    <cfRule type="expression" dxfId="1822" priority="46">
      <formula>H136&lt;0</formula>
    </cfRule>
  </conditionalFormatting>
  <conditionalFormatting sqref="Q7">
    <cfRule type="expression" dxfId="1821" priority="39">
      <formula>Q7&gt;0</formula>
    </cfRule>
    <cfRule type="expression" dxfId="1820" priority="40">
      <formula>Q7&lt;0</formula>
    </cfRule>
  </conditionalFormatting>
  <conditionalFormatting sqref="Q8">
    <cfRule type="expression" dxfId="1819" priority="37">
      <formula>Q8&gt;0</formula>
    </cfRule>
    <cfRule type="expression" dxfId="1818" priority="38">
      <formula>Q8&lt;0</formula>
    </cfRule>
  </conditionalFormatting>
  <conditionalFormatting sqref="F167:F178 H167:H178">
    <cfRule type="expression" dxfId="1817" priority="35">
      <formula>F167&gt;0</formula>
    </cfRule>
    <cfRule type="expression" dxfId="1816" priority="36">
      <formula>F167&lt;0</formula>
    </cfRule>
  </conditionalFormatting>
  <conditionalFormatting sqref="F183:F197 H183:H197">
    <cfRule type="expression" dxfId="1815" priority="33">
      <formula>F183&gt;0</formula>
    </cfRule>
    <cfRule type="expression" dxfId="1814" priority="34">
      <formula>F183&lt;0</formula>
    </cfRule>
  </conditionalFormatting>
  <conditionalFormatting sqref="F198:F206 H198:H206">
    <cfRule type="expression" dxfId="1813" priority="31">
      <formula>F198&gt;0</formula>
    </cfRule>
    <cfRule type="expression" dxfId="1812" priority="32">
      <formula>F198&lt;0</formula>
    </cfRule>
  </conditionalFormatting>
  <conditionalFormatting sqref="F141:F147 H141:H147">
    <cfRule type="expression" dxfId="1811" priority="29">
      <formula>F141&gt;0</formula>
    </cfRule>
    <cfRule type="expression" dxfId="1810" priority="30">
      <formula>F141&lt;0</formula>
    </cfRule>
  </conditionalFormatting>
  <conditionalFormatting sqref="H149:H152 F149:F152">
    <cfRule type="expression" dxfId="1809" priority="27">
      <formula>F149&gt;0</formula>
    </cfRule>
    <cfRule type="expression" dxfId="1808" priority="28">
      <formula>F149&lt;0</formula>
    </cfRule>
  </conditionalFormatting>
  <conditionalFormatting sqref="F226 H215:H218 H257:H260 F257:F260 H226 H231:H233 F231:F233 F235:F244 H235:H244">
    <cfRule type="expression" dxfId="1807" priority="25">
      <formula>F215&gt;0</formula>
    </cfRule>
    <cfRule type="expression" dxfId="1806" priority="26">
      <formula>F215&lt;0</formula>
    </cfRule>
  </conditionalFormatting>
  <conditionalFormatting sqref="F207:F218">
    <cfRule type="expression" dxfId="1805" priority="23">
      <formula>F207&gt;0</formula>
    </cfRule>
    <cfRule type="expression" dxfId="1804" priority="24">
      <formula>F207&lt;0</formula>
    </cfRule>
  </conditionalFormatting>
  <conditionalFormatting sqref="H207:H208">
    <cfRule type="expression" dxfId="1803" priority="21">
      <formula>H207&gt;0</formula>
    </cfRule>
    <cfRule type="expression" dxfId="1802" priority="22">
      <formula>H207&lt;0</formula>
    </cfRule>
  </conditionalFormatting>
  <conditionalFormatting sqref="H209">
    <cfRule type="expression" dxfId="1801" priority="19">
      <formula>H209&gt;0</formula>
    </cfRule>
    <cfRule type="expression" dxfId="1800" priority="20">
      <formula>H209&lt;0</formula>
    </cfRule>
  </conditionalFormatting>
  <conditionalFormatting sqref="H210">
    <cfRule type="expression" dxfId="1799" priority="17">
      <formula>H210&gt;0</formula>
    </cfRule>
    <cfRule type="expression" dxfId="1798" priority="18">
      <formula>H210&lt;0</formula>
    </cfRule>
  </conditionalFormatting>
  <conditionalFormatting sqref="H211:H213">
    <cfRule type="expression" dxfId="1797" priority="15">
      <formula>H211&gt;0</formula>
    </cfRule>
    <cfRule type="expression" dxfId="1796" priority="16">
      <formula>H211&lt;0</formula>
    </cfRule>
  </conditionalFormatting>
  <conditionalFormatting sqref="H214">
    <cfRule type="expression" dxfId="1795" priority="13">
      <formula>H214&gt;0</formula>
    </cfRule>
    <cfRule type="expression" dxfId="1794" priority="14">
      <formula>H214&lt;0</formula>
    </cfRule>
  </conditionalFormatting>
  <conditionalFormatting sqref="F245:F256 H245:H256">
    <cfRule type="expression" dxfId="1793" priority="11">
      <formula>F245&gt;0</formula>
    </cfRule>
    <cfRule type="expression" dxfId="1792" priority="12">
      <formula>F245&lt;0</formula>
    </cfRule>
  </conditionalFormatting>
  <conditionalFormatting sqref="F261:F275 H261:H275">
    <cfRule type="expression" dxfId="1791" priority="9">
      <formula>F261&gt;0</formula>
    </cfRule>
    <cfRule type="expression" dxfId="1790" priority="10">
      <formula>F261&lt;0</formula>
    </cfRule>
  </conditionalFormatting>
  <conditionalFormatting sqref="F276:F283 H276:H283">
    <cfRule type="expression" dxfId="1789" priority="7">
      <formula>F276&gt;0</formula>
    </cfRule>
    <cfRule type="expression" dxfId="1788" priority="8">
      <formula>F276&lt;0</formula>
    </cfRule>
  </conditionalFormatting>
  <conditionalFormatting sqref="F219:F225 H219:H225">
    <cfRule type="expression" dxfId="1787" priority="5">
      <formula>F219&gt;0</formula>
    </cfRule>
    <cfRule type="expression" dxfId="1786" priority="6">
      <formula>F219&lt;0</formula>
    </cfRule>
  </conditionalFormatting>
  <conditionalFormatting sqref="H227:H230 F227:F230">
    <cfRule type="expression" dxfId="1785" priority="3">
      <formula>F227&gt;0</formula>
    </cfRule>
    <cfRule type="expression" dxfId="1784" priority="4">
      <formula>F227&lt;0</formula>
    </cfRule>
  </conditionalFormatting>
  <conditionalFormatting sqref="H234 F234">
    <cfRule type="expression" dxfId="1783" priority="1">
      <formula>F234&gt;0</formula>
    </cfRule>
    <cfRule type="expression" dxfId="178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0" t="s">
        <v>78</v>
      </c>
      <c r="P40" s="890"/>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81" priority="43">
      <formula>F33&gt;0</formula>
    </cfRule>
    <cfRule type="expression" dxfId="1780" priority="44">
      <formula>F33&lt;0</formula>
    </cfRule>
  </conditionalFormatting>
  <conditionalFormatting sqref="Q7">
    <cfRule type="expression" dxfId="1779" priority="41">
      <formula>Q7&gt;0</formula>
    </cfRule>
    <cfRule type="expression" dxfId="1778" priority="42">
      <formula>Q7&lt;0</formula>
    </cfRule>
  </conditionalFormatting>
  <conditionalFormatting sqref="Q8">
    <cfRule type="expression" dxfId="1777" priority="39">
      <formula>Q8&gt;0</formula>
    </cfRule>
    <cfRule type="expression" dxfId="1776" priority="40">
      <formula>Q8&lt;0</formula>
    </cfRule>
  </conditionalFormatting>
  <conditionalFormatting sqref="F29 F32">
    <cfRule type="expression" dxfId="1775" priority="37">
      <formula>F29&gt;0</formula>
    </cfRule>
    <cfRule type="expression" dxfId="1774" priority="38">
      <formula>F29&lt;0</formula>
    </cfRule>
  </conditionalFormatting>
  <conditionalFormatting sqref="H29 H32">
    <cfRule type="expression" dxfId="1773" priority="35">
      <formula>H29&gt;0</formula>
    </cfRule>
    <cfRule type="expression" dxfId="1772" priority="36">
      <formula>H29&lt;0</formula>
    </cfRule>
  </conditionalFormatting>
  <conditionalFormatting sqref="F30:F31">
    <cfRule type="expression" dxfId="1771" priority="33">
      <formula>F30&gt;0</formula>
    </cfRule>
    <cfRule type="expression" dxfId="1770" priority="34">
      <formula>F30&lt;0</formula>
    </cfRule>
  </conditionalFormatting>
  <conditionalFormatting sqref="H30:H31">
    <cfRule type="expression" dxfId="1769" priority="31">
      <formula>H30&gt;0</formula>
    </cfRule>
    <cfRule type="expression" dxfId="1768" priority="32">
      <formula>H30&lt;0</formula>
    </cfRule>
  </conditionalFormatting>
  <conditionalFormatting sqref="F105:F140 H105:H140">
    <cfRule type="expression" dxfId="1767" priority="29">
      <formula>F105&gt;0</formula>
    </cfRule>
    <cfRule type="expression" dxfId="1766" priority="30">
      <formula>F105&lt;0</formula>
    </cfRule>
  </conditionalFormatting>
  <conditionalFormatting sqref="F96:F99">
    <cfRule type="expression" dxfId="1765" priority="27">
      <formula>F96&gt;0</formula>
    </cfRule>
    <cfRule type="expression" dxfId="1764" priority="28">
      <formula>F96&lt;0</formula>
    </cfRule>
  </conditionalFormatting>
  <conditionalFormatting sqref="H96:H99">
    <cfRule type="expression" dxfId="1763" priority="25">
      <formula>H96&gt;0</formula>
    </cfRule>
    <cfRule type="expression" dxfId="1762" priority="26">
      <formula>H96&lt;0</formula>
    </cfRule>
  </conditionalFormatting>
  <conditionalFormatting sqref="F25:F28">
    <cfRule type="expression" dxfId="1761" priority="19">
      <formula>F25&gt;0</formula>
    </cfRule>
    <cfRule type="expression" dxfId="1760" priority="20">
      <formula>F25&lt;0</formula>
    </cfRule>
  </conditionalFormatting>
  <conditionalFormatting sqref="H25:H28">
    <cfRule type="expression" dxfId="1759" priority="17">
      <formula>H25&gt;0</formula>
    </cfRule>
    <cfRule type="expression" dxfId="1758" priority="18">
      <formula>H25&lt;0</formula>
    </cfRule>
  </conditionalFormatting>
  <conditionalFormatting sqref="J27">
    <cfRule type="expression" dxfId="1757" priority="15">
      <formula>J27&gt;0</formula>
    </cfRule>
    <cfRule type="expression" dxfId="1756" priority="16">
      <formula>J27&lt;0</formula>
    </cfRule>
  </conditionalFormatting>
  <conditionalFormatting sqref="F104">
    <cfRule type="expression" dxfId="1755" priority="13">
      <formula>F104&gt;0</formula>
    </cfRule>
    <cfRule type="expression" dxfId="1754" priority="14">
      <formula>F104&lt;0</formula>
    </cfRule>
  </conditionalFormatting>
  <conditionalFormatting sqref="H104">
    <cfRule type="expression" dxfId="1753" priority="11">
      <formula>H104&gt;0</formula>
    </cfRule>
    <cfRule type="expression" dxfId="1752" priority="12">
      <formula>H104&lt;0</formula>
    </cfRule>
  </conditionalFormatting>
  <conditionalFormatting sqref="F100:F103">
    <cfRule type="expression" dxfId="1751" priority="9">
      <formula>F100&gt;0</formula>
    </cfRule>
    <cfRule type="expression" dxfId="1750" priority="10">
      <formula>F100&lt;0</formula>
    </cfRule>
  </conditionalFormatting>
  <conditionalFormatting sqref="H100:H103">
    <cfRule type="expression" dxfId="1749" priority="7">
      <formula>H100&gt;0</formula>
    </cfRule>
    <cfRule type="expression" dxfId="1748" priority="8">
      <formula>H100&lt;0</formula>
    </cfRule>
  </conditionalFormatting>
  <conditionalFormatting sqref="J102">
    <cfRule type="expression" dxfId="1747" priority="5">
      <formula>J102&gt;0</formula>
    </cfRule>
    <cfRule type="expression" dxfId="1746" priority="6">
      <formula>J102&lt;0</formula>
    </cfRule>
  </conditionalFormatting>
  <conditionalFormatting sqref="Q10">
    <cfRule type="expression" dxfId="1745" priority="3">
      <formula>Q10&gt;0</formula>
    </cfRule>
    <cfRule type="expression" dxfId="1744" priority="4">
      <formula>Q10&lt;0</formula>
    </cfRule>
  </conditionalFormatting>
  <conditionalFormatting sqref="M71">
    <cfRule type="expression" dxfId="1743" priority="1">
      <formula>M71&gt;0</formula>
    </cfRule>
    <cfRule type="expression" dxfId="174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0" t="s">
        <v>78</v>
      </c>
      <c r="P40" s="890"/>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41" priority="33">
      <formula>F34&gt;0</formula>
    </cfRule>
    <cfRule type="expression" dxfId="1740" priority="34">
      <formula>F34&lt;0</formula>
    </cfRule>
  </conditionalFormatting>
  <conditionalFormatting sqref="Q7">
    <cfRule type="expression" dxfId="1739" priority="31">
      <formula>Q7&gt;0</formula>
    </cfRule>
    <cfRule type="expression" dxfId="1738" priority="32">
      <formula>Q7&lt;0</formula>
    </cfRule>
  </conditionalFormatting>
  <conditionalFormatting sqref="Q8">
    <cfRule type="expression" dxfId="1737" priority="29">
      <formula>Q8&gt;0</formula>
    </cfRule>
    <cfRule type="expression" dxfId="1736" priority="30">
      <formula>Q8&lt;0</formula>
    </cfRule>
  </conditionalFormatting>
  <conditionalFormatting sqref="F27:F33">
    <cfRule type="expression" dxfId="1735" priority="27">
      <formula>F27&gt;0</formula>
    </cfRule>
    <cfRule type="expression" dxfId="1734" priority="28">
      <formula>F27&lt;0</formula>
    </cfRule>
  </conditionalFormatting>
  <conditionalFormatting sqref="H27:H33">
    <cfRule type="expression" dxfId="1733" priority="25">
      <formula>H27&gt;0</formula>
    </cfRule>
    <cfRule type="expression" dxfId="1732" priority="26">
      <formula>H27&lt;0</formula>
    </cfRule>
  </conditionalFormatting>
  <conditionalFormatting sqref="M46">
    <cfRule type="expression" dxfId="1731" priority="23">
      <formula>M46&gt;0</formula>
    </cfRule>
    <cfRule type="expression" dxfId="1730" priority="24">
      <formula>M46&lt;0</formula>
    </cfRule>
  </conditionalFormatting>
  <conditionalFormatting sqref="F79:F87 H79:H87">
    <cfRule type="expression" dxfId="1729" priority="21">
      <formula>F79&gt;0</formula>
    </cfRule>
    <cfRule type="expression" dxfId="1728" priority="22">
      <formula>F79&lt;0</formula>
    </cfRule>
  </conditionalFormatting>
  <conditionalFormatting sqref="F73 F77:F78">
    <cfRule type="expression" dxfId="1727" priority="19">
      <formula>F73&gt;0</formula>
    </cfRule>
    <cfRule type="expression" dxfId="1726" priority="20">
      <formula>F73&lt;0</formula>
    </cfRule>
  </conditionalFormatting>
  <conditionalFormatting sqref="H73 H77:H78">
    <cfRule type="expression" dxfId="1725" priority="17">
      <formula>H73&gt;0</formula>
    </cfRule>
    <cfRule type="expression" dxfId="1724" priority="18">
      <formula>H73&lt;0</formula>
    </cfRule>
  </conditionalFormatting>
  <conditionalFormatting sqref="F70:F72">
    <cfRule type="expression" dxfId="1723" priority="15">
      <formula>F70&gt;0</formula>
    </cfRule>
    <cfRule type="expression" dxfId="1722" priority="16">
      <formula>F70&lt;0</formula>
    </cfRule>
  </conditionalFormatting>
  <conditionalFormatting sqref="H70:H72">
    <cfRule type="expression" dxfId="1721" priority="13">
      <formula>H70&gt;0</formula>
    </cfRule>
    <cfRule type="expression" dxfId="1720" priority="14">
      <formula>H70&lt;0</formula>
    </cfRule>
  </conditionalFormatting>
  <conditionalFormatting sqref="F25:F26">
    <cfRule type="expression" dxfId="1719" priority="11">
      <formula>F25&gt;0</formula>
    </cfRule>
    <cfRule type="expression" dxfId="1718" priority="12">
      <formula>F25&lt;0</formula>
    </cfRule>
  </conditionalFormatting>
  <conditionalFormatting sqref="H25:H26">
    <cfRule type="expression" dxfId="1717" priority="9">
      <formula>H25&gt;0</formula>
    </cfRule>
    <cfRule type="expression" dxfId="1716" priority="10">
      <formula>H25&lt;0</formula>
    </cfRule>
  </conditionalFormatting>
  <conditionalFormatting sqref="F76">
    <cfRule type="expression" dxfId="1715" priority="7">
      <formula>F76&gt;0</formula>
    </cfRule>
    <cfRule type="expression" dxfId="1714" priority="8">
      <formula>F76&lt;0</formula>
    </cfRule>
  </conditionalFormatting>
  <conditionalFormatting sqref="H76">
    <cfRule type="expression" dxfId="1713" priority="5">
      <formula>H76&gt;0</formula>
    </cfRule>
    <cfRule type="expression" dxfId="1712" priority="6">
      <formula>H76&lt;0</formula>
    </cfRule>
  </conditionalFormatting>
  <conditionalFormatting sqref="F74:F75">
    <cfRule type="expression" dxfId="1711" priority="3">
      <formula>F74&gt;0</formula>
    </cfRule>
    <cfRule type="expression" dxfId="1710" priority="4">
      <formula>F74&lt;0</formula>
    </cfRule>
  </conditionalFormatting>
  <conditionalFormatting sqref="H74:H75">
    <cfRule type="expression" dxfId="1709" priority="1">
      <formula>H74&gt;0</formula>
    </cfRule>
    <cfRule type="expression" dxfId="170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4"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4"/>
      <c r="B12" s="401">
        <v>43383</v>
      </c>
      <c r="C12" s="7">
        <v>10</v>
      </c>
      <c r="D12" s="43">
        <v>173.28</v>
      </c>
      <c r="E12" s="43">
        <v>0</v>
      </c>
      <c r="F12" s="43">
        <f t="shared" si="0"/>
        <v>1732.8</v>
      </c>
      <c r="G12" s="401">
        <v>43430</v>
      </c>
      <c r="H12" s="78">
        <v>20</v>
      </c>
      <c r="I12" s="43">
        <v>162.84</v>
      </c>
      <c r="J12" s="43">
        <v>0.04</v>
      </c>
      <c r="K12" s="43">
        <f t="shared" si="1"/>
        <v>3256.76</v>
      </c>
    </row>
    <row r="13" spans="1:21" x14ac:dyDescent="0.25">
      <c r="A13" s="894"/>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4"/>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07" priority="59">
      <formula>F49&gt;0</formula>
    </cfRule>
    <cfRule type="expression" dxfId="1706" priority="60">
      <formula>F49&lt;0</formula>
    </cfRule>
  </conditionalFormatting>
  <conditionalFormatting sqref="Q7">
    <cfRule type="expression" dxfId="1705" priority="57">
      <formula>Q7&gt;0</formula>
    </cfRule>
    <cfRule type="expression" dxfId="1704" priority="58">
      <formula>Q7&lt;0</formula>
    </cfRule>
  </conditionalFormatting>
  <conditionalFormatting sqref="Q8">
    <cfRule type="expression" dxfId="1703" priority="55">
      <formula>Q8&gt;0</formula>
    </cfRule>
    <cfRule type="expression" dxfId="1702" priority="56">
      <formula>Q8&lt;0</formula>
    </cfRule>
  </conditionalFormatting>
  <conditionalFormatting sqref="F34:F46">
    <cfRule type="expression" dxfId="1701" priority="53">
      <formula>F34&gt;0</formula>
    </cfRule>
    <cfRule type="expression" dxfId="1700" priority="54">
      <formula>F34&lt;0</formula>
    </cfRule>
  </conditionalFormatting>
  <conditionalFormatting sqref="H34:H46">
    <cfRule type="expression" dxfId="1699" priority="51">
      <formula>H34&gt;0</formula>
    </cfRule>
    <cfRule type="expression" dxfId="1698" priority="52">
      <formula>H34&lt;0</formula>
    </cfRule>
  </conditionalFormatting>
  <conditionalFormatting sqref="Q10">
    <cfRule type="expression" dxfId="1697" priority="49">
      <formula>Q10&gt;0</formula>
    </cfRule>
    <cfRule type="expression" dxfId="1696" priority="50">
      <formula>Q10&lt;0</formula>
    </cfRule>
  </conditionalFormatting>
  <conditionalFormatting sqref="J28:J41">
    <cfRule type="expression" dxfId="1695" priority="47">
      <formula>J28&gt;0</formula>
    </cfRule>
    <cfRule type="expression" dxfId="1694" priority="48">
      <formula>J28&lt;0</formula>
    </cfRule>
  </conditionalFormatting>
  <conditionalFormatting sqref="K28:K41">
    <cfRule type="expression" dxfId="1693" priority="45">
      <formula>K28&gt;0</formula>
    </cfRule>
    <cfRule type="expression" dxfId="1692" priority="46">
      <formula>K28&lt;0</formula>
    </cfRule>
  </conditionalFormatting>
  <conditionalFormatting sqref="L28:L41">
    <cfRule type="expression" dxfId="1691" priority="43">
      <formula>L28&gt;0</formula>
    </cfRule>
    <cfRule type="expression" dxfId="1690" priority="44">
      <formula>L28&lt;0</formula>
    </cfRule>
  </conditionalFormatting>
  <conditionalFormatting sqref="F94:F115">
    <cfRule type="expression" dxfId="1689" priority="41">
      <formula>F94&gt;0</formula>
    </cfRule>
    <cfRule type="expression" dxfId="1688" priority="42">
      <formula>F94&lt;0</formula>
    </cfRule>
  </conditionalFormatting>
  <conditionalFormatting sqref="H94:H115">
    <cfRule type="expression" dxfId="1687" priority="39">
      <formula>H94&gt;0</formula>
    </cfRule>
    <cfRule type="expression" dxfId="1686" priority="40">
      <formula>H94&lt;0</formula>
    </cfRule>
  </conditionalFormatting>
  <conditionalFormatting sqref="J94:J107">
    <cfRule type="expression" dxfId="1685" priority="37">
      <formula>J94&gt;0</formula>
    </cfRule>
    <cfRule type="expression" dxfId="1684" priority="38">
      <formula>J94&lt;0</formula>
    </cfRule>
  </conditionalFormatting>
  <conditionalFormatting sqref="K94:K107">
    <cfRule type="expression" dxfId="1683" priority="35">
      <formula>K94&gt;0</formula>
    </cfRule>
    <cfRule type="expression" dxfId="1682" priority="36">
      <formula>K94&lt;0</formula>
    </cfRule>
  </conditionalFormatting>
  <conditionalFormatting sqref="L94:L107">
    <cfRule type="expression" dxfId="1681" priority="33">
      <formula>L94&gt;0</formula>
    </cfRule>
    <cfRule type="expression" dxfId="1680" priority="34">
      <formula>L94&lt;0</formula>
    </cfRule>
  </conditionalFormatting>
  <conditionalFormatting sqref="F28:F31">
    <cfRule type="expression" dxfId="1679" priority="31">
      <formula>F28&gt;0</formula>
    </cfRule>
    <cfRule type="expression" dxfId="1678" priority="32">
      <formula>F28&lt;0</formula>
    </cfRule>
  </conditionalFormatting>
  <conditionalFormatting sqref="H28:H31">
    <cfRule type="expression" dxfId="1677" priority="29">
      <formula>H28&gt;0</formula>
    </cfRule>
    <cfRule type="expression" dxfId="1676" priority="30">
      <formula>H28&lt;0</formula>
    </cfRule>
  </conditionalFormatting>
  <conditionalFormatting sqref="F32:F33">
    <cfRule type="expression" dxfId="1675" priority="25">
      <formula>F32&gt;0</formula>
    </cfRule>
    <cfRule type="expression" dxfId="1674" priority="26">
      <formula>F32&lt;0</formula>
    </cfRule>
  </conditionalFormatting>
  <conditionalFormatting sqref="H32:H33">
    <cfRule type="expression" dxfId="1673" priority="23">
      <formula>H32&gt;0</formula>
    </cfRule>
    <cfRule type="expression" dxfId="1672" priority="24">
      <formula>H32&lt;0</formula>
    </cfRule>
  </conditionalFormatting>
  <conditionalFormatting sqref="J48">
    <cfRule type="expression" dxfId="1671" priority="21">
      <formula>J48&gt;0</formula>
    </cfRule>
    <cfRule type="expression" dxfId="1670" priority="22">
      <formula>J48&lt;0</formula>
    </cfRule>
  </conditionalFormatting>
  <conditionalFormatting sqref="F47:F48">
    <cfRule type="expression" dxfId="1669" priority="19">
      <formula>F47&gt;0</formula>
    </cfRule>
    <cfRule type="expression" dxfId="1668" priority="20">
      <formula>F47&lt;0</formula>
    </cfRule>
  </conditionalFormatting>
  <conditionalFormatting sqref="H47:H48">
    <cfRule type="expression" dxfId="1667" priority="17">
      <formula>H47&gt;0</formula>
    </cfRule>
    <cfRule type="expression" dxfId="1666" priority="18">
      <formula>H47&lt;0</formula>
    </cfRule>
  </conditionalFormatting>
  <conditionalFormatting sqref="J49:J53">
    <cfRule type="expression" dxfId="1665" priority="15">
      <formula>J49&gt;0</formula>
    </cfRule>
    <cfRule type="expression" dxfId="1664" priority="16">
      <formula>J49&lt;0</formula>
    </cfRule>
  </conditionalFormatting>
  <conditionalFormatting sqref="J54:J62">
    <cfRule type="expression" dxfId="1663" priority="13">
      <formula>J54&gt;0</formula>
    </cfRule>
    <cfRule type="expression" dxfId="1662" priority="14">
      <formula>J54&lt;0</formula>
    </cfRule>
  </conditionalFormatting>
  <conditionalFormatting sqref="J63">
    <cfRule type="expression" dxfId="1661" priority="5">
      <formula>J63&gt;0</formula>
    </cfRule>
    <cfRule type="expression" dxfId="1660" priority="6">
      <formula>J63&lt;0</formula>
    </cfRule>
  </conditionalFormatting>
  <conditionalFormatting sqref="H64:H65 F64:F65">
    <cfRule type="expression" dxfId="1659" priority="3">
      <formula>F64&gt;0</formula>
    </cfRule>
    <cfRule type="expression" dxfId="1658" priority="4">
      <formula>F64&lt;0</formula>
    </cfRule>
  </conditionalFormatting>
  <conditionalFormatting sqref="J64">
    <cfRule type="expression" dxfId="1657" priority="1">
      <formula>J64&gt;0</formula>
    </cfRule>
    <cfRule type="expression" dxfId="165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0" t="s">
        <v>78</v>
      </c>
      <c r="P21" s="890"/>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55" priority="33">
      <formula>F7&gt;0</formula>
    </cfRule>
    <cfRule type="expression" dxfId="1654" priority="34">
      <formula>F7&lt;0</formula>
    </cfRule>
  </conditionalFormatting>
  <conditionalFormatting sqref="Q8">
    <cfRule type="expression" dxfId="1653" priority="31">
      <formula>Q8&gt;0</formula>
    </cfRule>
    <cfRule type="expression" dxfId="1652" priority="32">
      <formula>Q8&lt;0</formula>
    </cfRule>
  </conditionalFormatting>
  <conditionalFormatting sqref="F114:F135">
    <cfRule type="expression" dxfId="1651" priority="25">
      <formula>F114&gt;0</formula>
    </cfRule>
    <cfRule type="expression" dxfId="1650" priority="26">
      <formula>F114&lt;0</formula>
    </cfRule>
  </conditionalFormatting>
  <conditionalFormatting sqref="H114:H135">
    <cfRule type="expression" dxfId="1649" priority="23">
      <formula>H114&gt;0</formula>
    </cfRule>
    <cfRule type="expression" dxfId="1648" priority="24">
      <formula>H114&lt;0</formula>
    </cfRule>
  </conditionalFormatting>
  <conditionalFormatting sqref="Q10">
    <cfRule type="expression" dxfId="1647" priority="21">
      <formula>Q10&gt;0</formula>
    </cfRule>
    <cfRule type="expression" dxfId="1646" priority="22">
      <formula>Q10&lt;0</formula>
    </cfRule>
  </conditionalFormatting>
  <conditionalFormatting sqref="J31:J44">
    <cfRule type="expression" dxfId="1645" priority="19">
      <formula>J31&gt;0</formula>
    </cfRule>
    <cfRule type="expression" dxfId="1644" priority="20">
      <formula>J31&lt;0</formula>
    </cfRule>
  </conditionalFormatting>
  <conditionalFormatting sqref="K31:K44">
    <cfRule type="expression" dxfId="1643" priority="17">
      <formula>K31&gt;0</formula>
    </cfRule>
    <cfRule type="expression" dxfId="1642" priority="18">
      <formula>K31&lt;0</formula>
    </cfRule>
  </conditionalFormatting>
  <conditionalFormatting sqref="L31:L35 L37:L44">
    <cfRule type="expression" dxfId="1641" priority="15">
      <formula>L31&gt;0</formula>
    </cfRule>
    <cfRule type="expression" dxfId="1640" priority="16">
      <formula>L31&lt;0</formula>
    </cfRule>
  </conditionalFormatting>
  <conditionalFormatting sqref="M31:M44">
    <cfRule type="expression" dxfId="1639" priority="13">
      <formula>M31&gt;0</formula>
    </cfRule>
    <cfRule type="expression" dxfId="1638" priority="14">
      <formula>M31&lt;0</formula>
    </cfRule>
  </conditionalFormatting>
  <conditionalFormatting sqref="F82 H82">
    <cfRule type="expression" dxfId="1637" priority="9">
      <formula>F82&gt;0</formula>
    </cfRule>
    <cfRule type="expression" dxfId="1636" priority="10">
      <formula>F82&lt;0</formula>
    </cfRule>
  </conditionalFormatting>
  <conditionalFormatting sqref="F75:F81 H75:H81">
    <cfRule type="expression" dxfId="1635" priority="7">
      <formula>F75&gt;0</formula>
    </cfRule>
    <cfRule type="expression" dxfId="1634" priority="8">
      <formula>F75&lt;0</formula>
    </cfRule>
  </conditionalFormatting>
  <conditionalFormatting sqref="F71:F74 H71:H74">
    <cfRule type="expression" dxfId="1633" priority="5">
      <formula>F71&gt;0</formula>
    </cfRule>
    <cfRule type="expression" dxfId="1632" priority="6">
      <formula>F71&lt;0</formula>
    </cfRule>
  </conditionalFormatting>
  <conditionalFormatting sqref="F86 H84:H86">
    <cfRule type="expression" dxfId="1631" priority="3">
      <formula>F84&gt;0</formula>
    </cfRule>
    <cfRule type="expression" dxfId="1630" priority="4">
      <formula>F84&lt;0</formula>
    </cfRule>
  </conditionalFormatting>
  <conditionalFormatting sqref="J86">
    <cfRule type="expression" dxfId="1629" priority="1">
      <formula>J86&gt;0</formula>
    </cfRule>
    <cfRule type="expression" dxfId="16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0" t="s">
        <v>78</v>
      </c>
      <c r="P40" s="890"/>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27" priority="21">
      <formula>F47&gt;0</formula>
    </cfRule>
    <cfRule type="expression" dxfId="1626" priority="22">
      <formula>F47&lt;0</formula>
    </cfRule>
  </conditionalFormatting>
  <conditionalFormatting sqref="Q7">
    <cfRule type="expression" dxfId="1625" priority="19">
      <formula>Q7&gt;0</formula>
    </cfRule>
    <cfRule type="expression" dxfId="1624" priority="20">
      <formula>Q7&lt;0</formula>
    </cfRule>
  </conditionalFormatting>
  <conditionalFormatting sqref="Q8">
    <cfRule type="expression" dxfId="1623" priority="17">
      <formula>Q8&gt;0</formula>
    </cfRule>
    <cfRule type="expression" dxfId="1622" priority="18">
      <formula>Q8&lt;0</formula>
    </cfRule>
  </conditionalFormatting>
  <conditionalFormatting sqref="F25:F46">
    <cfRule type="expression" dxfId="1621" priority="15">
      <formula>F25&gt;0</formula>
    </cfRule>
    <cfRule type="expression" dxfId="1620" priority="16">
      <formula>F25&lt;0</formula>
    </cfRule>
  </conditionalFormatting>
  <conditionalFormatting sqref="H25:H46">
    <cfRule type="expression" dxfId="1619" priority="13">
      <formula>H25&gt;0</formula>
    </cfRule>
    <cfRule type="expression" dxfId="1618" priority="14">
      <formula>H25&lt;0</formula>
    </cfRule>
  </conditionalFormatting>
  <conditionalFormatting sqref="F89:F110">
    <cfRule type="expression" dxfId="1617" priority="11">
      <formula>F89&gt;0</formula>
    </cfRule>
    <cfRule type="expression" dxfId="1616" priority="12">
      <formula>F89&lt;0</formula>
    </cfRule>
  </conditionalFormatting>
  <conditionalFormatting sqref="H89:H110">
    <cfRule type="expression" dxfId="1615" priority="9">
      <formula>H89&gt;0</formula>
    </cfRule>
    <cfRule type="expression" dxfId="1614" priority="10">
      <formula>H89&lt;0</formula>
    </cfRule>
  </conditionalFormatting>
  <conditionalFormatting sqref="Q10">
    <cfRule type="expression" dxfId="1613" priority="7">
      <formula>Q10&gt;0</formula>
    </cfRule>
    <cfRule type="expression" dxfId="1612" priority="8">
      <formula>Q10&lt;0</formula>
    </cfRule>
  </conditionalFormatting>
  <conditionalFormatting sqref="J25:J38">
    <cfRule type="expression" dxfId="1611" priority="5">
      <formula>J25&gt;0</formula>
    </cfRule>
    <cfRule type="expression" dxfId="1610" priority="6">
      <formula>J25&lt;0</formula>
    </cfRule>
  </conditionalFormatting>
  <conditionalFormatting sqref="K25:K38">
    <cfRule type="expression" dxfId="1609" priority="3">
      <formula>K25&gt;0</formula>
    </cfRule>
    <cfRule type="expression" dxfId="1608" priority="4">
      <formula>K25&lt;0</formula>
    </cfRule>
  </conditionalFormatting>
  <conditionalFormatting sqref="L25:L38">
    <cfRule type="expression" dxfId="1607" priority="1">
      <formula>L25&gt;0</formula>
    </cfRule>
    <cfRule type="expression" dxfId="160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90" t="s">
        <v>78</v>
      </c>
      <c r="P16" s="890"/>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05" priority="43">
      <formula>F54&gt;0</formula>
    </cfRule>
    <cfRule type="expression" dxfId="1604" priority="44">
      <formula>F54&lt;0</formula>
    </cfRule>
  </conditionalFormatting>
  <conditionalFormatting sqref="Q7">
    <cfRule type="expression" dxfId="1603" priority="41">
      <formula>Q7&gt;0</formula>
    </cfRule>
    <cfRule type="expression" dxfId="1602" priority="42">
      <formula>Q7&lt;0</formula>
    </cfRule>
  </conditionalFormatting>
  <conditionalFormatting sqref="Q8">
    <cfRule type="expression" dxfId="1601" priority="39">
      <formula>Q8&gt;0</formula>
    </cfRule>
    <cfRule type="expression" dxfId="1600" priority="40">
      <formula>Q8&lt;0</formula>
    </cfRule>
  </conditionalFormatting>
  <conditionalFormatting sqref="F33:F36 F38:F53">
    <cfRule type="expression" dxfId="1599" priority="37">
      <formula>F33&gt;0</formula>
    </cfRule>
    <cfRule type="expression" dxfId="1598" priority="38">
      <formula>F33&lt;0</formula>
    </cfRule>
  </conditionalFormatting>
  <conditionalFormatting sqref="H33:H36 H38:H53">
    <cfRule type="expression" dxfId="1597" priority="35">
      <formula>H33&gt;0</formula>
    </cfRule>
    <cfRule type="expression" dxfId="1596" priority="36">
      <formula>H33&lt;0</formula>
    </cfRule>
  </conditionalFormatting>
  <conditionalFormatting sqref="Q10">
    <cfRule type="expression" dxfId="1595" priority="33">
      <formula>Q10&gt;0</formula>
    </cfRule>
    <cfRule type="expression" dxfId="1594" priority="34">
      <formula>Q10&lt;0</formula>
    </cfRule>
  </conditionalFormatting>
  <conditionalFormatting sqref="J25:J37">
    <cfRule type="expression" dxfId="1593" priority="31">
      <formula>J25&gt;0</formula>
    </cfRule>
    <cfRule type="expression" dxfId="1592" priority="32">
      <formula>J25&lt;0</formula>
    </cfRule>
  </conditionalFormatting>
  <conditionalFormatting sqref="K25:K38">
    <cfRule type="expression" dxfId="1591" priority="29">
      <formula>K25&gt;0</formula>
    </cfRule>
    <cfRule type="expression" dxfId="1590" priority="30">
      <formula>K25&lt;0</formula>
    </cfRule>
  </conditionalFormatting>
  <conditionalFormatting sqref="L25">
    <cfRule type="expression" dxfId="1589" priority="27">
      <formula>L25&gt;0</formula>
    </cfRule>
    <cfRule type="expression" dxfId="1588" priority="28">
      <formula>L25&lt;0</formula>
    </cfRule>
  </conditionalFormatting>
  <conditionalFormatting sqref="F89:F110">
    <cfRule type="expression" dxfId="1587" priority="25">
      <formula>F89&gt;0</formula>
    </cfRule>
    <cfRule type="expression" dxfId="1586" priority="26">
      <formula>F89&lt;0</formula>
    </cfRule>
  </conditionalFormatting>
  <conditionalFormatting sqref="H89:H110">
    <cfRule type="expression" dxfId="1585" priority="23">
      <formula>H89&gt;0</formula>
    </cfRule>
    <cfRule type="expression" dxfId="1584" priority="24">
      <formula>H89&lt;0</formula>
    </cfRule>
  </conditionalFormatting>
  <conditionalFormatting sqref="J89:J102">
    <cfRule type="expression" dxfId="1583" priority="21">
      <formula>J89&gt;0</formula>
    </cfRule>
    <cfRule type="expression" dxfId="1582" priority="22">
      <formula>J89&lt;0</formula>
    </cfRule>
  </conditionalFormatting>
  <conditionalFormatting sqref="K89:K102">
    <cfRule type="expression" dxfId="1581" priority="19">
      <formula>K89&gt;0</formula>
    </cfRule>
    <cfRule type="expression" dxfId="1580" priority="20">
      <formula>K89&lt;0</formula>
    </cfRule>
  </conditionalFormatting>
  <conditionalFormatting sqref="L89:L102">
    <cfRule type="expression" dxfId="1579" priority="17">
      <formula>L89&gt;0</formula>
    </cfRule>
    <cfRule type="expression" dxfId="1578" priority="18">
      <formula>L89&lt;0</formula>
    </cfRule>
  </conditionalFormatting>
  <conditionalFormatting sqref="F29:F32">
    <cfRule type="expression" dxfId="1577" priority="15">
      <formula>F29&gt;0</formula>
    </cfRule>
    <cfRule type="expression" dxfId="1576" priority="16">
      <formula>F29&lt;0</formula>
    </cfRule>
  </conditionalFormatting>
  <conditionalFormatting sqref="H29:H32">
    <cfRule type="expression" dxfId="1575" priority="13">
      <formula>H29&gt;0</formula>
    </cfRule>
    <cfRule type="expression" dxfId="1574" priority="14">
      <formula>H29&lt;0</formula>
    </cfRule>
  </conditionalFormatting>
  <conditionalFormatting sqref="F25:F28">
    <cfRule type="expression" dxfId="1573" priority="11">
      <formula>F25&gt;0</formula>
    </cfRule>
    <cfRule type="expression" dxfId="1572" priority="12">
      <formula>F25&lt;0</formula>
    </cfRule>
  </conditionalFormatting>
  <conditionalFormatting sqref="H25:H28">
    <cfRule type="expression" dxfId="1571" priority="9">
      <formula>H25&gt;0</formula>
    </cfRule>
    <cfRule type="expression" dxfId="1570" priority="10">
      <formula>H25&lt;0</formula>
    </cfRule>
  </conditionalFormatting>
  <conditionalFormatting sqref="F37">
    <cfRule type="expression" dxfId="1569" priority="7">
      <formula>F37&gt;0</formula>
    </cfRule>
    <cfRule type="expression" dxfId="1568" priority="8">
      <formula>F37&lt;0</formula>
    </cfRule>
  </conditionalFormatting>
  <conditionalFormatting sqref="H37">
    <cfRule type="expression" dxfId="1567" priority="5">
      <formula>H37&gt;0</formula>
    </cfRule>
    <cfRule type="expression" dxfId="1566" priority="6">
      <formula>H37&lt;0</formula>
    </cfRule>
  </conditionalFormatting>
  <conditionalFormatting sqref="J49">
    <cfRule type="expression" dxfId="1565" priority="3">
      <formula>J49&gt;0</formula>
    </cfRule>
    <cfRule type="expression" dxfId="1564" priority="4">
      <formula>J49&lt;0</formula>
    </cfRule>
  </conditionalFormatting>
  <conditionalFormatting sqref="J38:J48">
    <cfRule type="expression" dxfId="1563" priority="1">
      <formula>J38&gt;0</formula>
    </cfRule>
    <cfRule type="expression" dxfId="1562"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61" priority="49">
      <formula>F52&gt;0</formula>
    </cfRule>
    <cfRule type="expression" dxfId="1560" priority="50">
      <formula>F52&lt;0</formula>
    </cfRule>
  </conditionalFormatting>
  <conditionalFormatting sqref="Q7">
    <cfRule type="expression" dxfId="1559" priority="47">
      <formula>Q7&gt;0</formula>
    </cfRule>
    <cfRule type="expression" dxfId="1558" priority="48">
      <formula>Q7&lt;0</formula>
    </cfRule>
  </conditionalFormatting>
  <conditionalFormatting sqref="Q8">
    <cfRule type="expression" dxfId="1557" priority="45">
      <formula>Q8&gt;0</formula>
    </cfRule>
    <cfRule type="expression" dxfId="1556" priority="46">
      <formula>Q8&lt;0</formula>
    </cfRule>
  </conditionalFormatting>
  <conditionalFormatting sqref="F34:F41 F43:F51">
    <cfRule type="expression" dxfId="1555" priority="43">
      <formula>F34&gt;0</formula>
    </cfRule>
    <cfRule type="expression" dxfId="1554" priority="44">
      <formula>F34&lt;0</formula>
    </cfRule>
  </conditionalFormatting>
  <conditionalFormatting sqref="H34:H51">
    <cfRule type="expression" dxfId="1553" priority="41">
      <formula>H34&gt;0</formula>
    </cfRule>
    <cfRule type="expression" dxfId="1552" priority="42">
      <formula>H34&lt;0</formula>
    </cfRule>
  </conditionalFormatting>
  <conditionalFormatting sqref="Q10">
    <cfRule type="expression" dxfId="1551" priority="39">
      <formula>Q10&gt;0</formula>
    </cfRule>
    <cfRule type="expression" dxfId="1550" priority="40">
      <formula>Q10&lt;0</formula>
    </cfRule>
  </conditionalFormatting>
  <conditionalFormatting sqref="J25">
    <cfRule type="expression" dxfId="1549" priority="37">
      <formula>J25&gt;0</formula>
    </cfRule>
    <cfRule type="expression" dxfId="1548" priority="38">
      <formula>J25&lt;0</formula>
    </cfRule>
  </conditionalFormatting>
  <conditionalFormatting sqref="K25:K29 K31:K38">
    <cfRule type="expression" dxfId="1547" priority="35">
      <formula>K25&gt;0</formula>
    </cfRule>
    <cfRule type="expression" dxfId="1546" priority="36">
      <formula>K25&lt;0</formula>
    </cfRule>
  </conditionalFormatting>
  <conditionalFormatting sqref="L25:L38">
    <cfRule type="expression" dxfId="1545" priority="33">
      <formula>L25&gt;0</formula>
    </cfRule>
    <cfRule type="expression" dxfId="1544" priority="34">
      <formula>L25&lt;0</formula>
    </cfRule>
  </conditionalFormatting>
  <conditionalFormatting sqref="F89:F110">
    <cfRule type="expression" dxfId="1543" priority="31">
      <formula>F89&gt;0</formula>
    </cfRule>
    <cfRule type="expression" dxfId="1542" priority="32">
      <formula>F89&lt;0</formula>
    </cfRule>
  </conditionalFormatting>
  <conditionalFormatting sqref="H89:H110">
    <cfRule type="expression" dxfId="1541" priority="29">
      <formula>H89&gt;0</formula>
    </cfRule>
    <cfRule type="expression" dxfId="1540" priority="30">
      <formula>H89&lt;0</formula>
    </cfRule>
  </conditionalFormatting>
  <conditionalFormatting sqref="J89:J102">
    <cfRule type="expression" dxfId="1539" priority="27">
      <formula>J89&gt;0</formula>
    </cfRule>
    <cfRule type="expression" dxfId="1538" priority="28">
      <formula>J89&lt;0</formula>
    </cfRule>
  </conditionalFormatting>
  <conditionalFormatting sqref="K89:K102">
    <cfRule type="expression" dxfId="1537" priority="25">
      <formula>K89&gt;0</formula>
    </cfRule>
    <cfRule type="expression" dxfId="1536" priority="26">
      <formula>K89&lt;0</formula>
    </cfRule>
  </conditionalFormatting>
  <conditionalFormatting sqref="L89:L102">
    <cfRule type="expression" dxfId="1535" priority="23">
      <formula>L89&gt;0</formula>
    </cfRule>
    <cfRule type="expression" dxfId="1534" priority="24">
      <formula>L89&lt;0</formula>
    </cfRule>
  </conditionalFormatting>
  <conditionalFormatting sqref="F25:F27">
    <cfRule type="expression" dxfId="1533" priority="21">
      <formula>F25&gt;0</formula>
    </cfRule>
    <cfRule type="expression" dxfId="1532" priority="22">
      <formula>F25&lt;0</formula>
    </cfRule>
  </conditionalFormatting>
  <conditionalFormatting sqref="H25:H27">
    <cfRule type="expression" dxfId="1531" priority="19">
      <formula>H25&gt;0</formula>
    </cfRule>
    <cfRule type="expression" dxfId="1530" priority="20">
      <formula>H25&lt;0</formula>
    </cfRule>
  </conditionalFormatting>
  <conditionalFormatting sqref="F28:F33">
    <cfRule type="expression" dxfId="1529" priority="17">
      <formula>F28&gt;0</formula>
    </cfRule>
    <cfRule type="expression" dxfId="1528" priority="18">
      <formula>F28&lt;0</formula>
    </cfRule>
  </conditionalFormatting>
  <conditionalFormatting sqref="H28:H33">
    <cfRule type="expression" dxfId="1527" priority="15">
      <formula>H28&gt;0</formula>
    </cfRule>
    <cfRule type="expression" dxfId="1526" priority="16">
      <formula>H28&lt;0</formula>
    </cfRule>
  </conditionalFormatting>
  <conditionalFormatting sqref="F42">
    <cfRule type="expression" dxfId="1525" priority="13">
      <formula>F42&gt;0</formula>
    </cfRule>
    <cfRule type="expression" dxfId="1524" priority="14">
      <formula>F42&lt;0</formula>
    </cfRule>
  </conditionalFormatting>
  <conditionalFormatting sqref="J48">
    <cfRule type="expression" dxfId="1523" priority="11">
      <formula>J48&gt;0</formula>
    </cfRule>
    <cfRule type="expression" dxfId="1522" priority="12">
      <formula>J48&lt;0</formula>
    </cfRule>
  </conditionalFormatting>
  <conditionalFormatting sqref="J34:J41 J43:J47">
    <cfRule type="expression" dxfId="1521" priority="9">
      <formula>J34&gt;0</formula>
    </cfRule>
    <cfRule type="expression" dxfId="1520" priority="10">
      <formula>J34&lt;0</formula>
    </cfRule>
  </conditionalFormatting>
  <conditionalFormatting sqref="J26:J27">
    <cfRule type="expression" dxfId="1519" priority="7">
      <formula>J26&gt;0</formula>
    </cfRule>
    <cfRule type="expression" dxfId="1518" priority="8">
      <formula>J26&lt;0</formula>
    </cfRule>
  </conditionalFormatting>
  <conditionalFormatting sqref="J28:J33">
    <cfRule type="expression" dxfId="1517" priority="5">
      <formula>J28&gt;0</formula>
    </cfRule>
    <cfRule type="expression" dxfId="1516" priority="6">
      <formula>J28&lt;0</formula>
    </cfRule>
  </conditionalFormatting>
  <conditionalFormatting sqref="J42">
    <cfRule type="expression" dxfId="1515" priority="3">
      <formula>J42&gt;0</formula>
    </cfRule>
    <cfRule type="expression" dxfId="1514" priority="4">
      <formula>J42&lt;0</formula>
    </cfRule>
  </conditionalFormatting>
  <conditionalFormatting sqref="J49">
    <cfRule type="expression" dxfId="1513" priority="1">
      <formula>J49&gt;0</formula>
    </cfRule>
    <cfRule type="expression" dxfId="1512"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30.52</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21364</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-13655.470000000001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-13655.470000000001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-0.38993936801442169</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8.1913499344692012E-2</v>
      </c>
      <c r="R11">
        <f>0.625</f>
        <v>0.625</v>
      </c>
    </row>
    <row r="12" spans="1:21" x14ac:dyDescent="0.25">
      <c r="H12" s="68"/>
      <c r="O12" s="11" t="s">
        <v>984</v>
      </c>
      <c r="Q12" s="19" t="s">
        <v>1402</v>
      </c>
      <c r="T12" s="688">
        <v>43315</v>
      </c>
      <c r="U12" t="s">
        <v>1199</v>
      </c>
    </row>
    <row r="13" spans="1:21" x14ac:dyDescent="0.25">
      <c r="H13" s="68"/>
      <c r="O13" s="11" t="s">
        <v>947</v>
      </c>
      <c r="Q13" s="2">
        <f>Q4/2.81</f>
        <v>10.861209964412812</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0" t="s">
        <v>78</v>
      </c>
      <c r="P21" s="890"/>
    </row>
    <row r="22" spans="1:16" ht="15.75" thickTop="1" x14ac:dyDescent="0.25">
      <c r="O22" s="79">
        <v>1.1000000000000001</v>
      </c>
      <c r="P22" s="79">
        <f>O22*$Q$4</f>
        <v>33.572000000000003</v>
      </c>
    </row>
    <row r="23" spans="1:16" x14ac:dyDescent="0.25">
      <c r="O23" s="79">
        <v>1.0900000000000001</v>
      </c>
      <c r="P23" s="79">
        <f t="shared" ref="P23:P42" si="1">O23*$Q$4</f>
        <v>33.266800000000003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32.961600000000004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32.656400000000005</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32.351199999999999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32.045999999999999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31.7408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31.435600000000001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31.130400000000002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30.825199999999999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30.52</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30.2148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29.909599999999998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29.604399999999998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29.299199999999999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28.994</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28.688799999999997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28.383600000000001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28.078400000000002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27.773199999999999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27.468</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11" priority="47">
      <formula>F25&gt;0</formula>
    </cfRule>
    <cfRule type="expression" dxfId="1510" priority="48">
      <formula>F25&lt;0</formula>
    </cfRule>
  </conditionalFormatting>
  <conditionalFormatting sqref="Q7">
    <cfRule type="expression" dxfId="1509" priority="45">
      <formula>Q7&gt;0</formula>
    </cfRule>
    <cfRule type="expression" dxfId="1508" priority="46">
      <formula>Q7&lt;0</formula>
    </cfRule>
  </conditionalFormatting>
  <conditionalFormatting sqref="Q8">
    <cfRule type="expression" dxfId="1507" priority="43">
      <formula>Q8&gt;0</formula>
    </cfRule>
    <cfRule type="expression" dxfId="1506" priority="44">
      <formula>Q8&lt;0</formula>
    </cfRule>
  </conditionalFormatting>
  <conditionalFormatting sqref="Q10">
    <cfRule type="expression" dxfId="1505" priority="37">
      <formula>Q10&gt;0</formula>
    </cfRule>
    <cfRule type="expression" dxfId="1504" priority="38">
      <formula>Q10&lt;0</formula>
    </cfRule>
  </conditionalFormatting>
  <conditionalFormatting sqref="L25:L32">
    <cfRule type="expression" dxfId="1503" priority="31">
      <formula>L25&gt;0</formula>
    </cfRule>
    <cfRule type="expression" dxfId="1502" priority="32">
      <formula>L25&lt;0</formula>
    </cfRule>
  </conditionalFormatting>
  <conditionalFormatting sqref="F104:F125">
    <cfRule type="expression" dxfId="1501" priority="29">
      <formula>F104&gt;0</formula>
    </cfRule>
    <cfRule type="expression" dxfId="1500" priority="30">
      <formula>F104&lt;0</formula>
    </cfRule>
  </conditionalFormatting>
  <conditionalFormatting sqref="H104:H125">
    <cfRule type="expression" dxfId="1499" priority="27">
      <formula>H104&gt;0</formula>
    </cfRule>
    <cfRule type="expression" dxfId="1498" priority="28">
      <formula>H104&lt;0</formula>
    </cfRule>
  </conditionalFormatting>
  <conditionalFormatting sqref="J104:J117">
    <cfRule type="expression" dxfId="1497" priority="25">
      <formula>J104&gt;0</formula>
    </cfRule>
    <cfRule type="expression" dxfId="1496" priority="26">
      <formula>J104&lt;0</formula>
    </cfRule>
  </conditionalFormatting>
  <conditionalFormatting sqref="K104:K117">
    <cfRule type="expression" dxfId="1495" priority="23">
      <formula>K104&gt;0</formula>
    </cfRule>
    <cfRule type="expression" dxfId="1494" priority="24">
      <formula>K104&lt;0</formula>
    </cfRule>
  </conditionalFormatting>
  <conditionalFormatting sqref="L104:L117">
    <cfRule type="expression" dxfId="1493" priority="21">
      <formula>L104&gt;0</formula>
    </cfRule>
    <cfRule type="expression" dxfId="1492" priority="22">
      <formula>L104&lt;0</formula>
    </cfRule>
  </conditionalFormatting>
  <conditionalFormatting sqref="F25:F29">
    <cfRule type="expression" dxfId="1491" priority="19">
      <formula>F25&gt;0</formula>
    </cfRule>
    <cfRule type="expression" dxfId="1490" priority="20">
      <formula>F25&lt;0</formula>
    </cfRule>
  </conditionalFormatting>
  <conditionalFormatting sqref="H25:H29">
    <cfRule type="expression" dxfId="1489" priority="17">
      <formula>H25&gt;0</formula>
    </cfRule>
    <cfRule type="expression" dxfId="1488" priority="18">
      <formula>H25&lt;0</formula>
    </cfRule>
  </conditionalFormatting>
  <conditionalFormatting sqref="F35:F38">
    <cfRule type="expression" dxfId="1487" priority="15">
      <formula>F35&gt;0</formula>
    </cfRule>
    <cfRule type="expression" dxfId="1486" priority="16">
      <formula>F35&lt;0</formula>
    </cfRule>
  </conditionalFormatting>
  <conditionalFormatting sqref="H35:H38">
    <cfRule type="expression" dxfId="1485" priority="13">
      <formula>H35&gt;0</formula>
    </cfRule>
    <cfRule type="expression" dxfId="1484" priority="14">
      <formula>H35&lt;0</formula>
    </cfRule>
  </conditionalFormatting>
  <conditionalFormatting sqref="H61:H64 F61:F64">
    <cfRule type="expression" dxfId="1483" priority="11">
      <formula>F61&gt;0</formula>
    </cfRule>
    <cfRule type="expression" dxfId="1482" priority="12">
      <formula>F61&lt;0</formula>
    </cfRule>
  </conditionalFormatting>
  <conditionalFormatting sqref="H70 F70">
    <cfRule type="expression" dxfId="1481" priority="9">
      <formula>F70&gt;0</formula>
    </cfRule>
    <cfRule type="expression" dxfId="1480" priority="10">
      <formula>F70&lt;0</formula>
    </cfRule>
  </conditionalFormatting>
  <conditionalFormatting sqref="H67:H69 F67:F69">
    <cfRule type="expression" dxfId="1479" priority="7">
      <formula>F67&gt;0</formula>
    </cfRule>
    <cfRule type="expression" dxfId="1478" priority="8">
      <formula>F67&lt;0</formula>
    </cfRule>
  </conditionalFormatting>
  <conditionalFormatting sqref="H65:H66 F65:F66">
    <cfRule type="expression" dxfId="1477" priority="5">
      <formula>F65&gt;0</formula>
    </cfRule>
    <cfRule type="expression" dxfId="1476" priority="6">
      <formula>F65&lt;0</formula>
    </cfRule>
  </conditionalFormatting>
  <conditionalFormatting sqref="F74:F76 H74:H76">
    <cfRule type="expression" dxfId="1475" priority="1">
      <formula>F74&gt;0</formula>
    </cfRule>
    <cfRule type="expression" dxfId="1474"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0" t="s">
        <v>78</v>
      </c>
      <c r="P16" s="890"/>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73" priority="39">
      <formula>F47&gt;0</formula>
    </cfRule>
    <cfRule type="expression" dxfId="1472" priority="40">
      <formula>F47&lt;0</formula>
    </cfRule>
  </conditionalFormatting>
  <conditionalFormatting sqref="Q7">
    <cfRule type="expression" dxfId="1471" priority="37">
      <formula>Q7&gt;0</formula>
    </cfRule>
    <cfRule type="expression" dxfId="1470" priority="38">
      <formula>Q7&lt;0</formula>
    </cfRule>
  </conditionalFormatting>
  <conditionalFormatting sqref="Q8">
    <cfRule type="expression" dxfId="1469" priority="35">
      <formula>Q8&gt;0</formula>
    </cfRule>
    <cfRule type="expression" dxfId="1468" priority="36">
      <formula>Q8&lt;0</formula>
    </cfRule>
  </conditionalFormatting>
  <conditionalFormatting sqref="F32:F38 F41:F46">
    <cfRule type="expression" dxfId="1467" priority="33">
      <formula>F32&gt;0</formula>
    </cfRule>
    <cfRule type="expression" dxfId="1466" priority="34">
      <formula>F32&lt;0</formula>
    </cfRule>
  </conditionalFormatting>
  <conditionalFormatting sqref="H32:H38 H41:H46">
    <cfRule type="expression" dxfId="1465" priority="31">
      <formula>H32&gt;0</formula>
    </cfRule>
    <cfRule type="expression" dxfId="1464" priority="32">
      <formula>H32&lt;0</formula>
    </cfRule>
  </conditionalFormatting>
  <conditionalFormatting sqref="Q10">
    <cfRule type="expression" dxfId="1463" priority="29">
      <formula>Q10&gt;0</formula>
    </cfRule>
    <cfRule type="expression" dxfId="1462" priority="30">
      <formula>Q10&lt;0</formula>
    </cfRule>
  </conditionalFormatting>
  <conditionalFormatting sqref="J25:J41">
    <cfRule type="expression" dxfId="1461" priority="27">
      <formula>J25&gt;0</formula>
    </cfRule>
    <cfRule type="expression" dxfId="1460" priority="28">
      <formula>J25&lt;0</formula>
    </cfRule>
  </conditionalFormatting>
  <conditionalFormatting sqref="K25:K38">
    <cfRule type="expression" dxfId="1459" priority="25">
      <formula>K25&gt;0</formula>
    </cfRule>
    <cfRule type="expression" dxfId="1458" priority="26">
      <formula>K25&lt;0</formula>
    </cfRule>
  </conditionalFormatting>
  <conditionalFormatting sqref="L25:L38">
    <cfRule type="expression" dxfId="1457" priority="23">
      <formula>L25&gt;0</formula>
    </cfRule>
    <cfRule type="expression" dxfId="1456" priority="24">
      <formula>L25&lt;0</formula>
    </cfRule>
  </conditionalFormatting>
  <conditionalFormatting sqref="F89:F110">
    <cfRule type="expression" dxfId="1455" priority="21">
      <formula>F89&gt;0</formula>
    </cfRule>
    <cfRule type="expression" dxfId="1454" priority="22">
      <formula>F89&lt;0</formula>
    </cfRule>
  </conditionalFormatting>
  <conditionalFormatting sqref="H89:H110">
    <cfRule type="expression" dxfId="1453" priority="19">
      <formula>H89&gt;0</formula>
    </cfRule>
    <cfRule type="expression" dxfId="1452" priority="20">
      <formula>H89&lt;0</formula>
    </cfRule>
  </conditionalFormatting>
  <conditionalFormatting sqref="J89:J102">
    <cfRule type="expression" dxfId="1451" priority="17">
      <formula>J89&gt;0</formula>
    </cfRule>
    <cfRule type="expression" dxfId="1450" priority="18">
      <formula>J89&lt;0</formula>
    </cfRule>
  </conditionalFormatting>
  <conditionalFormatting sqref="K89:K102">
    <cfRule type="expression" dxfId="1449" priority="15">
      <formula>K89&gt;0</formula>
    </cfRule>
    <cfRule type="expression" dxfId="1448" priority="16">
      <formula>K89&lt;0</formula>
    </cfRule>
  </conditionalFormatting>
  <conditionalFormatting sqref="L89:L102">
    <cfRule type="expression" dxfId="1447" priority="13">
      <formula>L89&gt;0</formula>
    </cfRule>
    <cfRule type="expression" dxfId="1446" priority="14">
      <formula>L89&lt;0</formula>
    </cfRule>
  </conditionalFormatting>
  <conditionalFormatting sqref="F25:F28">
    <cfRule type="expression" dxfId="1445" priority="11">
      <formula>F25&gt;0</formula>
    </cfRule>
    <cfRule type="expression" dxfId="1444" priority="12">
      <formula>F25&lt;0</formula>
    </cfRule>
  </conditionalFormatting>
  <conditionalFormatting sqref="H25:H28">
    <cfRule type="expression" dxfId="1443" priority="9">
      <formula>H25&gt;0</formula>
    </cfRule>
    <cfRule type="expression" dxfId="1442" priority="10">
      <formula>H25&lt;0</formula>
    </cfRule>
  </conditionalFormatting>
  <conditionalFormatting sqref="F29:F31">
    <cfRule type="expression" dxfId="1441" priority="7">
      <formula>F29&gt;0</formula>
    </cfRule>
    <cfRule type="expression" dxfId="1440" priority="8">
      <formula>F29&lt;0</formula>
    </cfRule>
  </conditionalFormatting>
  <conditionalFormatting sqref="H29:H31">
    <cfRule type="expression" dxfId="1439" priority="5">
      <formula>H29&gt;0</formula>
    </cfRule>
    <cfRule type="expression" dxfId="1438" priority="6">
      <formula>H29&lt;0</formula>
    </cfRule>
  </conditionalFormatting>
  <conditionalFormatting sqref="F39:F40">
    <cfRule type="expression" dxfId="1437" priority="3">
      <formula>F39&gt;0</formula>
    </cfRule>
    <cfRule type="expression" dxfId="1436" priority="4">
      <formula>F39&lt;0</formula>
    </cfRule>
  </conditionalFormatting>
  <conditionalFormatting sqref="H39:H40">
    <cfRule type="expression" dxfId="1435" priority="1">
      <formula>H39&gt;0</formula>
    </cfRule>
    <cfRule type="expression" dxfId="1434"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135.4</v>
      </c>
      <c r="R4" s="420">
        <v>-3.8699999999999998E-2</v>
      </c>
      <c r="T4" s="688">
        <v>43193</v>
      </c>
      <c r="U4" s="30" t="s">
        <v>944</v>
      </c>
    </row>
    <row r="5" spans="1:21" x14ac:dyDescent="0.25">
      <c r="B5" s="70"/>
      <c r="C5" s="4"/>
      <c r="D5" s="3"/>
      <c r="E5" s="3"/>
      <c r="F5" s="3"/>
      <c r="G5" s="70"/>
      <c r="H5" s="159"/>
      <c r="I5" s="3"/>
      <c r="J5" s="3"/>
      <c r="K5" s="3"/>
      <c r="L5" s="70"/>
      <c r="M5" s="3"/>
      <c r="O5" s="11" t="s">
        <v>67</v>
      </c>
      <c r="Q5" s="3">
        <f>Q4*Q2</f>
        <v>4062</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2855.2999999999824</v>
      </c>
      <c r="R7">
        <v>10</v>
      </c>
      <c r="T7" s="1">
        <v>43221</v>
      </c>
      <c r="U7" s="736" t="s">
        <v>1013</v>
      </c>
    </row>
    <row r="8" spans="1:21" x14ac:dyDescent="0.25">
      <c r="B8" s="70"/>
      <c r="C8" s="4"/>
      <c r="D8" s="3"/>
      <c r="E8" s="3"/>
      <c r="F8" s="3"/>
      <c r="G8" s="70"/>
      <c r="H8" s="159"/>
      <c r="I8" s="3"/>
      <c r="J8" s="3"/>
      <c r="K8" s="3"/>
      <c r="L8" s="4"/>
      <c r="M8" s="4"/>
      <c r="O8" s="11" t="s">
        <v>179</v>
      </c>
      <c r="P8" s="33"/>
      <c r="Q8" s="2">
        <f>K29+M29-F29+Q2*Q4</f>
        <v>453.59999999999991</v>
      </c>
      <c r="U8" t="s">
        <v>1014</v>
      </c>
    </row>
    <row r="9" spans="1:21" x14ac:dyDescent="0.25">
      <c r="B9" s="70"/>
      <c r="C9" s="4"/>
      <c r="D9" s="3"/>
      <c r="E9" s="3"/>
      <c r="F9" s="3"/>
      <c r="G9" s="70"/>
      <c r="H9" s="159"/>
      <c r="I9" s="3"/>
      <c r="J9" s="3"/>
      <c r="K9" s="3"/>
      <c r="L9" s="4"/>
      <c r="M9" s="4"/>
      <c r="O9" s="11" t="s">
        <v>204</v>
      </c>
      <c r="Q9" s="132">
        <f>IF(Q2=0, 0, Q8/Q6)</f>
        <v>0.12570668440305949</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3.8404726735598227E-3</v>
      </c>
      <c r="R11">
        <v>0.13</v>
      </c>
      <c r="T11" s="1">
        <v>43228</v>
      </c>
      <c r="U11" t="s">
        <v>1047</v>
      </c>
    </row>
    <row r="12" spans="1:21" x14ac:dyDescent="0.25">
      <c r="B12" s="70"/>
      <c r="C12" s="4"/>
      <c r="D12" s="3"/>
      <c r="E12" s="3"/>
      <c r="F12" s="3"/>
      <c r="G12" s="70"/>
      <c r="H12" s="159"/>
      <c r="I12" s="3"/>
      <c r="J12" s="3"/>
      <c r="K12" s="3"/>
      <c r="L12" s="4"/>
      <c r="M12" s="4"/>
      <c r="O12" s="11" t="s">
        <v>921</v>
      </c>
      <c r="Q12" s="1" t="s">
        <v>1387</v>
      </c>
    </row>
    <row r="13" spans="1:21" x14ac:dyDescent="0.25">
      <c r="B13" s="70"/>
      <c r="C13" s="4"/>
      <c r="D13" s="3"/>
      <c r="E13" s="3"/>
      <c r="F13" s="3"/>
      <c r="G13" s="70"/>
      <c r="H13" s="159"/>
      <c r="I13" s="3"/>
      <c r="J13" s="3"/>
      <c r="K13" s="3"/>
      <c r="L13" s="4"/>
      <c r="M13" s="4"/>
      <c r="O13" s="11" t="s">
        <v>947</v>
      </c>
      <c r="Q13" s="2">
        <f>Q4/8.62</f>
        <v>15.707656612529004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148.94000000000003</v>
      </c>
    </row>
    <row r="20" spans="1:21" x14ac:dyDescent="0.25">
      <c r="B20" s="70"/>
      <c r="C20" s="4"/>
      <c r="D20" s="3"/>
      <c r="E20" s="3"/>
      <c r="F20" s="3"/>
      <c r="G20" s="70"/>
      <c r="H20" s="159"/>
      <c r="I20" s="3"/>
      <c r="J20" s="3"/>
      <c r="K20" s="3"/>
      <c r="L20" s="4"/>
      <c r="M20" s="4"/>
      <c r="O20" s="79">
        <v>1.0900000000000001</v>
      </c>
      <c r="P20" s="79">
        <f t="shared" ref="P20:P39" si="2">O20*$Q$4</f>
        <v>147.58600000000001</v>
      </c>
      <c r="T20" s="1">
        <v>43279</v>
      </c>
      <c r="U20" t="s">
        <v>1116</v>
      </c>
    </row>
    <row r="21" spans="1:21" x14ac:dyDescent="0.25">
      <c r="B21" s="70"/>
      <c r="C21" s="4"/>
      <c r="D21" s="3"/>
      <c r="E21" s="3"/>
      <c r="F21" s="3"/>
      <c r="G21" s="4"/>
      <c r="H21" s="4"/>
      <c r="I21" s="3"/>
      <c r="J21" s="3"/>
      <c r="K21" s="3"/>
      <c r="L21" s="4"/>
      <c r="M21" s="4"/>
      <c r="O21" s="79">
        <v>1.08</v>
      </c>
      <c r="P21" s="79">
        <f t="shared" si="2"/>
        <v>146.23200000000003</v>
      </c>
    </row>
    <row r="22" spans="1:21" x14ac:dyDescent="0.25">
      <c r="B22" s="70"/>
      <c r="C22" s="4"/>
      <c r="D22" s="3"/>
      <c r="E22" s="3"/>
      <c r="F22" s="3"/>
      <c r="G22" s="4"/>
      <c r="H22" s="4"/>
      <c r="I22" s="3"/>
      <c r="J22" s="3"/>
      <c r="K22" s="3"/>
      <c r="L22" s="4"/>
      <c r="M22" s="4"/>
      <c r="O22" s="79">
        <v>1.07</v>
      </c>
      <c r="P22" s="79">
        <f t="shared" si="2"/>
        <v>144.87800000000001</v>
      </c>
    </row>
    <row r="23" spans="1:21" x14ac:dyDescent="0.25">
      <c r="B23" s="70"/>
      <c r="C23" s="4"/>
      <c r="D23" s="3"/>
      <c r="E23" s="3"/>
      <c r="F23" s="3"/>
      <c r="G23" s="4"/>
      <c r="H23" s="4"/>
      <c r="I23" s="3"/>
      <c r="J23" s="3"/>
      <c r="K23" s="3"/>
      <c r="L23" s="4"/>
      <c r="M23" s="4"/>
      <c r="O23" s="79">
        <v>1.06</v>
      </c>
      <c r="P23" s="79">
        <f t="shared" si="2"/>
        <v>143.524</v>
      </c>
    </row>
    <row r="24" spans="1:21" x14ac:dyDescent="0.25">
      <c r="B24" s="70"/>
      <c r="C24" s="4"/>
      <c r="D24" s="3"/>
      <c r="E24" s="3"/>
      <c r="F24" s="3"/>
      <c r="G24" s="4"/>
      <c r="H24" s="4"/>
      <c r="I24" s="3"/>
      <c r="J24" s="3"/>
      <c r="K24" s="3"/>
      <c r="L24" s="4"/>
      <c r="M24" s="4"/>
      <c r="O24" s="79">
        <v>1.05</v>
      </c>
      <c r="P24" s="79">
        <f t="shared" si="2"/>
        <v>142.17000000000002</v>
      </c>
    </row>
    <row r="25" spans="1:21" x14ac:dyDescent="0.25">
      <c r="O25" s="79">
        <v>1.04</v>
      </c>
      <c r="P25" s="79">
        <f t="shared" si="2"/>
        <v>140.816</v>
      </c>
      <c r="T25" s="154">
        <v>43305</v>
      </c>
      <c r="U25" t="s">
        <v>1147</v>
      </c>
    </row>
    <row r="26" spans="1:21" x14ac:dyDescent="0.25">
      <c r="O26" s="79">
        <v>1.03</v>
      </c>
      <c r="P26" s="79">
        <f t="shared" si="2"/>
        <v>139.46200000000002</v>
      </c>
      <c r="T26" s="65"/>
    </row>
    <row r="27" spans="1:21" x14ac:dyDescent="0.25">
      <c r="O27" s="79">
        <v>1.02</v>
      </c>
      <c r="P27" s="79">
        <f t="shared" si="2"/>
        <v>138.108</v>
      </c>
      <c r="T27" s="154">
        <v>43313</v>
      </c>
      <c r="U27" t="s">
        <v>1146</v>
      </c>
    </row>
    <row r="28" spans="1:21" x14ac:dyDescent="0.25">
      <c r="O28" s="79">
        <v>1.01</v>
      </c>
      <c r="P28" s="79">
        <f t="shared" si="2"/>
        <v>136.75400000000002</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135.4</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134.04599999999999</v>
      </c>
    </row>
    <row r="31" spans="1:21" x14ac:dyDescent="0.25">
      <c r="O31" s="79">
        <v>0.98</v>
      </c>
      <c r="P31" s="79">
        <f t="shared" si="2"/>
        <v>132.69200000000001</v>
      </c>
      <c r="T31" s="1">
        <v>43474</v>
      </c>
      <c r="U31" t="s">
        <v>1349</v>
      </c>
    </row>
    <row r="32" spans="1:21" x14ac:dyDescent="0.25">
      <c r="O32" s="79">
        <v>0.97</v>
      </c>
      <c r="P32" s="79">
        <f t="shared" si="2"/>
        <v>131.33799999999999</v>
      </c>
    </row>
    <row r="33" spans="1:17" x14ac:dyDescent="0.25">
      <c r="O33" s="79">
        <v>0.96</v>
      </c>
      <c r="P33" s="79">
        <f t="shared" si="2"/>
        <v>129.98400000000001</v>
      </c>
    </row>
    <row r="34" spans="1:17" x14ac:dyDescent="0.25">
      <c r="O34" s="79">
        <v>0.95</v>
      </c>
      <c r="P34" s="79">
        <f t="shared" si="2"/>
        <v>128.63</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127.276</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125.92200000000001</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124.56800000000001</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123.21400000000001</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121.86000000000001</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33" priority="97">
      <formula>F7&gt;0</formula>
    </cfRule>
    <cfRule type="expression" dxfId="1432" priority="98">
      <formula>F7&lt;0</formula>
    </cfRule>
  </conditionalFormatting>
  <conditionalFormatting sqref="Q8">
    <cfRule type="expression" dxfId="1431" priority="95">
      <formula>Q8&gt;0</formula>
    </cfRule>
    <cfRule type="expression" dxfId="1430" priority="96">
      <formula>Q8&lt;0</formula>
    </cfRule>
  </conditionalFormatting>
  <conditionalFormatting sqref="F45:F65">
    <cfRule type="expression" dxfId="1429" priority="93">
      <formula>F45&gt;0</formula>
    </cfRule>
    <cfRule type="expression" dxfId="1428" priority="94">
      <formula>F45&lt;0</formula>
    </cfRule>
  </conditionalFormatting>
  <conditionalFormatting sqref="H45:H65">
    <cfRule type="expression" dxfId="1427" priority="91">
      <formula>H45&gt;0</formula>
    </cfRule>
    <cfRule type="expression" dxfId="1426" priority="92">
      <formula>H45&lt;0</formula>
    </cfRule>
  </conditionalFormatting>
  <conditionalFormatting sqref="Q10">
    <cfRule type="expression" dxfId="1425" priority="89">
      <formula>Q10&gt;0</formula>
    </cfRule>
    <cfRule type="expression" dxfId="1424" priority="90">
      <formula>Q10&lt;0</formula>
    </cfRule>
  </conditionalFormatting>
  <conditionalFormatting sqref="K36:K46 K48:K49">
    <cfRule type="expression" dxfId="1423" priority="85">
      <formula>K36&gt;0</formula>
    </cfRule>
    <cfRule type="expression" dxfId="1422" priority="86">
      <formula>K36&lt;0</formula>
    </cfRule>
  </conditionalFormatting>
  <conditionalFormatting sqref="L36">
    <cfRule type="expression" dxfId="1421" priority="83">
      <formula>L36&gt;0</formula>
    </cfRule>
    <cfRule type="expression" dxfId="1420" priority="84">
      <formula>L36&lt;0</formula>
    </cfRule>
  </conditionalFormatting>
  <conditionalFormatting sqref="F139:F153">
    <cfRule type="expression" dxfId="1419" priority="81">
      <formula>F139&gt;0</formula>
    </cfRule>
    <cfRule type="expression" dxfId="1418" priority="82">
      <formula>F139&lt;0</formula>
    </cfRule>
  </conditionalFormatting>
  <conditionalFormatting sqref="H139:H153">
    <cfRule type="expression" dxfId="1417" priority="79">
      <formula>H139&gt;0</formula>
    </cfRule>
    <cfRule type="expression" dxfId="1416" priority="80">
      <formula>H139&lt;0</formula>
    </cfRule>
  </conditionalFormatting>
  <conditionalFormatting sqref="J139:J145">
    <cfRule type="expression" dxfId="1415" priority="77">
      <formula>J139&gt;0</formula>
    </cfRule>
    <cfRule type="expression" dxfId="1414" priority="78">
      <formula>J139&lt;0</formula>
    </cfRule>
  </conditionalFormatting>
  <conditionalFormatting sqref="K139:K145">
    <cfRule type="expression" dxfId="1413" priority="75">
      <formula>K139&gt;0</formula>
    </cfRule>
    <cfRule type="expression" dxfId="1412" priority="76">
      <formula>K139&lt;0</formula>
    </cfRule>
  </conditionalFormatting>
  <conditionalFormatting sqref="L139:L145">
    <cfRule type="expression" dxfId="1411" priority="73">
      <formula>L139&gt;0</formula>
    </cfRule>
    <cfRule type="expression" dxfId="1410" priority="74">
      <formula>L139&lt;0</formula>
    </cfRule>
  </conditionalFormatting>
  <conditionalFormatting sqref="F36:F44">
    <cfRule type="expression" dxfId="1409" priority="71">
      <formula>F36&gt;0</formula>
    </cfRule>
    <cfRule type="expression" dxfId="1408" priority="72">
      <formula>F36&lt;0</formula>
    </cfRule>
  </conditionalFormatting>
  <conditionalFormatting sqref="H36:H44">
    <cfRule type="expression" dxfId="1407" priority="69">
      <formula>H36&gt;0</formula>
    </cfRule>
    <cfRule type="expression" dxfId="1406" priority="70">
      <formula>H36&lt;0</formula>
    </cfRule>
  </conditionalFormatting>
  <conditionalFormatting sqref="F66:F68">
    <cfRule type="expression" dxfId="1405" priority="65">
      <formula>F66&gt;0</formula>
    </cfRule>
    <cfRule type="expression" dxfId="1404" priority="66">
      <formula>F66&lt;0</formula>
    </cfRule>
  </conditionalFormatting>
  <conditionalFormatting sqref="H66:H68">
    <cfRule type="expression" dxfId="1403" priority="63">
      <formula>H66&gt;0</formula>
    </cfRule>
    <cfRule type="expression" dxfId="1402" priority="64">
      <formula>H66&lt;0</formula>
    </cfRule>
  </conditionalFormatting>
  <conditionalFormatting sqref="H72:H74 F72:F74">
    <cfRule type="expression" dxfId="1401" priority="61">
      <formula>F72&gt;0</formula>
    </cfRule>
    <cfRule type="expression" dxfId="1400" priority="62">
      <formula>F72&lt;0</formula>
    </cfRule>
  </conditionalFormatting>
  <conditionalFormatting sqref="H75:H77 F75:F77">
    <cfRule type="expression" dxfId="1399" priority="59">
      <formula>F75&gt;0</formula>
    </cfRule>
    <cfRule type="expression" dxfId="1398" priority="60">
      <formula>F75&lt;0</formula>
    </cfRule>
  </conditionalFormatting>
  <conditionalFormatting sqref="F83:F85 H83:H85">
    <cfRule type="expression" dxfId="1397" priority="57">
      <formula>F83&gt;0</formula>
    </cfRule>
    <cfRule type="expression" dxfId="1396" priority="58">
      <formula>F83&lt;0</formula>
    </cfRule>
  </conditionalFormatting>
  <conditionalFormatting sqref="F82 H82">
    <cfRule type="expression" dxfId="1395" priority="55">
      <formula>F82&gt;0</formula>
    </cfRule>
    <cfRule type="expression" dxfId="1394" priority="56">
      <formula>F82&lt;0</formula>
    </cfRule>
  </conditionalFormatting>
  <conditionalFormatting sqref="F79:F81 H79:H81">
    <cfRule type="expression" dxfId="1393" priority="53">
      <formula>F79&gt;0</formula>
    </cfRule>
    <cfRule type="expression" dxfId="1392" priority="54">
      <formula>F79&lt;0</formula>
    </cfRule>
  </conditionalFormatting>
  <conditionalFormatting sqref="F92:F94 H92:H94">
    <cfRule type="expression" dxfId="1391" priority="51">
      <formula>F92&gt;0</formula>
    </cfRule>
    <cfRule type="expression" dxfId="1390" priority="52">
      <formula>F92&lt;0</formula>
    </cfRule>
  </conditionalFormatting>
  <conditionalFormatting sqref="H87:H89 F87:F91">
    <cfRule type="expression" dxfId="1389" priority="49">
      <formula>F87&gt;0</formula>
    </cfRule>
    <cfRule type="expression" dxfId="1388" priority="50">
      <formula>F87&lt;0</formula>
    </cfRule>
  </conditionalFormatting>
  <conditionalFormatting sqref="F86 H86">
    <cfRule type="expression" dxfId="1387" priority="47">
      <formula>F86&gt;0</formula>
    </cfRule>
    <cfRule type="expression" dxfId="1386" priority="48">
      <formula>F86&lt;0</formula>
    </cfRule>
  </conditionalFormatting>
  <conditionalFormatting sqref="H90:H91">
    <cfRule type="expression" dxfId="1385" priority="45">
      <formula>H90&gt;0</formula>
    </cfRule>
    <cfRule type="expression" dxfId="1384" priority="46">
      <formula>H90&lt;0</formula>
    </cfRule>
  </conditionalFormatting>
  <conditionalFormatting sqref="F97:F99 H97:H99">
    <cfRule type="expression" dxfId="1383" priority="41">
      <formula>F97&gt;0</formula>
    </cfRule>
    <cfRule type="expression" dxfId="1382" priority="42">
      <formula>F97&lt;0</formula>
    </cfRule>
  </conditionalFormatting>
  <conditionalFormatting sqref="F95:F96 H95:H96">
    <cfRule type="expression" dxfId="1381" priority="39">
      <formula>F95&gt;0</formula>
    </cfRule>
    <cfRule type="expression" dxfId="1380" priority="40">
      <formula>F95&lt;0</formula>
    </cfRule>
  </conditionalFormatting>
  <conditionalFormatting sqref="F103 H103">
    <cfRule type="expression" dxfId="1379" priority="35">
      <formula>F103&gt;0</formula>
    </cfRule>
    <cfRule type="expression" dxfId="1378" priority="36">
      <formula>F103&lt;0</formula>
    </cfRule>
  </conditionalFormatting>
  <conditionalFormatting sqref="F101:F102 H101:H102">
    <cfRule type="expression" dxfId="1377" priority="33">
      <formula>F101&gt;0</formula>
    </cfRule>
    <cfRule type="expression" dxfId="1376" priority="34">
      <formula>F101&lt;0</formula>
    </cfRule>
  </conditionalFormatting>
  <conditionalFormatting sqref="F100 H100">
    <cfRule type="expression" dxfId="1375" priority="31">
      <formula>F100&gt;0</formula>
    </cfRule>
    <cfRule type="expression" dxfId="1374" priority="32">
      <formula>F100&lt;0</formula>
    </cfRule>
  </conditionalFormatting>
  <conditionalFormatting sqref="M108">
    <cfRule type="expression" dxfId="1373" priority="29">
      <formula>M108&gt;0</formula>
    </cfRule>
    <cfRule type="expression" dxfId="1372" priority="30">
      <formula>M108&lt;0</formula>
    </cfRule>
  </conditionalFormatting>
  <conditionalFormatting sqref="J69:J71 J78">
    <cfRule type="expression" dxfId="1371" priority="27">
      <formula>J69&gt;0</formula>
    </cfRule>
    <cfRule type="expression" dxfId="1370" priority="28">
      <formula>J69&lt;0</formula>
    </cfRule>
  </conditionalFormatting>
  <conditionalFormatting sqref="J45:J65">
    <cfRule type="expression" dxfId="1369" priority="25">
      <formula>J45&gt;0</formula>
    </cfRule>
    <cfRule type="expression" dxfId="1368" priority="26">
      <formula>J45&lt;0</formula>
    </cfRule>
  </conditionalFormatting>
  <conditionalFormatting sqref="J36:J44">
    <cfRule type="expression" dxfId="1367" priority="23">
      <formula>J36&gt;0</formula>
    </cfRule>
    <cfRule type="expression" dxfId="1366" priority="24">
      <formula>J36&lt;0</formula>
    </cfRule>
  </conditionalFormatting>
  <conditionalFormatting sqref="J66:J68">
    <cfRule type="expression" dxfId="1365" priority="21">
      <formula>J66&gt;0</formula>
    </cfRule>
    <cfRule type="expression" dxfId="1364" priority="22">
      <formula>J66&lt;0</formula>
    </cfRule>
  </conditionalFormatting>
  <conditionalFormatting sqref="J72:J74">
    <cfRule type="expression" dxfId="1363" priority="19">
      <formula>J72&gt;0</formula>
    </cfRule>
    <cfRule type="expression" dxfId="1362" priority="20">
      <formula>J72&lt;0</formula>
    </cfRule>
  </conditionalFormatting>
  <conditionalFormatting sqref="J75:J77">
    <cfRule type="expression" dxfId="1361" priority="17">
      <formula>J75&gt;0</formula>
    </cfRule>
    <cfRule type="expression" dxfId="1360" priority="18">
      <formula>J75&lt;0</formula>
    </cfRule>
  </conditionalFormatting>
  <conditionalFormatting sqref="J83:J85">
    <cfRule type="expression" dxfId="1359" priority="15">
      <formula>J83&gt;0</formula>
    </cfRule>
    <cfRule type="expression" dxfId="1358" priority="16">
      <formula>J83&lt;0</formula>
    </cfRule>
  </conditionalFormatting>
  <conditionalFormatting sqref="J82">
    <cfRule type="expression" dxfId="1357" priority="13">
      <formula>J82&gt;0</formula>
    </cfRule>
    <cfRule type="expression" dxfId="1356" priority="14">
      <formula>J82&lt;0</formula>
    </cfRule>
  </conditionalFormatting>
  <conditionalFormatting sqref="J79:J81">
    <cfRule type="expression" dxfId="1355" priority="11">
      <formula>J79&gt;0</formula>
    </cfRule>
    <cfRule type="expression" dxfId="1354" priority="12">
      <formula>J79&lt;0</formula>
    </cfRule>
  </conditionalFormatting>
  <conditionalFormatting sqref="J92:J94">
    <cfRule type="expression" dxfId="1353" priority="9">
      <formula>J92&gt;0</formula>
    </cfRule>
    <cfRule type="expression" dxfId="1352" priority="10">
      <formula>J92&lt;0</formula>
    </cfRule>
  </conditionalFormatting>
  <conditionalFormatting sqref="J87:J91">
    <cfRule type="expression" dxfId="1351" priority="7">
      <formula>J87&gt;0</formula>
    </cfRule>
    <cfRule type="expression" dxfId="1350" priority="8">
      <formula>J87&lt;0</formula>
    </cfRule>
  </conditionalFormatting>
  <conditionalFormatting sqref="J86">
    <cfRule type="expression" dxfId="1349" priority="5">
      <formula>J86&gt;0</formula>
    </cfRule>
    <cfRule type="expression" dxfId="1348" priority="6">
      <formula>J86&lt;0</formula>
    </cfRule>
  </conditionalFormatting>
  <conditionalFormatting sqref="J97:J99">
    <cfRule type="expression" dxfId="1347" priority="3">
      <formula>J97&gt;0</formula>
    </cfRule>
    <cfRule type="expression" dxfId="1346" priority="4">
      <formula>J97&lt;0</formula>
    </cfRule>
  </conditionalFormatting>
  <conditionalFormatting sqref="J95:J96">
    <cfRule type="expression" dxfId="1345" priority="1">
      <formula>J95&gt;0</formula>
    </cfRule>
    <cfRule type="expression" dxfId="1344"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43" priority="31">
      <formula>F60&gt;0</formula>
    </cfRule>
    <cfRule type="expression" dxfId="1342" priority="32">
      <formula>F60&lt;0</formula>
    </cfRule>
  </conditionalFormatting>
  <conditionalFormatting sqref="Q7">
    <cfRule type="expression" dxfId="1341" priority="29">
      <formula>Q7&gt;0</formula>
    </cfRule>
    <cfRule type="expression" dxfId="1340" priority="30">
      <formula>Q7&lt;0</formula>
    </cfRule>
  </conditionalFormatting>
  <conditionalFormatting sqref="Q8">
    <cfRule type="expression" dxfId="1339" priority="27">
      <formula>Q8&gt;0</formula>
    </cfRule>
    <cfRule type="expression" dxfId="1338" priority="28">
      <formula>Q8&lt;0</formula>
    </cfRule>
  </conditionalFormatting>
  <conditionalFormatting sqref="F32:F59">
    <cfRule type="expression" dxfId="1337" priority="25">
      <formula>F32&gt;0</formula>
    </cfRule>
    <cfRule type="expression" dxfId="1336" priority="26">
      <formula>F32&lt;0</formula>
    </cfRule>
  </conditionalFormatting>
  <conditionalFormatting sqref="H32:H59">
    <cfRule type="expression" dxfId="1335" priority="23">
      <formula>H32&gt;0</formula>
    </cfRule>
    <cfRule type="expression" dxfId="1334" priority="24">
      <formula>H32&lt;0</formula>
    </cfRule>
  </conditionalFormatting>
  <conditionalFormatting sqref="Q10">
    <cfRule type="expression" dxfId="1333" priority="21">
      <formula>Q10&gt;0</formula>
    </cfRule>
    <cfRule type="expression" dxfId="1332" priority="22">
      <formula>Q10&lt;0</formula>
    </cfRule>
  </conditionalFormatting>
  <conditionalFormatting sqref="J25:J38">
    <cfRule type="expression" dxfId="1331" priority="19">
      <formula>J25&gt;0</formula>
    </cfRule>
    <cfRule type="expression" dxfId="1330" priority="20">
      <formula>J25&lt;0</formula>
    </cfRule>
  </conditionalFormatting>
  <conditionalFormatting sqref="K25:K38">
    <cfRule type="expression" dxfId="1329" priority="17">
      <formula>K25&gt;0</formula>
    </cfRule>
    <cfRule type="expression" dxfId="1328" priority="18">
      <formula>K25&lt;0</formula>
    </cfRule>
  </conditionalFormatting>
  <conditionalFormatting sqref="L25:L38">
    <cfRule type="expression" dxfId="1327" priority="15">
      <formula>L25&gt;0</formula>
    </cfRule>
    <cfRule type="expression" dxfId="1326" priority="16">
      <formula>L25&lt;0</formula>
    </cfRule>
  </conditionalFormatting>
  <conditionalFormatting sqref="F89:F110">
    <cfRule type="expression" dxfId="1325" priority="13">
      <formula>F89&gt;0</formula>
    </cfRule>
    <cfRule type="expression" dxfId="1324" priority="14">
      <formula>F89&lt;0</formula>
    </cfRule>
  </conditionalFormatting>
  <conditionalFormatting sqref="H89:H110">
    <cfRule type="expression" dxfId="1323" priority="11">
      <formula>H89&gt;0</formula>
    </cfRule>
    <cfRule type="expression" dxfId="1322" priority="12">
      <formula>H89&lt;0</formula>
    </cfRule>
  </conditionalFormatting>
  <conditionalFormatting sqref="J89:J102">
    <cfRule type="expression" dxfId="1321" priority="9">
      <formula>J89&gt;0</formula>
    </cfRule>
    <cfRule type="expression" dxfId="1320" priority="10">
      <formula>J89&lt;0</formula>
    </cfRule>
  </conditionalFormatting>
  <conditionalFormatting sqref="K89:K102">
    <cfRule type="expression" dxfId="1319" priority="7">
      <formula>K89&gt;0</formula>
    </cfRule>
    <cfRule type="expression" dxfId="1318" priority="8">
      <formula>K89&lt;0</formula>
    </cfRule>
  </conditionalFormatting>
  <conditionalFormatting sqref="L89:L102">
    <cfRule type="expression" dxfId="1317" priority="5">
      <formula>L89&gt;0</formula>
    </cfRule>
    <cfRule type="expression" dxfId="1316" priority="6">
      <formula>L89&lt;0</formula>
    </cfRule>
  </conditionalFormatting>
  <conditionalFormatting sqref="F25:F31">
    <cfRule type="expression" dxfId="1315" priority="3">
      <formula>F25&gt;0</formula>
    </cfRule>
    <cfRule type="expression" dxfId="1314" priority="4">
      <formula>F25&lt;0</formula>
    </cfRule>
  </conditionalFormatting>
  <conditionalFormatting sqref="H25:H31">
    <cfRule type="expression" dxfId="1313" priority="1">
      <formula>H25&gt;0</formula>
    </cfRule>
    <cfRule type="expression" dxfId="131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11" priority="39">
      <formula>F47&gt;0</formula>
    </cfRule>
    <cfRule type="expression" dxfId="1310" priority="40">
      <formula>F47&lt;0</formula>
    </cfRule>
  </conditionalFormatting>
  <conditionalFormatting sqref="Q7">
    <cfRule type="expression" dxfId="1309" priority="37">
      <formula>Q7&gt;0</formula>
    </cfRule>
    <cfRule type="expression" dxfId="1308" priority="38">
      <formula>Q7&lt;0</formula>
    </cfRule>
  </conditionalFormatting>
  <conditionalFormatting sqref="Q8">
    <cfRule type="expression" dxfId="1307" priority="35">
      <formula>Q8&gt;0</formula>
    </cfRule>
    <cfRule type="expression" dxfId="1306" priority="36">
      <formula>Q8&lt;0</formula>
    </cfRule>
  </conditionalFormatting>
  <conditionalFormatting sqref="F30:F33 F38:F46">
    <cfRule type="expression" dxfId="1305" priority="33">
      <formula>F30&gt;0</formula>
    </cfRule>
    <cfRule type="expression" dxfId="1304" priority="34">
      <formula>F30&lt;0</formula>
    </cfRule>
  </conditionalFormatting>
  <conditionalFormatting sqref="H30:H33 H37:H46">
    <cfRule type="expression" dxfId="1303" priority="31">
      <formula>H30&gt;0</formula>
    </cfRule>
    <cfRule type="expression" dxfId="1302" priority="32">
      <formula>H30&lt;0</formula>
    </cfRule>
  </conditionalFormatting>
  <conditionalFormatting sqref="Q10">
    <cfRule type="expression" dxfId="1301" priority="29">
      <formula>Q10&gt;0</formula>
    </cfRule>
    <cfRule type="expression" dxfId="1300" priority="30">
      <formula>Q10&lt;0</formula>
    </cfRule>
  </conditionalFormatting>
  <conditionalFormatting sqref="K25:K38">
    <cfRule type="expression" dxfId="1299" priority="25">
      <formula>K25&gt;0</formula>
    </cfRule>
    <cfRule type="expression" dxfId="1298" priority="26">
      <formula>K25&lt;0</formula>
    </cfRule>
  </conditionalFormatting>
  <conditionalFormatting sqref="L25:L38">
    <cfRule type="expression" dxfId="1297" priority="23">
      <formula>L25&gt;0</formula>
    </cfRule>
    <cfRule type="expression" dxfId="1296" priority="24">
      <formula>L25&lt;0</formula>
    </cfRule>
  </conditionalFormatting>
  <conditionalFormatting sqref="F89:F110">
    <cfRule type="expression" dxfId="1295" priority="21">
      <formula>F89&gt;0</formula>
    </cfRule>
    <cfRule type="expression" dxfId="1294" priority="22">
      <formula>F89&lt;0</formula>
    </cfRule>
  </conditionalFormatting>
  <conditionalFormatting sqref="H89:H110">
    <cfRule type="expression" dxfId="1293" priority="19">
      <formula>H89&gt;0</formula>
    </cfRule>
    <cfRule type="expression" dxfId="1292" priority="20">
      <formula>H89&lt;0</formula>
    </cfRule>
  </conditionalFormatting>
  <conditionalFormatting sqref="J89:J102">
    <cfRule type="expression" dxfId="1291" priority="17">
      <formula>J89&gt;0</formula>
    </cfRule>
    <cfRule type="expression" dxfId="1290" priority="18">
      <formula>J89&lt;0</formula>
    </cfRule>
  </conditionalFormatting>
  <conditionalFormatting sqref="K89:K102">
    <cfRule type="expression" dxfId="1289" priority="15">
      <formula>K89&gt;0</formula>
    </cfRule>
    <cfRule type="expression" dxfId="1288" priority="16">
      <formula>K89&lt;0</formula>
    </cfRule>
  </conditionalFormatting>
  <conditionalFormatting sqref="L89:L102">
    <cfRule type="expression" dxfId="1287" priority="13">
      <formula>L89&gt;0</formula>
    </cfRule>
    <cfRule type="expression" dxfId="1286" priority="14">
      <formula>L89&lt;0</formula>
    </cfRule>
  </conditionalFormatting>
  <conditionalFormatting sqref="F25:F29">
    <cfRule type="expression" dxfId="1285" priority="11">
      <formula>F25&gt;0</formula>
    </cfRule>
    <cfRule type="expression" dxfId="1284" priority="12">
      <formula>F25&lt;0</formula>
    </cfRule>
  </conditionalFormatting>
  <conditionalFormatting sqref="H25:H29">
    <cfRule type="expression" dxfId="1283" priority="9">
      <formula>H25&gt;0</formula>
    </cfRule>
    <cfRule type="expression" dxfId="1282" priority="10">
      <formula>H25&lt;0</formula>
    </cfRule>
  </conditionalFormatting>
  <conditionalFormatting sqref="F34:F37">
    <cfRule type="expression" dxfId="1281" priority="7">
      <formula>F34&gt;0</formula>
    </cfRule>
    <cfRule type="expression" dxfId="1280" priority="8">
      <formula>F34&lt;0</formula>
    </cfRule>
  </conditionalFormatting>
  <conditionalFormatting sqref="H34:H36">
    <cfRule type="expression" dxfId="1279" priority="5">
      <formula>H34&gt;0</formula>
    </cfRule>
    <cfRule type="expression" dxfId="1278" priority="6">
      <formula>H34&lt;0</formula>
    </cfRule>
  </conditionalFormatting>
  <conditionalFormatting sqref="J39">
    <cfRule type="expression" dxfId="1277" priority="3">
      <formula>J39&gt;0</formula>
    </cfRule>
    <cfRule type="expression" dxfId="1276" priority="4">
      <formula>J39&lt;0</formula>
    </cfRule>
  </conditionalFormatting>
  <conditionalFormatting sqref="J25:J38">
    <cfRule type="expression" dxfId="1275" priority="1">
      <formula>J25&gt;0</formula>
    </cfRule>
    <cfRule type="expression" dxfId="1274"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0" t="s">
        <v>78</v>
      </c>
      <c r="P44" s="890"/>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73" priority="57">
      <formula>F27&gt;0</formula>
    </cfRule>
    <cfRule type="expression" dxfId="1272" priority="58">
      <formula>F27&lt;0</formula>
    </cfRule>
  </conditionalFormatting>
  <conditionalFormatting sqref="H28:H33">
    <cfRule type="expression" dxfId="1271" priority="53">
      <formula>H28&gt;0</formula>
    </cfRule>
    <cfRule type="expression" dxfId="1270" priority="54">
      <formula>H28&lt;0</formula>
    </cfRule>
  </conditionalFormatting>
  <conditionalFormatting sqref="F24:F26">
    <cfRule type="expression" dxfId="1269" priority="39">
      <formula>F24&gt;0</formula>
    </cfRule>
    <cfRule type="expression" dxfId="1268" priority="40">
      <formula>F24&lt;0</formula>
    </cfRule>
  </conditionalFormatting>
  <conditionalFormatting sqref="Q8">
    <cfRule type="expression" dxfId="1267" priority="33">
      <formula>Q8&gt;0</formula>
    </cfRule>
    <cfRule type="expression" dxfId="1266" priority="34">
      <formula>Q8&lt;0</formula>
    </cfRule>
  </conditionalFormatting>
  <conditionalFormatting sqref="Q7">
    <cfRule type="expression" dxfId="1265" priority="35">
      <formula>Q7&gt;0</formula>
    </cfRule>
    <cfRule type="expression" dxfId="1264" priority="36">
      <formula>Q7&lt;0</formula>
    </cfRule>
  </conditionalFormatting>
  <conditionalFormatting sqref="F34">
    <cfRule type="expression" dxfId="1263" priority="31">
      <formula>F34&gt;0</formula>
    </cfRule>
    <cfRule type="expression" dxfId="1262" priority="32">
      <formula>F34&lt;0</formula>
    </cfRule>
  </conditionalFormatting>
  <conditionalFormatting sqref="H34">
    <cfRule type="expression" dxfId="1261" priority="29">
      <formula>H34&gt;0</formula>
    </cfRule>
    <cfRule type="expression" dxfId="1260" priority="30">
      <formula>H34&lt;0</formula>
    </cfRule>
  </conditionalFormatting>
  <conditionalFormatting sqref="M36">
    <cfRule type="expression" dxfId="1259" priority="19">
      <formula>M36&gt;0</formula>
    </cfRule>
    <cfRule type="expression" dxfId="1258" priority="20">
      <formula>M36&lt;0</formula>
    </cfRule>
  </conditionalFormatting>
  <conditionalFormatting sqref="Q10">
    <cfRule type="expression" dxfId="1257" priority="15">
      <formula>Q10&gt;0</formula>
    </cfRule>
    <cfRule type="expression" dxfId="1256" priority="16">
      <formula>Q10&lt;0</formula>
    </cfRule>
  </conditionalFormatting>
  <conditionalFormatting sqref="F23">
    <cfRule type="expression" dxfId="1255" priority="13">
      <formula>F23&gt;0</formula>
    </cfRule>
    <cfRule type="expression" dxfId="1254" priority="14">
      <formula>F23&lt;0</formula>
    </cfRule>
  </conditionalFormatting>
  <conditionalFormatting sqref="I25:J25">
    <cfRule type="expression" dxfId="1253" priority="9">
      <formula>I25&gt;0</formula>
    </cfRule>
    <cfRule type="expression" dxfId="1252" priority="10">
      <formula>I25&lt;0</formula>
    </cfRule>
  </conditionalFormatting>
  <conditionalFormatting sqref="I26:J27">
    <cfRule type="expression" dxfId="1251" priority="7">
      <formula>I26&gt;0</formula>
    </cfRule>
    <cfRule type="expression" dxfId="1250" priority="8">
      <formula>I26&lt;0</formula>
    </cfRule>
  </conditionalFormatting>
  <conditionalFormatting sqref="K25:K27">
    <cfRule type="expression" dxfId="1249" priority="5">
      <formula>K25&gt;0</formula>
    </cfRule>
    <cfRule type="expression" dxfId="1248" priority="6">
      <formula>K25&lt;0</formula>
    </cfRule>
  </conditionalFormatting>
  <conditionalFormatting sqref="I23:J23">
    <cfRule type="expression" dxfId="1247" priority="3">
      <formula>I23&gt;0</formula>
    </cfRule>
    <cfRule type="expression" dxfId="124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13.538866666666582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23.43</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14058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8123.3199999999488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7386.9400000000496</v>
      </c>
      <c r="R7">
        <v>500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5934.6800000000512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0.73057321390762509</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4.268032437046522E-3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13.388571428571428</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0" t="s">
        <v>78</v>
      </c>
      <c r="P18" s="890"/>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25.773000000000003</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25.538700000000002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25.304400000000001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25.0701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24.835800000000003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24.601500000000001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24.3672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24.132899999999999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23.898600000000002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23.664300000000001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23.43</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23.195699999999999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22.961399999999998</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22.7271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22.492799999999999</v>
      </c>
      <c r="U33" s="1">
        <v>43552</v>
      </c>
      <c r="V33" t="s">
        <v>1381</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22.258499999999998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22.024199999999997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21.789899999999999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21.555600000000002</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21.321300000000001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H39" s="159"/>
      <c r="I39" s="3"/>
      <c r="J39" s="3"/>
      <c r="K39" s="3"/>
      <c r="O39" s="79">
        <v>0.9</v>
      </c>
      <c r="P39" s="79">
        <f t="shared" si="3"/>
        <v>21.087</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2">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2">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2">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2">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8" si="46">C177*(E177-D177)</f>
        <v>5804.7000000000007</v>
      </c>
      <c r="G177" s="39">
        <f t="shared" ref="G177:G178" si="47">D177*C177</f>
        <v>8163.2999999999993</v>
      </c>
      <c r="H177" s="177">
        <f t="shared" ref="H177:H178" si="48">(E177-D177)/D177</f>
        <v>0.71107272794090648</v>
      </c>
      <c r="I177" s="39"/>
      <c r="J177" s="39"/>
      <c r="K177" s="39">
        <f t="shared" ref="K177:K178"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45" priority="160">
      <formula>F105&gt;0</formula>
    </cfRule>
    <cfRule type="expression" dxfId="1244" priority="161">
      <formula>F105&lt;0</formula>
    </cfRule>
  </conditionalFormatting>
  <conditionalFormatting sqref="Q7">
    <cfRule type="expression" dxfId="1243" priority="148">
      <formula>Q7&gt;0</formula>
    </cfRule>
    <cfRule type="expression" dxfId="1242" priority="149">
      <formula>Q7&lt;0</formula>
    </cfRule>
  </conditionalFormatting>
  <conditionalFormatting sqref="Q8">
    <cfRule type="expression" dxfId="1241" priority="146">
      <formula>Q8&gt;0</formula>
    </cfRule>
    <cfRule type="expression" dxfId="1240" priority="147">
      <formula>Q8&lt;0</formula>
    </cfRule>
  </conditionalFormatting>
  <conditionalFormatting sqref="F185:F197">
    <cfRule type="expression" dxfId="1239" priority="144">
      <formula>F185&gt;0</formula>
    </cfRule>
    <cfRule type="expression" dxfId="1238" priority="145">
      <formula>F185&lt;0</formula>
    </cfRule>
  </conditionalFormatting>
  <conditionalFormatting sqref="H185:H197">
    <cfRule type="expression" dxfId="1237" priority="142">
      <formula>H185&gt;0</formula>
    </cfRule>
    <cfRule type="expression" dxfId="1236" priority="143">
      <formula>H185&lt;0</formula>
    </cfRule>
  </conditionalFormatting>
  <conditionalFormatting sqref="H201:H204">
    <cfRule type="expression" dxfId="1235" priority="138">
      <formula>H201&gt;0</formula>
    </cfRule>
    <cfRule type="expression" dxfId="1234" priority="139">
      <formula>H201&lt;0</formula>
    </cfRule>
  </conditionalFormatting>
  <conditionalFormatting sqref="F201:F204">
    <cfRule type="expression" dxfId="1233" priority="140">
      <formula>F201&gt;0</formula>
    </cfRule>
    <cfRule type="expression" dxfId="1232" priority="141">
      <formula>F201&lt;0</formula>
    </cfRule>
  </conditionalFormatting>
  <conditionalFormatting sqref="M227">
    <cfRule type="expression" dxfId="1231" priority="136">
      <formula>M227&gt;0</formula>
    </cfRule>
    <cfRule type="expression" dxfId="1230" priority="137">
      <formula>M227&lt;0</formula>
    </cfRule>
  </conditionalFormatting>
  <conditionalFormatting sqref="F57:F58 F65:F102">
    <cfRule type="expression" dxfId="1229" priority="134">
      <formula>F57&gt;0</formula>
    </cfRule>
    <cfRule type="expression" dxfId="1228" priority="135">
      <formula>F57&lt;0</formula>
    </cfRule>
  </conditionalFormatting>
  <conditionalFormatting sqref="H57:H58 H65:H102">
    <cfRule type="expression" dxfId="1227" priority="132">
      <formula>H57&gt;0</formula>
    </cfRule>
    <cfRule type="expression" dxfId="1226" priority="133">
      <formula>H57&lt;0</formula>
    </cfRule>
  </conditionalFormatting>
  <conditionalFormatting sqref="Q10">
    <cfRule type="expression" dxfId="1225" priority="130">
      <formula>Q10&gt;0</formula>
    </cfRule>
    <cfRule type="expression" dxfId="1224" priority="131">
      <formula>Q10&lt;0</formula>
    </cfRule>
  </conditionalFormatting>
  <conditionalFormatting sqref="F59:F64">
    <cfRule type="expression" dxfId="1223" priority="128">
      <formula>F59&gt;0</formula>
    </cfRule>
    <cfRule type="expression" dxfId="1222" priority="129">
      <formula>F59&lt;0</formula>
    </cfRule>
  </conditionalFormatting>
  <conditionalFormatting sqref="H59:H64">
    <cfRule type="expression" dxfId="1221" priority="126">
      <formula>H59&gt;0</formula>
    </cfRule>
    <cfRule type="expression" dxfId="1220" priority="127">
      <formula>H59&lt;0</formula>
    </cfRule>
  </conditionalFormatting>
  <conditionalFormatting sqref="K62:K69">
    <cfRule type="expression" dxfId="1219" priority="124">
      <formula>K62&gt;0</formula>
    </cfRule>
    <cfRule type="expression" dxfId="1218" priority="125">
      <formula>K62&lt;0</formula>
    </cfRule>
  </conditionalFormatting>
  <conditionalFormatting sqref="K70:K102">
    <cfRule type="expression" dxfId="1217" priority="122">
      <formula>K70&gt;0</formula>
    </cfRule>
    <cfRule type="expression" dxfId="1216" priority="123">
      <formula>K70&lt;0</formula>
    </cfRule>
  </conditionalFormatting>
  <conditionalFormatting sqref="F103:F104">
    <cfRule type="expression" dxfId="1215" priority="119">
      <formula>F103&gt;0</formula>
    </cfRule>
    <cfRule type="expression" dxfId="1214" priority="120">
      <formula>F103&lt;0</formula>
    </cfRule>
  </conditionalFormatting>
  <conditionalFormatting sqref="H103:H104">
    <cfRule type="expression" dxfId="1213" priority="117">
      <formula>H103&gt;0</formula>
    </cfRule>
    <cfRule type="expression" dxfId="1212" priority="118">
      <formula>H103&lt;0</formula>
    </cfRule>
  </conditionalFormatting>
  <conditionalFormatting sqref="K103:K104">
    <cfRule type="expression" dxfId="1211" priority="115">
      <formula>K103&gt;0</formula>
    </cfRule>
    <cfRule type="expression" dxfId="1210" priority="116">
      <formula>K103&lt;0</formula>
    </cfRule>
  </conditionalFormatting>
  <conditionalFormatting sqref="F113:F115 H113:H115 K113:K115">
    <cfRule type="expression" dxfId="1209" priority="111">
      <formula>F113&gt;0</formula>
    </cfRule>
    <cfRule type="expression" dxfId="1208" priority="112">
      <formula>F113&lt;0</formula>
    </cfRule>
  </conditionalFormatting>
  <conditionalFormatting sqref="L105:L111 L182">
    <cfRule type="expression" dxfId="1207" priority="109">
      <formula>L105&gt;0</formula>
    </cfRule>
    <cfRule type="expression" dxfId="1206" priority="110">
      <formula>L105&lt;0</formula>
    </cfRule>
  </conditionalFormatting>
  <conditionalFormatting sqref="L62:L69">
    <cfRule type="expression" dxfId="1205" priority="107">
      <formula>L62&gt;0</formula>
    </cfRule>
    <cfRule type="expression" dxfId="1204" priority="108">
      <formula>L62&lt;0</formula>
    </cfRule>
  </conditionalFormatting>
  <conditionalFormatting sqref="L70:L102">
    <cfRule type="expression" dxfId="1203" priority="105">
      <formula>L70&gt;0</formula>
    </cfRule>
    <cfRule type="expression" dxfId="1202" priority="106">
      <formula>L70&lt;0</formula>
    </cfRule>
  </conditionalFormatting>
  <conditionalFormatting sqref="L103:L104">
    <cfRule type="expression" dxfId="1201" priority="103">
      <formula>L103&gt;0</formula>
    </cfRule>
    <cfRule type="expression" dxfId="1200" priority="104">
      <formula>L103&lt;0</formula>
    </cfRule>
  </conditionalFormatting>
  <conditionalFormatting sqref="L113:L115">
    <cfRule type="expression" dxfId="1199" priority="101">
      <formula>L113&gt;0</formula>
    </cfRule>
    <cfRule type="expression" dxfId="1198" priority="102">
      <formula>L113&lt;0</formula>
    </cfRule>
  </conditionalFormatting>
  <conditionalFormatting sqref="F122:F125 H122:H125">
    <cfRule type="expression" dxfId="1197" priority="99">
      <formula>F122&gt;0</formula>
    </cfRule>
    <cfRule type="expression" dxfId="1196" priority="100">
      <formula>F122&lt;0</formula>
    </cfRule>
  </conditionalFormatting>
  <conditionalFormatting sqref="K119:K121 F119:F121 H119:H121">
    <cfRule type="expression" dxfId="1195" priority="95">
      <formula>F119&gt;0</formula>
    </cfRule>
    <cfRule type="expression" dxfId="1194" priority="96">
      <formula>F119&lt;0</formula>
    </cfRule>
  </conditionalFormatting>
  <conditionalFormatting sqref="L119:L120">
    <cfRule type="expression" dxfId="1193" priority="93">
      <formula>L119&gt;0</formula>
    </cfRule>
    <cfRule type="expression" dxfId="1192" priority="94">
      <formula>L119&lt;0</formula>
    </cfRule>
  </conditionalFormatting>
  <conditionalFormatting sqref="K116:K118 F116:F118 H116:H118">
    <cfRule type="expression" dxfId="1191" priority="91">
      <formula>F116&gt;0</formula>
    </cfRule>
    <cfRule type="expression" dxfId="1190" priority="92">
      <formula>F116&lt;0</formula>
    </cfRule>
  </conditionalFormatting>
  <conditionalFormatting sqref="L117:L118">
    <cfRule type="expression" dxfId="1189" priority="89">
      <formula>L117&gt;0</formula>
    </cfRule>
    <cfRule type="expression" dxfId="1188" priority="90">
      <formula>L117&lt;0</formula>
    </cfRule>
  </conditionalFormatting>
  <conditionalFormatting sqref="H127:H130 F127:F130">
    <cfRule type="expression" dxfId="1187" priority="83">
      <formula>F127&gt;0</formula>
    </cfRule>
    <cfRule type="expression" dxfId="1186" priority="84">
      <formula>F127&lt;0</formula>
    </cfRule>
  </conditionalFormatting>
  <conditionalFormatting sqref="H131:H134 F131:F134">
    <cfRule type="expression" dxfId="1185" priority="79">
      <formula>F131&gt;0</formula>
    </cfRule>
    <cfRule type="expression" dxfId="1184" priority="80">
      <formula>F131&lt;0</formula>
    </cfRule>
  </conditionalFormatting>
  <conditionalFormatting sqref="F136:F141 H136:H141 K136:K141">
    <cfRule type="expression" dxfId="1183" priority="75">
      <formula>F136&gt;0</formula>
    </cfRule>
    <cfRule type="expression" dxfId="1182" priority="76">
      <formula>F136&lt;0</formula>
    </cfRule>
  </conditionalFormatting>
  <conditionalFormatting sqref="L140:L141">
    <cfRule type="expression" dxfId="1181" priority="69">
      <formula>L140&gt;0</formula>
    </cfRule>
    <cfRule type="expression" dxfId="1180" priority="70">
      <formula>L140&lt;0</formula>
    </cfRule>
  </conditionalFormatting>
  <conditionalFormatting sqref="F142:F144 H142:H144 K142:K145">
    <cfRule type="expression" dxfId="1179" priority="67">
      <formula>F142&gt;0</formula>
    </cfRule>
    <cfRule type="expression" dxfId="1178" priority="68">
      <formula>F142&lt;0</formula>
    </cfRule>
  </conditionalFormatting>
  <conditionalFormatting sqref="F145:F147 H145:H147 K146:K147">
    <cfRule type="expression" dxfId="1177" priority="63">
      <formula>F145&gt;0</formula>
    </cfRule>
    <cfRule type="expression" dxfId="1176" priority="64">
      <formula>F145&lt;0</formula>
    </cfRule>
  </conditionalFormatting>
  <conditionalFormatting sqref="F148:F150 H148:H150 K148:K150">
    <cfRule type="expression" dxfId="1175" priority="59">
      <formula>F148&gt;0</formula>
    </cfRule>
    <cfRule type="expression" dxfId="1174" priority="60">
      <formula>F148&lt;0</formula>
    </cfRule>
  </conditionalFormatting>
  <conditionalFormatting sqref="F151:F153 H151:H153 K151:K153">
    <cfRule type="expression" dxfId="1173" priority="55">
      <formula>F151&gt;0</formula>
    </cfRule>
    <cfRule type="expression" dxfId="1172" priority="56">
      <formula>F151&lt;0</formula>
    </cfRule>
  </conditionalFormatting>
  <conditionalFormatting sqref="F154:F156 H154:H156 K154:K156">
    <cfRule type="expression" dxfId="1171" priority="51">
      <formula>F154&gt;0</formula>
    </cfRule>
    <cfRule type="expression" dxfId="1170" priority="52">
      <formula>F154&lt;0</formula>
    </cfRule>
  </conditionalFormatting>
  <conditionalFormatting sqref="K158:K160 H158:H160 F158:F160">
    <cfRule type="expression" dxfId="1169" priority="47">
      <formula>F158&gt;0</formula>
    </cfRule>
    <cfRule type="expression" dxfId="1168" priority="48">
      <formula>F158&lt;0</formula>
    </cfRule>
  </conditionalFormatting>
  <conditionalFormatting sqref="K161 H161 F161">
    <cfRule type="expression" dxfId="1167" priority="43">
      <formula>F161&gt;0</formula>
    </cfRule>
    <cfRule type="expression" dxfId="1166" priority="44">
      <formula>F161&lt;0</formula>
    </cfRule>
  </conditionalFormatting>
  <conditionalFormatting sqref="H162:H164 F162:F164 K162:K164">
    <cfRule type="expression" dxfId="1165" priority="39">
      <formula>F162&gt;0</formula>
    </cfRule>
    <cfRule type="expression" dxfId="1164" priority="40">
      <formula>F162&lt;0</formula>
    </cfRule>
  </conditionalFormatting>
  <conditionalFormatting sqref="H166:H168 F166:F168 K166:K168">
    <cfRule type="expression" dxfId="1163" priority="31">
      <formula>F166&gt;0</formula>
    </cfRule>
    <cfRule type="expression" dxfId="1162" priority="32">
      <formula>F166&lt;0</formula>
    </cfRule>
  </conditionalFormatting>
  <conditionalFormatting sqref="K165 H165 F165">
    <cfRule type="expression" dxfId="1161" priority="27">
      <formula>F165&gt;0</formula>
    </cfRule>
    <cfRule type="expression" dxfId="1160" priority="28">
      <formula>F165&lt;0</formula>
    </cfRule>
  </conditionalFormatting>
  <conditionalFormatting sqref="K169:K170 H169:H170 F169:F170">
    <cfRule type="expression" dxfId="1159" priority="23">
      <formula>F169&gt;0</formula>
    </cfRule>
    <cfRule type="expression" dxfId="1158" priority="24">
      <formula>F169&lt;0</formula>
    </cfRule>
  </conditionalFormatting>
  <conditionalFormatting sqref="L170">
    <cfRule type="expression" dxfId="1157" priority="21">
      <formula>L170&gt;0</formula>
    </cfRule>
    <cfRule type="expression" dxfId="1156" priority="22">
      <formula>L170&lt;0</formula>
    </cfRule>
  </conditionalFormatting>
  <conditionalFormatting sqref="K171:K173 H171:H173 F171:F173">
    <cfRule type="expression" dxfId="1155" priority="19">
      <formula>F171&gt;0</formula>
    </cfRule>
    <cfRule type="expression" dxfId="1154" priority="20">
      <formula>F171&lt;0</formula>
    </cfRule>
  </conditionalFormatting>
  <conditionalFormatting sqref="L172">
    <cfRule type="expression" dxfId="1153" priority="17">
      <formula>L172&gt;0</formula>
    </cfRule>
    <cfRule type="expression" dxfId="1152" priority="18">
      <formula>L172&lt;0</formula>
    </cfRule>
  </conditionalFormatting>
  <conditionalFormatting sqref="K174 H174 F174">
    <cfRule type="expression" dxfId="1151" priority="15">
      <formula>F174&gt;0</formula>
    </cfRule>
    <cfRule type="expression" dxfId="1150" priority="16">
      <formula>F174&lt;0</formula>
    </cfRule>
  </conditionalFormatting>
  <conditionalFormatting sqref="L174">
    <cfRule type="expression" dxfId="1149" priority="13">
      <formula>L174&gt;0</formula>
    </cfRule>
    <cfRule type="expression" dxfId="1148" priority="14">
      <formula>L174&lt;0</formula>
    </cfRule>
  </conditionalFormatting>
  <conditionalFormatting sqref="K179:K180 H179:H180 F179:F180">
    <cfRule type="expression" dxfId="1147" priority="11">
      <formula>F179&gt;0</formula>
    </cfRule>
    <cfRule type="expression" dxfId="1146" priority="12">
      <formula>F179&lt;0</formula>
    </cfRule>
  </conditionalFormatting>
  <conditionalFormatting sqref="L180">
    <cfRule type="expression" dxfId="1145" priority="9">
      <formula>L180&gt;0</formula>
    </cfRule>
    <cfRule type="expression" dxfId="1144" priority="10">
      <formula>L180&lt;0</formula>
    </cfRule>
  </conditionalFormatting>
  <conditionalFormatting sqref="K178 H178 F178">
    <cfRule type="expression" dxfId="1143" priority="7">
      <formula>F178&gt;0</formula>
    </cfRule>
    <cfRule type="expression" dxfId="1142" priority="8">
      <formula>F178&lt;0</formula>
    </cfRule>
  </conditionalFormatting>
  <conditionalFormatting sqref="L178">
    <cfRule type="expression" dxfId="1141" priority="5">
      <formula>L178&gt;0</formula>
    </cfRule>
    <cfRule type="expression" dxfId="1140" priority="6">
      <formula>L178&lt;0</formula>
    </cfRule>
  </conditionalFormatting>
  <conditionalFormatting sqref="K175:K177 H175:H177 F175:F177">
    <cfRule type="expression" dxfId="1139" priority="3">
      <formula>F175&gt;0</formula>
    </cfRule>
    <cfRule type="expression" dxfId="1138" priority="4">
      <formula>F175&lt;0</formula>
    </cfRule>
  </conditionalFormatting>
  <conditionalFormatting sqref="L176">
    <cfRule type="expression" dxfId="1137" priority="1">
      <formula>L176&gt;0</formula>
    </cfRule>
    <cfRule type="expression" dxfId="1136"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0" t="s">
        <v>78</v>
      </c>
      <c r="P40" s="890"/>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35" priority="9">
      <formula>F39&gt;0</formula>
    </cfRule>
    <cfRule type="expression" dxfId="1134" priority="10">
      <formula>F39&lt;0</formula>
    </cfRule>
  </conditionalFormatting>
  <conditionalFormatting sqref="F25:F38">
    <cfRule type="expression" dxfId="1133" priority="7">
      <formula>F25&gt;0</formula>
    </cfRule>
    <cfRule type="expression" dxfId="1132" priority="8">
      <formula>F25&lt;0</formula>
    </cfRule>
  </conditionalFormatting>
  <conditionalFormatting sqref="H25:H38">
    <cfRule type="expression" dxfId="1131" priority="5">
      <formula>H25&gt;0</formula>
    </cfRule>
    <cfRule type="expression" dxfId="1130" priority="6">
      <formula>H25&lt;0</formula>
    </cfRule>
  </conditionalFormatting>
  <conditionalFormatting sqref="Q7">
    <cfRule type="expression" dxfId="1129" priority="3">
      <formula>Q7&gt;0</formula>
    </cfRule>
    <cfRule type="expression" dxfId="1128" priority="4">
      <formula>Q7&lt;0</formula>
    </cfRule>
  </conditionalFormatting>
  <conditionalFormatting sqref="Q8">
    <cfRule type="expression" dxfId="1127" priority="1">
      <formula>Q8&gt;0</formula>
    </cfRule>
    <cfRule type="expression" dxfId="1126"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0" t="s">
        <v>78</v>
      </c>
      <c r="P14" s="890"/>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25" priority="29">
      <formula>F29&gt;0</formula>
    </cfRule>
    <cfRule type="expression" dxfId="1124" priority="30">
      <formula>F29&lt;0</formula>
    </cfRule>
  </conditionalFormatting>
  <conditionalFormatting sqref="Q7">
    <cfRule type="expression" dxfId="1123" priority="27">
      <formula>Q7&gt;0</formula>
    </cfRule>
    <cfRule type="expression" dxfId="1122" priority="28">
      <formula>Q7&lt;0</formula>
    </cfRule>
  </conditionalFormatting>
  <conditionalFormatting sqref="Q8">
    <cfRule type="expression" dxfId="1121" priority="25">
      <formula>Q8&gt;0</formula>
    </cfRule>
    <cfRule type="expression" dxfId="1120" priority="26">
      <formula>Q8&lt;0</formula>
    </cfRule>
  </conditionalFormatting>
  <conditionalFormatting sqref="F96:F110">
    <cfRule type="expression" dxfId="1119" priority="19">
      <formula>F96&gt;0</formula>
    </cfRule>
    <cfRule type="expression" dxfId="1118" priority="20">
      <formula>F96&lt;0</formula>
    </cfRule>
  </conditionalFormatting>
  <conditionalFormatting sqref="H96:H110">
    <cfRule type="expression" dxfId="1117" priority="17">
      <formula>H96&gt;0</formula>
    </cfRule>
    <cfRule type="expression" dxfId="1116" priority="18">
      <formula>H96&lt;0</formula>
    </cfRule>
  </conditionalFormatting>
  <conditionalFormatting sqref="Q10">
    <cfRule type="expression" dxfId="1115" priority="15">
      <formula>Q10&gt;0</formula>
    </cfRule>
    <cfRule type="expression" dxfId="1114" priority="16">
      <formula>Q10&lt;0</formula>
    </cfRule>
  </conditionalFormatting>
  <conditionalFormatting sqref="L29:L38">
    <cfRule type="expression" dxfId="1113" priority="9">
      <formula>L29&gt;0</formula>
    </cfRule>
    <cfRule type="expression" dxfId="1112" priority="10">
      <formula>L29&lt;0</formula>
    </cfRule>
  </conditionalFormatting>
  <conditionalFormatting sqref="F27:F29 H27:H29 J25:K29">
    <cfRule type="expression" dxfId="1111" priority="7">
      <formula>F25&gt;0</formula>
    </cfRule>
    <cfRule type="expression" dxfId="1110" priority="8">
      <formula>F25&lt;0</formula>
    </cfRule>
  </conditionalFormatting>
  <conditionalFormatting sqref="L25:L29">
    <cfRule type="expression" dxfId="1109" priority="5">
      <formula>L25&gt;0</formula>
    </cfRule>
    <cfRule type="expression" dxfId="1108" priority="6">
      <formula>L25&lt;0</formula>
    </cfRule>
  </conditionalFormatting>
  <conditionalFormatting sqref="F25:F26">
    <cfRule type="expression" dxfId="1107" priority="3">
      <formula>F25&gt;0</formula>
    </cfRule>
    <cfRule type="expression" dxfId="1106" priority="4">
      <formula>F25&lt;0</formula>
    </cfRule>
  </conditionalFormatting>
  <conditionalFormatting sqref="H25:H26">
    <cfRule type="expression" dxfId="1105" priority="1">
      <formula>H25&gt;0</formula>
    </cfRule>
    <cfRule type="expression" dxfId="110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27.9</v>
      </c>
      <c r="R4" s="420">
        <v>1.2699999999999999E-2</v>
      </c>
      <c r="T4" s="688"/>
      <c r="U4" s="30"/>
    </row>
    <row r="5" spans="1:21" x14ac:dyDescent="0.25">
      <c r="B5" s="70"/>
      <c r="C5" s="4"/>
      <c r="D5" s="3"/>
      <c r="E5" s="3"/>
      <c r="F5" s="3"/>
      <c r="G5" s="70"/>
      <c r="H5" s="159"/>
      <c r="I5" s="3"/>
      <c r="J5" s="3"/>
      <c r="K5" s="3"/>
      <c r="L5" s="4"/>
      <c r="M5" s="4"/>
      <c r="O5" s="11" t="s">
        <v>67</v>
      </c>
      <c r="Q5" s="3">
        <f>Q4*Q2</f>
        <v>11160</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-310</v>
      </c>
      <c r="R7">
        <v>200</v>
      </c>
      <c r="T7" s="1"/>
    </row>
    <row r="8" spans="1:21" x14ac:dyDescent="0.25">
      <c r="B8" s="70"/>
      <c r="C8" s="4"/>
      <c r="D8" s="3"/>
      <c r="E8" s="3"/>
      <c r="F8" s="3"/>
      <c r="G8" s="70"/>
      <c r="H8" s="159"/>
      <c r="I8" s="3"/>
      <c r="J8" s="3"/>
      <c r="K8" s="3"/>
      <c r="L8" s="4"/>
      <c r="M8" s="4"/>
      <c r="O8" s="11" t="s">
        <v>179</v>
      </c>
      <c r="P8" s="33"/>
      <c r="Q8" s="2">
        <f>K18+M18-F18+Q2*Q4</f>
        <v>-310</v>
      </c>
    </row>
    <row r="9" spans="1:21" x14ac:dyDescent="0.25">
      <c r="B9" s="4"/>
      <c r="C9" s="4"/>
      <c r="D9" s="3"/>
      <c r="E9" s="3"/>
      <c r="F9" s="3"/>
      <c r="G9" s="4"/>
      <c r="H9" s="159"/>
      <c r="I9" s="3"/>
      <c r="J9" s="3"/>
      <c r="K9" s="3"/>
      <c r="L9" s="4"/>
      <c r="M9" s="4"/>
      <c r="O9" s="11" t="s">
        <v>204</v>
      </c>
      <c r="Q9" s="132">
        <f>IF(Q2=0, 0, Q8/Q6)</f>
        <v>-2.7027027027027029E-2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3.1541218637992835E-2</v>
      </c>
      <c r="R11">
        <f>0.88/4</f>
        <v>0.22</v>
      </c>
    </row>
    <row r="12" spans="1:21" x14ac:dyDescent="0.25">
      <c r="H12" s="68"/>
      <c r="O12" s="11" t="s">
        <v>921</v>
      </c>
      <c r="Q12" s="1"/>
    </row>
    <row r="13" spans="1:21" x14ac:dyDescent="0.25">
      <c r="H13" s="68"/>
      <c r="O13" s="11" t="s">
        <v>947</v>
      </c>
      <c r="Q13" s="2">
        <f>Q4/4.4</f>
        <v>6.3409090909090899</v>
      </c>
      <c r="T13" s="1"/>
    </row>
    <row r="14" spans="1:21" x14ac:dyDescent="0.25">
      <c r="H14" s="68"/>
      <c r="O14" s="11" t="s">
        <v>1034</v>
      </c>
      <c r="Q14" s="1"/>
    </row>
    <row r="15" spans="1:21" x14ac:dyDescent="0.25">
      <c r="H15" s="68"/>
    </row>
    <row r="16" spans="1:21" ht="20.25" thickBot="1" x14ac:dyDescent="0.35">
      <c r="H16" s="68"/>
      <c r="O16" s="890" t="s">
        <v>78</v>
      </c>
      <c r="P16" s="890"/>
    </row>
    <row r="17" spans="1:16" ht="15.75" thickTop="1" x14ac:dyDescent="0.25">
      <c r="O17" s="79">
        <v>1.1000000000000001</v>
      </c>
      <c r="P17" s="79">
        <f>O17*$Q$4</f>
        <v>30.69</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30.411000000000001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28.457999999999998</v>
      </c>
    </row>
    <row r="26" spans="1:16" x14ac:dyDescent="0.25">
      <c r="B26" s="162"/>
      <c r="C26" s="10"/>
      <c r="D26" s="39"/>
      <c r="E26" s="39"/>
      <c r="F26" s="39"/>
      <c r="G26" s="39"/>
      <c r="H26" s="177"/>
      <c r="I26" s="39"/>
      <c r="J26" s="39"/>
      <c r="K26" s="39"/>
      <c r="L26" s="39"/>
      <c r="O26" s="79">
        <v>1.01</v>
      </c>
      <c r="P26" s="79">
        <f t="shared" si="0"/>
        <v>28.178999999999998</v>
      </c>
    </row>
    <row r="27" spans="1:16" x14ac:dyDescent="0.25">
      <c r="B27" s="162"/>
      <c r="C27" s="10"/>
      <c r="D27" s="39"/>
      <c r="E27" s="39"/>
      <c r="F27" s="39"/>
      <c r="G27" s="39"/>
      <c r="H27" s="177"/>
      <c r="I27" s="39"/>
      <c r="J27" s="39"/>
      <c r="K27" s="39"/>
      <c r="L27" s="39"/>
      <c r="O27" s="79">
        <v>1</v>
      </c>
      <c r="P27" s="79">
        <f t="shared" si="0"/>
        <v>27.9</v>
      </c>
    </row>
    <row r="28" spans="1:16" x14ac:dyDescent="0.25">
      <c r="B28" s="162"/>
      <c r="C28" s="10"/>
      <c r="D28" s="39"/>
      <c r="E28" s="39"/>
      <c r="F28" s="39"/>
      <c r="G28" s="39"/>
      <c r="H28" s="177"/>
      <c r="I28" s="39"/>
      <c r="J28" s="39"/>
      <c r="K28" s="39"/>
      <c r="L28" s="39"/>
      <c r="O28" s="79">
        <v>0.99</v>
      </c>
      <c r="P28" s="79">
        <f t="shared" si="0"/>
        <v>27.620999999999999</v>
      </c>
    </row>
    <row r="29" spans="1:16" x14ac:dyDescent="0.25">
      <c r="B29" s="162"/>
      <c r="C29" s="10"/>
      <c r="D29" s="39"/>
      <c r="E29" s="39"/>
      <c r="F29" s="39"/>
      <c r="G29" s="39"/>
      <c r="H29" s="177"/>
      <c r="I29" s="39"/>
      <c r="J29" s="39"/>
      <c r="K29" s="39"/>
      <c r="L29" s="39"/>
      <c r="O29" s="79">
        <v>0.98</v>
      </c>
      <c r="P29" s="79">
        <f t="shared" si="0"/>
        <v>27.341999999999999</v>
      </c>
    </row>
    <row r="30" spans="1:16" x14ac:dyDescent="0.25">
      <c r="B30" s="162"/>
      <c r="C30" s="10"/>
      <c r="D30" s="39"/>
      <c r="E30" s="39"/>
      <c r="F30" s="39"/>
      <c r="G30" s="39"/>
      <c r="H30" s="177"/>
      <c r="I30" s="39"/>
      <c r="J30" s="39"/>
      <c r="K30" s="39"/>
      <c r="L30" s="39"/>
      <c r="O30" s="79">
        <v>0.97</v>
      </c>
      <c r="P30" s="79">
        <f t="shared" si="0"/>
        <v>27.062999999999999</v>
      </c>
    </row>
    <row r="31" spans="1:16" x14ac:dyDescent="0.25">
      <c r="B31" s="162"/>
      <c r="C31" s="10"/>
      <c r="D31" s="39"/>
      <c r="E31" s="39"/>
      <c r="F31" s="39"/>
      <c r="G31" s="39"/>
      <c r="H31" s="177"/>
      <c r="I31" s="39"/>
      <c r="J31" s="39"/>
      <c r="K31" s="39"/>
      <c r="L31" s="39"/>
      <c r="O31" s="79">
        <v>0.96</v>
      </c>
      <c r="P31" s="79">
        <f t="shared" si="0"/>
        <v>26.783999999999999</v>
      </c>
    </row>
    <row r="32" spans="1:16" x14ac:dyDescent="0.25">
      <c r="B32" s="162"/>
      <c r="C32" s="10"/>
      <c r="D32" s="39"/>
      <c r="E32" s="39"/>
      <c r="F32" s="39"/>
      <c r="G32" s="39"/>
      <c r="H32" s="177"/>
      <c r="I32" s="39"/>
      <c r="J32" s="39"/>
      <c r="K32" s="39"/>
      <c r="L32" s="39"/>
      <c r="O32" s="79">
        <v>0.95</v>
      </c>
      <c r="P32" s="79">
        <f t="shared" si="0"/>
        <v>26.504999999999999</v>
      </c>
    </row>
    <row r="33" spans="2:17" x14ac:dyDescent="0.25">
      <c r="B33" s="162"/>
      <c r="C33" s="10"/>
      <c r="D33" s="39"/>
      <c r="E33" s="39"/>
      <c r="F33" s="39"/>
      <c r="G33" s="39"/>
      <c r="H33" s="177"/>
      <c r="I33" s="39"/>
      <c r="J33" s="39"/>
      <c r="K33" s="39"/>
      <c r="L33" s="39"/>
      <c r="O33" s="79">
        <v>0.94</v>
      </c>
      <c r="P33" s="79">
        <f t="shared" si="0"/>
        <v>26.225999999999996</v>
      </c>
    </row>
    <row r="34" spans="2:17" x14ac:dyDescent="0.25">
      <c r="B34" s="162"/>
      <c r="C34" s="10"/>
      <c r="D34" s="39"/>
      <c r="E34" s="39"/>
      <c r="F34" s="39"/>
      <c r="G34" s="39"/>
      <c r="H34" s="177"/>
      <c r="I34" s="39"/>
      <c r="J34" s="39"/>
      <c r="K34" s="39"/>
      <c r="L34" s="39"/>
      <c r="O34" s="79">
        <v>0.93</v>
      </c>
      <c r="P34" s="79">
        <f t="shared" si="0"/>
        <v>25.946999999999999</v>
      </c>
    </row>
    <row r="35" spans="2:17" x14ac:dyDescent="0.25">
      <c r="B35" s="162"/>
      <c r="C35" s="10"/>
      <c r="D35" s="39"/>
      <c r="E35" s="39"/>
      <c r="F35" s="39"/>
      <c r="G35" s="39"/>
      <c r="H35" s="177"/>
      <c r="I35" s="39"/>
      <c r="J35" s="39"/>
      <c r="K35" s="39"/>
      <c r="L35" s="39"/>
      <c r="O35" s="79">
        <v>0.92</v>
      </c>
      <c r="P35" s="79">
        <f t="shared" si="0"/>
        <v>25.667999999999999</v>
      </c>
    </row>
    <row r="36" spans="2:17" x14ac:dyDescent="0.25">
      <c r="B36" s="162"/>
      <c r="C36" s="10"/>
      <c r="D36" s="39"/>
      <c r="E36" s="39"/>
      <c r="F36" s="39"/>
      <c r="G36" s="39"/>
      <c r="H36" s="177"/>
      <c r="I36" s="39"/>
      <c r="J36" s="39"/>
      <c r="K36" s="39"/>
      <c r="L36" s="39"/>
      <c r="O36" s="79">
        <v>0.91</v>
      </c>
      <c r="P36" s="79">
        <f t="shared" si="0"/>
        <v>25.388999999999999</v>
      </c>
    </row>
    <row r="37" spans="2:17" x14ac:dyDescent="0.25">
      <c r="B37" s="162"/>
      <c r="C37" s="10"/>
      <c r="D37" s="39"/>
      <c r="E37" s="39"/>
      <c r="F37" s="39"/>
      <c r="G37" s="39"/>
      <c r="H37" s="177"/>
      <c r="I37" s="39"/>
      <c r="J37" s="39"/>
      <c r="K37" s="39"/>
      <c r="L37" s="39"/>
      <c r="O37" s="79">
        <v>0.9</v>
      </c>
      <c r="P37" s="79">
        <f t="shared" si="0"/>
        <v>25.11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03" priority="43">
      <formula>F54&gt;0</formula>
    </cfRule>
    <cfRule type="expression" dxfId="1102" priority="44">
      <formula>F54&lt;0</formula>
    </cfRule>
  </conditionalFormatting>
  <conditionalFormatting sqref="Q7">
    <cfRule type="expression" dxfId="1101" priority="41">
      <formula>Q7&gt;0</formula>
    </cfRule>
    <cfRule type="expression" dxfId="1100" priority="42">
      <formula>Q7&lt;0</formula>
    </cfRule>
  </conditionalFormatting>
  <conditionalFormatting sqref="Q8">
    <cfRule type="expression" dxfId="1099" priority="39">
      <formula>Q8&gt;0</formula>
    </cfRule>
    <cfRule type="expression" dxfId="1098" priority="40">
      <formula>Q8&lt;0</formula>
    </cfRule>
  </conditionalFormatting>
  <conditionalFormatting sqref="F33:F36 F38:F53">
    <cfRule type="expression" dxfId="1097" priority="37">
      <formula>F33&gt;0</formula>
    </cfRule>
    <cfRule type="expression" dxfId="1096" priority="38">
      <formula>F33&lt;0</formula>
    </cfRule>
  </conditionalFormatting>
  <conditionalFormatting sqref="H33:H36 H38:H53">
    <cfRule type="expression" dxfId="1095" priority="35">
      <formula>H33&gt;0</formula>
    </cfRule>
    <cfRule type="expression" dxfId="1094" priority="36">
      <formula>H33&lt;0</formula>
    </cfRule>
  </conditionalFormatting>
  <conditionalFormatting sqref="Q10">
    <cfRule type="expression" dxfId="1093" priority="33">
      <formula>Q10&gt;0</formula>
    </cfRule>
    <cfRule type="expression" dxfId="1092" priority="34">
      <formula>Q10&lt;0</formula>
    </cfRule>
  </conditionalFormatting>
  <conditionalFormatting sqref="J25:J37">
    <cfRule type="expression" dxfId="1091" priority="31">
      <formula>J25&gt;0</formula>
    </cfRule>
    <cfRule type="expression" dxfId="1090" priority="32">
      <formula>J25&lt;0</formula>
    </cfRule>
  </conditionalFormatting>
  <conditionalFormatting sqref="K25:K38">
    <cfRule type="expression" dxfId="1089" priority="29">
      <formula>K25&gt;0</formula>
    </cfRule>
    <cfRule type="expression" dxfId="1088" priority="30">
      <formula>K25&lt;0</formula>
    </cfRule>
  </conditionalFormatting>
  <conditionalFormatting sqref="L25">
    <cfRule type="expression" dxfId="1087" priority="27">
      <formula>L25&gt;0</formula>
    </cfRule>
    <cfRule type="expression" dxfId="1086" priority="28">
      <formula>L25&lt;0</formula>
    </cfRule>
  </conditionalFormatting>
  <conditionalFormatting sqref="F89:F110">
    <cfRule type="expression" dxfId="1085" priority="25">
      <formula>F89&gt;0</formula>
    </cfRule>
    <cfRule type="expression" dxfId="1084" priority="26">
      <formula>F89&lt;0</formula>
    </cfRule>
  </conditionalFormatting>
  <conditionalFormatting sqref="H89:H110">
    <cfRule type="expression" dxfId="1083" priority="23">
      <formula>H89&gt;0</formula>
    </cfRule>
    <cfRule type="expression" dxfId="1082" priority="24">
      <formula>H89&lt;0</formula>
    </cfRule>
  </conditionalFormatting>
  <conditionalFormatting sqref="J89:J102">
    <cfRule type="expression" dxfId="1081" priority="21">
      <formula>J89&gt;0</formula>
    </cfRule>
    <cfRule type="expression" dxfId="1080" priority="22">
      <formula>J89&lt;0</formula>
    </cfRule>
  </conditionalFormatting>
  <conditionalFormatting sqref="K89:K102">
    <cfRule type="expression" dxfId="1079" priority="19">
      <formula>K89&gt;0</formula>
    </cfRule>
    <cfRule type="expression" dxfId="1078" priority="20">
      <formula>K89&lt;0</formula>
    </cfRule>
  </conditionalFormatting>
  <conditionalFormatting sqref="L89:L102">
    <cfRule type="expression" dxfId="1077" priority="17">
      <formula>L89&gt;0</formula>
    </cfRule>
    <cfRule type="expression" dxfId="1076" priority="18">
      <formula>L89&lt;0</formula>
    </cfRule>
  </conditionalFormatting>
  <conditionalFormatting sqref="F29:F32">
    <cfRule type="expression" dxfId="1075" priority="15">
      <formula>F29&gt;0</formula>
    </cfRule>
    <cfRule type="expression" dxfId="1074" priority="16">
      <formula>F29&lt;0</formula>
    </cfRule>
  </conditionalFormatting>
  <conditionalFormatting sqref="H29:H32">
    <cfRule type="expression" dxfId="1073" priority="13">
      <formula>H29&gt;0</formula>
    </cfRule>
    <cfRule type="expression" dxfId="1072" priority="14">
      <formula>H29&lt;0</formula>
    </cfRule>
  </conditionalFormatting>
  <conditionalFormatting sqref="F25:F28">
    <cfRule type="expression" dxfId="1071" priority="11">
      <formula>F25&gt;0</formula>
    </cfRule>
    <cfRule type="expression" dxfId="1070" priority="12">
      <formula>F25&lt;0</formula>
    </cfRule>
  </conditionalFormatting>
  <conditionalFormatting sqref="H25:H28">
    <cfRule type="expression" dxfId="1069" priority="9">
      <formula>H25&gt;0</formula>
    </cfRule>
    <cfRule type="expression" dxfId="1068" priority="10">
      <formula>H25&lt;0</formula>
    </cfRule>
  </conditionalFormatting>
  <conditionalFormatting sqref="F37">
    <cfRule type="expression" dxfId="1067" priority="7">
      <formula>F37&gt;0</formula>
    </cfRule>
    <cfRule type="expression" dxfId="1066" priority="8">
      <formula>F37&lt;0</formula>
    </cfRule>
  </conditionalFormatting>
  <conditionalFormatting sqref="H37">
    <cfRule type="expression" dxfId="1065" priority="5">
      <formula>H37&gt;0</formula>
    </cfRule>
    <cfRule type="expression" dxfId="1064" priority="6">
      <formula>H37&lt;0</formula>
    </cfRule>
  </conditionalFormatting>
  <conditionalFormatting sqref="J49">
    <cfRule type="expression" dxfId="1063" priority="3">
      <formula>J49&gt;0</formula>
    </cfRule>
    <cfRule type="expression" dxfId="1062" priority="4">
      <formula>J49&lt;0</formula>
    </cfRule>
  </conditionalFormatting>
  <conditionalFormatting sqref="J38:J48">
    <cfRule type="expression" dxfId="1061" priority="1">
      <formula>J38&gt;0</formula>
    </cfRule>
    <cfRule type="expression" dxfId="1060"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0" t="s">
        <v>78</v>
      </c>
      <c r="P18" s="890"/>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59" priority="41">
      <formula>F60&gt;0</formula>
    </cfRule>
    <cfRule type="expression" dxfId="1058" priority="42">
      <formula>F60&lt;0</formula>
    </cfRule>
  </conditionalFormatting>
  <conditionalFormatting sqref="Q7">
    <cfRule type="expression" dxfId="1057" priority="39">
      <formula>Q7&gt;0</formula>
    </cfRule>
    <cfRule type="expression" dxfId="1056" priority="40">
      <formula>Q7&lt;0</formula>
    </cfRule>
  </conditionalFormatting>
  <conditionalFormatting sqref="Q8">
    <cfRule type="expression" dxfId="1055" priority="37">
      <formula>Q8&gt;0</formula>
    </cfRule>
    <cfRule type="expression" dxfId="1054" priority="38">
      <formula>Q8&lt;0</formula>
    </cfRule>
  </conditionalFormatting>
  <conditionalFormatting sqref="F25:F29 F34:F59">
    <cfRule type="expression" dxfId="1053" priority="35">
      <formula>F25&gt;0</formula>
    </cfRule>
    <cfRule type="expression" dxfId="1052" priority="36">
      <formula>F25&lt;0</formula>
    </cfRule>
  </conditionalFormatting>
  <conditionalFormatting sqref="H25:H29 H34:H59">
    <cfRule type="expression" dxfId="1051" priority="33">
      <formula>H25&gt;0</formula>
    </cfRule>
    <cfRule type="expression" dxfId="1050" priority="34">
      <formula>H25&lt;0</formula>
    </cfRule>
  </conditionalFormatting>
  <conditionalFormatting sqref="F89:F110">
    <cfRule type="expression" dxfId="1049" priority="31">
      <formula>F89&gt;0</formula>
    </cfRule>
    <cfRule type="expression" dxfId="1048" priority="32">
      <formula>F89&lt;0</formula>
    </cfRule>
  </conditionalFormatting>
  <conditionalFormatting sqref="H89:H110">
    <cfRule type="expression" dxfId="1047" priority="29">
      <formula>H89&gt;0</formula>
    </cfRule>
    <cfRule type="expression" dxfId="1046" priority="30">
      <formula>H89&lt;0</formula>
    </cfRule>
  </conditionalFormatting>
  <conditionalFormatting sqref="Q10">
    <cfRule type="expression" dxfId="1045" priority="27">
      <formula>Q10&gt;0</formula>
    </cfRule>
    <cfRule type="expression" dxfId="1044" priority="28">
      <formula>Q10&lt;0</formula>
    </cfRule>
  </conditionalFormatting>
  <conditionalFormatting sqref="J25:J32 J34:J38">
    <cfRule type="expression" dxfId="1043" priority="25">
      <formula>J25&gt;0</formula>
    </cfRule>
    <cfRule type="expression" dxfId="1042" priority="26">
      <formula>J25&lt;0</formula>
    </cfRule>
  </conditionalFormatting>
  <conditionalFormatting sqref="K25:K30">
    <cfRule type="expression" dxfId="1041" priority="23">
      <formula>K25&gt;0</formula>
    </cfRule>
    <cfRule type="expression" dxfId="1040" priority="24">
      <formula>K25&lt;0</formula>
    </cfRule>
  </conditionalFormatting>
  <conditionalFormatting sqref="L25:L38">
    <cfRule type="expression" dxfId="1039" priority="21">
      <formula>L25&gt;0</formula>
    </cfRule>
    <cfRule type="expression" dxfId="1038" priority="22">
      <formula>L25&lt;0</formula>
    </cfRule>
  </conditionalFormatting>
  <conditionalFormatting sqref="F30:F33">
    <cfRule type="expression" dxfId="1037" priority="19">
      <formula>F30&gt;0</formula>
    </cfRule>
    <cfRule type="expression" dxfId="1036" priority="20">
      <formula>F30&lt;0</formula>
    </cfRule>
  </conditionalFormatting>
  <conditionalFormatting sqref="H30:H33">
    <cfRule type="expression" dxfId="1035" priority="17">
      <formula>H30&gt;0</formula>
    </cfRule>
    <cfRule type="expression" dxfId="1034" priority="18">
      <formula>H30&lt;0</formula>
    </cfRule>
  </conditionalFormatting>
  <conditionalFormatting sqref="L39:L44">
    <cfRule type="expression" dxfId="1033" priority="9">
      <formula>L39&gt;0</formula>
    </cfRule>
    <cfRule type="expression" dxfId="1032" priority="10">
      <formula>L39&lt;0</formula>
    </cfRule>
  </conditionalFormatting>
  <conditionalFormatting sqref="L45:L46">
    <cfRule type="expression" dxfId="1031" priority="7">
      <formula>L45&gt;0</formula>
    </cfRule>
    <cfRule type="expression" dxfId="1030" priority="8">
      <formula>L45&lt;0</formula>
    </cfRule>
  </conditionalFormatting>
  <conditionalFormatting sqref="L47">
    <cfRule type="expression" dxfId="1029" priority="5">
      <formula>L47&gt;0</formula>
    </cfRule>
    <cfRule type="expression" dxfId="1028" priority="6">
      <formula>L47&lt;0</formula>
    </cfRule>
  </conditionalFormatting>
  <conditionalFormatting sqref="L51">
    <cfRule type="expression" dxfId="1027" priority="3">
      <formula>L51&gt;0</formula>
    </cfRule>
    <cfRule type="expression" dxfId="1026" priority="4">
      <formula>L51&lt;0</formula>
    </cfRule>
  </conditionalFormatting>
  <conditionalFormatting sqref="L54">
    <cfRule type="expression" dxfId="1025" priority="1">
      <formula>L54&gt;0</formula>
    </cfRule>
    <cfRule type="expression" dxfId="102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1392</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90" t="s">
        <v>78</v>
      </c>
      <c r="P16" s="890"/>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23" priority="69">
      <formula>Q7&gt;0</formula>
    </cfRule>
    <cfRule type="expression" dxfId="1022" priority="70">
      <formula>Q7&lt;0</formula>
    </cfRule>
  </conditionalFormatting>
  <conditionalFormatting sqref="Q8">
    <cfRule type="expression" dxfId="1021" priority="67">
      <formula>Q8&gt;0</formula>
    </cfRule>
    <cfRule type="expression" dxfId="1020" priority="68">
      <formula>Q8&lt;0</formula>
    </cfRule>
  </conditionalFormatting>
  <conditionalFormatting sqref="F27 F29:F38">
    <cfRule type="expression" dxfId="1019" priority="65">
      <formula>F27&gt;0</formula>
    </cfRule>
    <cfRule type="expression" dxfId="1018" priority="66">
      <formula>F27&lt;0</formula>
    </cfRule>
  </conditionalFormatting>
  <conditionalFormatting sqref="H29:H38">
    <cfRule type="expression" dxfId="1017" priority="63">
      <formula>H29&gt;0</formula>
    </cfRule>
    <cfRule type="expression" dxfId="1016" priority="64">
      <formula>H29&lt;0</formula>
    </cfRule>
  </conditionalFormatting>
  <conditionalFormatting sqref="H25:H27">
    <cfRule type="expression" dxfId="1015" priority="43">
      <formula>H25&gt;0</formula>
    </cfRule>
    <cfRule type="expression" dxfId="1014" priority="44">
      <formula>H25&lt;0</formula>
    </cfRule>
  </conditionalFormatting>
  <conditionalFormatting sqref="Q10">
    <cfRule type="expression" dxfId="1013" priority="57">
      <formula>Q10&gt;0</formula>
    </cfRule>
    <cfRule type="expression" dxfId="1012" priority="58">
      <formula>Q10&lt;0</formula>
    </cfRule>
  </conditionalFormatting>
  <conditionalFormatting sqref="F25:F26">
    <cfRule type="expression" dxfId="1011" priority="45">
      <formula>F25&gt;0</formula>
    </cfRule>
    <cfRule type="expression" dxfId="1010" priority="46">
      <formula>F25&lt;0</formula>
    </cfRule>
  </conditionalFormatting>
  <conditionalFormatting sqref="J65:K72">
    <cfRule type="expression" dxfId="1009" priority="39">
      <formula>J65&gt;0</formula>
    </cfRule>
    <cfRule type="expression" dxfId="1008" priority="40">
      <formula>J65&lt;0</formula>
    </cfRule>
  </conditionalFormatting>
  <conditionalFormatting sqref="F65:F83 F89">
    <cfRule type="expression" dxfId="1007" priority="37">
      <formula>F65&gt;0</formula>
    </cfRule>
    <cfRule type="expression" dxfId="1006" priority="38">
      <formula>F65&lt;0</formula>
    </cfRule>
  </conditionalFormatting>
  <conditionalFormatting sqref="H65:H83 H89">
    <cfRule type="expression" dxfId="1005" priority="35">
      <formula>H65&gt;0</formula>
    </cfRule>
    <cfRule type="expression" dxfId="1004" priority="36">
      <formula>H65&lt;0</formula>
    </cfRule>
  </conditionalFormatting>
  <conditionalFormatting sqref="J76:J78">
    <cfRule type="expression" dxfId="1003" priority="33">
      <formula>J76&gt;0</formula>
    </cfRule>
    <cfRule type="expression" dxfId="1002" priority="34">
      <formula>J76&lt;0</formula>
    </cfRule>
  </conditionalFormatting>
  <conditionalFormatting sqref="K76:K78">
    <cfRule type="expression" dxfId="1001" priority="31">
      <formula>K76&gt;0</formula>
    </cfRule>
    <cfRule type="expression" dxfId="1000" priority="32">
      <formula>K76&lt;0</formula>
    </cfRule>
  </conditionalFormatting>
  <conditionalFormatting sqref="L65:L78">
    <cfRule type="expression" dxfId="999" priority="29">
      <formula>L65&gt;0</formula>
    </cfRule>
    <cfRule type="expression" dxfId="998" priority="30">
      <formula>L65&lt;0</formula>
    </cfRule>
  </conditionalFormatting>
  <conditionalFormatting sqref="F84:F88">
    <cfRule type="expression" dxfId="997" priority="27">
      <formula>F84&gt;0</formula>
    </cfRule>
    <cfRule type="expression" dxfId="996" priority="28">
      <formula>F84&lt;0</formula>
    </cfRule>
  </conditionalFormatting>
  <conditionalFormatting sqref="H84:H88">
    <cfRule type="expression" dxfId="995" priority="25">
      <formula>H84&gt;0</formula>
    </cfRule>
    <cfRule type="expression" dxfId="994" priority="26">
      <formula>H84&lt;0</formula>
    </cfRule>
  </conditionalFormatting>
  <conditionalFormatting sqref="M65:M78">
    <cfRule type="expression" dxfId="993" priority="23">
      <formula>M65&gt;0</formula>
    </cfRule>
    <cfRule type="expression" dxfId="992" priority="24">
      <formula>M65&lt;0</formula>
    </cfRule>
  </conditionalFormatting>
  <conditionalFormatting sqref="M26:M31">
    <cfRule type="expression" dxfId="991" priority="21">
      <formula>M26&gt;0</formula>
    </cfRule>
    <cfRule type="expression" dxfId="990" priority="22">
      <formula>M26&lt;0</formula>
    </cfRule>
  </conditionalFormatting>
  <conditionalFormatting sqref="F93:F105">
    <cfRule type="expression" dxfId="989" priority="19">
      <formula>F93&gt;0</formula>
    </cfRule>
    <cfRule type="expression" dxfId="988" priority="20">
      <formula>F93&lt;0</formula>
    </cfRule>
  </conditionalFormatting>
  <conditionalFormatting sqref="H93:H105">
    <cfRule type="expression" dxfId="987" priority="17">
      <formula>H93&gt;0</formula>
    </cfRule>
    <cfRule type="expression" dxfId="986" priority="18">
      <formula>H93&lt;0</formula>
    </cfRule>
  </conditionalFormatting>
  <conditionalFormatting sqref="H92">
    <cfRule type="expression" dxfId="985" priority="13">
      <formula>H92&gt;0</formula>
    </cfRule>
    <cfRule type="expression" dxfId="984" priority="14">
      <formula>H92&lt;0</formula>
    </cfRule>
  </conditionalFormatting>
  <conditionalFormatting sqref="F92">
    <cfRule type="expression" dxfId="983" priority="15">
      <formula>F92&gt;0</formula>
    </cfRule>
    <cfRule type="expression" dxfId="982" priority="16">
      <formula>F92&lt;0</formula>
    </cfRule>
  </conditionalFormatting>
  <conditionalFormatting sqref="M93:M98">
    <cfRule type="expression" dxfId="981" priority="11">
      <formula>M93&gt;0</formula>
    </cfRule>
    <cfRule type="expression" dxfId="980" priority="12">
      <formula>M93&lt;0</formula>
    </cfRule>
  </conditionalFormatting>
  <conditionalFormatting sqref="K25:K27">
    <cfRule type="expression" dxfId="979" priority="9">
      <formula>K25&gt;0</formula>
    </cfRule>
    <cfRule type="expression" dxfId="978" priority="10">
      <formula>K25&lt;0</formula>
    </cfRule>
  </conditionalFormatting>
  <conditionalFormatting sqref="K28">
    <cfRule type="expression" dxfId="977" priority="7">
      <formula>K28&gt;0</formula>
    </cfRule>
    <cfRule type="expression" dxfId="976" priority="8">
      <formula>K28&lt;0</formula>
    </cfRule>
  </conditionalFormatting>
  <conditionalFormatting sqref="H28">
    <cfRule type="expression" dxfId="975" priority="3">
      <formula>H28&gt;0</formula>
    </cfRule>
    <cfRule type="expression" dxfId="974" priority="4">
      <formula>H28&lt;0</formula>
    </cfRule>
  </conditionalFormatting>
  <conditionalFormatting sqref="F28">
    <cfRule type="expression" dxfId="973" priority="5">
      <formula>F28&gt;0</formula>
    </cfRule>
    <cfRule type="expression" dxfId="972" priority="6">
      <formula>F28&lt;0</formula>
    </cfRule>
  </conditionalFormatting>
  <conditionalFormatting sqref="K29">
    <cfRule type="expression" dxfId="971" priority="1">
      <formula>K29&gt;0</formula>
    </cfRule>
    <cfRule type="expression" dxfId="970"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542</v>
      </c>
      <c r="AJ2">
        <f>$Q$2*$Q$4</f>
        <v>7038</v>
      </c>
      <c r="AK2">
        <f ca="1">AJ2*EXP(-$X$2 * AI2/365.25)</f>
        <v>34951.185068874911</v>
      </c>
      <c r="AM2" s="2">
        <f>Q10</f>
        <v>0</v>
      </c>
      <c r="AO2">
        <f ca="1" xml:space="preserve"> (SUM(AB:AB) - SUM(AE:AE) - SUM(AH:AH) - SUM(AK:AK))/SUM(AB:AB)</f>
        <v>-1.5127968987282623</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542</v>
      </c>
      <c r="AJ3">
        <f t="shared" ref="AJ3:AJ17" si="11">$Q$2*$Q$4</f>
        <v>7038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23.46</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542</v>
      </c>
      <c r="AJ4">
        <f t="shared" si="11"/>
        <v>7038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7038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542</v>
      </c>
      <c r="AJ5">
        <f t="shared" si="11"/>
        <v>7038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542</v>
      </c>
      <c r="AJ6">
        <f t="shared" si="11"/>
        <v>7038</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-1707.8899999999921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542</v>
      </c>
      <c r="AJ7">
        <f t="shared" si="11"/>
        <v>7038</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-1707.8899999999921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542</v>
      </c>
      <c r="AJ8">
        <f t="shared" si="11"/>
        <v>7038</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-0.19527915397975434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542</v>
      </c>
      <c r="AJ9">
        <f t="shared" si="11"/>
        <v>7038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542</v>
      </c>
      <c r="AJ10">
        <f t="shared" si="11"/>
        <v>7038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4.4330775788576297E-2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542</v>
      </c>
      <c r="AJ11">
        <f t="shared" si="11"/>
        <v>7038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1395</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542</v>
      </c>
      <c r="AJ12">
        <f t="shared" si="11"/>
        <v>7038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13.8</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542</v>
      </c>
      <c r="AJ13">
        <f t="shared" si="11"/>
        <v>7038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542</v>
      </c>
      <c r="AJ14">
        <f t="shared" si="11"/>
        <v>7038</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542</v>
      </c>
      <c r="AJ15">
        <f t="shared" si="11"/>
        <v>7038</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542</v>
      </c>
      <c r="AJ16">
        <f t="shared" si="11"/>
        <v>7038</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542</v>
      </c>
      <c r="AJ17">
        <f t="shared" si="11"/>
        <v>7038</v>
      </c>
      <c r="AM17" s="2"/>
    </row>
    <row r="18" spans="1:39" ht="20.25" thickBot="1" x14ac:dyDescent="0.35">
      <c r="B18" s="363">
        <v>43319</v>
      </c>
      <c r="C18" s="7">
        <v>100</v>
      </c>
      <c r="D18" s="43">
        <v>22.68</v>
      </c>
      <c r="E18" s="43">
        <v>0</v>
      </c>
      <c r="F18" s="43">
        <f t="shared" si="12"/>
        <v>2268</v>
      </c>
      <c r="H18" s="68"/>
      <c r="O18" s="890" t="s">
        <v>78</v>
      </c>
      <c r="P18" s="890"/>
      <c r="T18" s="1">
        <v>43236</v>
      </c>
      <c r="U18" t="s">
        <v>1058</v>
      </c>
      <c r="W18" s="132"/>
    </row>
    <row r="19" spans="1:39" ht="15.75" thickTop="1" x14ac:dyDescent="0.25">
      <c r="B19" s="70">
        <v>43336</v>
      </c>
      <c r="C19" s="7">
        <v>200</v>
      </c>
      <c r="D19" s="43">
        <v>23.15</v>
      </c>
      <c r="E19" s="43">
        <v>0</v>
      </c>
      <c r="F19" s="43">
        <f t="shared" si="12"/>
        <v>4630</v>
      </c>
      <c r="O19" s="79">
        <v>1.1000000000000001</v>
      </c>
      <c r="P19" s="79">
        <f>O19*$Q$4</f>
        <v>25.806000000000004</v>
      </c>
      <c r="W19" s="132"/>
    </row>
    <row r="20" spans="1:39" x14ac:dyDescent="0.25">
      <c r="B20" s="70">
        <v>43440</v>
      </c>
      <c r="C20" s="4">
        <v>100</v>
      </c>
      <c r="D20" s="3">
        <v>23.38</v>
      </c>
      <c r="E20" s="3">
        <v>0</v>
      </c>
      <c r="F20" s="3">
        <f t="shared" si="12"/>
        <v>2338</v>
      </c>
      <c r="G20" s="4"/>
      <c r="H20" s="68"/>
      <c r="O20" s="79">
        <v>1.0900000000000001</v>
      </c>
      <c r="P20" s="79">
        <f t="shared" ref="P20:P39" si="13">O20*$Q$4</f>
        <v>25.571400000000004</v>
      </c>
      <c r="T20" s="1">
        <v>43244</v>
      </c>
      <c r="U20" t="s">
        <v>1072</v>
      </c>
      <c r="W20" s="132"/>
    </row>
    <row r="21" spans="1:39" x14ac:dyDescent="0.25">
      <c r="B21" s="70"/>
      <c r="C21" s="4"/>
      <c r="D21" s="3"/>
      <c r="E21" s="3"/>
      <c r="F21" s="3"/>
      <c r="O21" s="79">
        <v>1.08</v>
      </c>
      <c r="P21" s="79">
        <f t="shared" si="13"/>
        <v>25.336800000000004</v>
      </c>
      <c r="W21" s="132"/>
    </row>
    <row r="22" spans="1:39" x14ac:dyDescent="0.25">
      <c r="C22" s="4"/>
      <c r="D22" s="3"/>
      <c r="E22" s="3"/>
      <c r="F22" s="3"/>
      <c r="H22" s="68"/>
      <c r="O22" s="79">
        <v>1.07</v>
      </c>
      <c r="P22" s="79">
        <f t="shared" si="13"/>
        <v>25.102200000000003</v>
      </c>
      <c r="T22" s="688">
        <v>43288</v>
      </c>
      <c r="U22" t="s">
        <v>1153</v>
      </c>
      <c r="W22" s="132"/>
    </row>
    <row r="23" spans="1:39" x14ac:dyDescent="0.25">
      <c r="O23" s="79">
        <v>1.06</v>
      </c>
      <c r="P23" s="79">
        <f t="shared" si="13"/>
        <v>24.867600000000003</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24.633000000000003</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24.398400000000002</v>
      </c>
      <c r="T25" s="688">
        <v>43318</v>
      </c>
      <c r="U25" t="s">
        <v>1158</v>
      </c>
      <c r="W25" s="132"/>
    </row>
    <row r="26" spans="1:39" x14ac:dyDescent="0.25">
      <c r="O26" s="79">
        <v>1.03</v>
      </c>
      <c r="P26" s="79">
        <f t="shared" si="13"/>
        <v>24.163800000000002</v>
      </c>
      <c r="T26" s="703"/>
      <c r="W26" s="132"/>
    </row>
    <row r="27" spans="1:39" x14ac:dyDescent="0.25">
      <c r="O27" s="79">
        <v>1.02</v>
      </c>
      <c r="P27" s="79">
        <f t="shared" si="13"/>
        <v>23.929200000000002</v>
      </c>
      <c r="T27" s="1">
        <v>43342</v>
      </c>
      <c r="U27" t="s">
        <v>1256</v>
      </c>
      <c r="W27" s="132"/>
    </row>
    <row r="28" spans="1:39" x14ac:dyDescent="0.25">
      <c r="O28" s="79">
        <v>1.01</v>
      </c>
      <c r="P28" s="79">
        <f t="shared" si="13"/>
        <v>23.694600000000001</v>
      </c>
      <c r="U28" s="400" t="s">
        <v>1257</v>
      </c>
      <c r="W28" s="132"/>
    </row>
    <row r="29" spans="1:39" x14ac:dyDescent="0.25">
      <c r="O29" s="79">
        <v>1</v>
      </c>
      <c r="P29" s="79">
        <f t="shared" si="13"/>
        <v>23.46</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23.2254</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22.9908</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22.7562</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22.521599999999999</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22.286999999999999</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22.052399999999999</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21.817800000000002</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21.583200000000001</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21.348600000000001</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21.114000000000001</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9" priority="31">
      <formula>F31&gt;0</formula>
    </cfRule>
    <cfRule type="expression" dxfId="968" priority="32">
      <formula>F31&lt;0</formula>
    </cfRule>
  </conditionalFormatting>
  <conditionalFormatting sqref="Q7">
    <cfRule type="expression" dxfId="967" priority="29">
      <formula>Q7&gt;0</formula>
    </cfRule>
    <cfRule type="expression" dxfId="966" priority="30">
      <formula>Q7&lt;0</formula>
    </cfRule>
  </conditionalFormatting>
  <conditionalFormatting sqref="Q8">
    <cfRule type="expression" dxfId="965" priority="27">
      <formula>Q8&gt;0</formula>
    </cfRule>
    <cfRule type="expression" dxfId="964" priority="28">
      <formula>Q8&lt;0</formula>
    </cfRule>
  </conditionalFormatting>
  <conditionalFormatting sqref="F111:F132">
    <cfRule type="expression" dxfId="963" priority="21">
      <formula>F111&gt;0</formula>
    </cfRule>
    <cfRule type="expression" dxfId="962" priority="22">
      <formula>F111&lt;0</formula>
    </cfRule>
  </conditionalFormatting>
  <conditionalFormatting sqref="H111:H132">
    <cfRule type="expression" dxfId="961" priority="19">
      <formula>H111&gt;0</formula>
    </cfRule>
    <cfRule type="expression" dxfId="960" priority="20">
      <formula>H111&lt;0</formula>
    </cfRule>
  </conditionalFormatting>
  <conditionalFormatting sqref="Q10">
    <cfRule type="expression" dxfId="959" priority="17">
      <formula>Q10&gt;0</formula>
    </cfRule>
    <cfRule type="expression" dxfId="958" priority="18">
      <formula>Q10&lt;0</formula>
    </cfRule>
  </conditionalFormatting>
  <conditionalFormatting sqref="J31:J44">
    <cfRule type="expression" dxfId="957" priority="15">
      <formula>J31&gt;0</formula>
    </cfRule>
    <cfRule type="expression" dxfId="956" priority="16">
      <formula>J31&lt;0</formula>
    </cfRule>
  </conditionalFormatting>
  <conditionalFormatting sqref="K31:K44">
    <cfRule type="expression" dxfId="955" priority="13">
      <formula>K31&gt;0</formula>
    </cfRule>
    <cfRule type="expression" dxfId="954" priority="14">
      <formula>K31&lt;0</formula>
    </cfRule>
  </conditionalFormatting>
  <conditionalFormatting sqref="L31:L44">
    <cfRule type="expression" dxfId="953" priority="11">
      <formula>L31&gt;0</formula>
    </cfRule>
    <cfRule type="expression" dxfId="952" priority="12">
      <formula>L31&lt;0</formula>
    </cfRule>
  </conditionalFormatting>
  <conditionalFormatting sqref="H66:H72 F66:F72">
    <cfRule type="expression" dxfId="951" priority="9">
      <formula>F66&gt;0</formula>
    </cfRule>
    <cfRule type="expression" dxfId="950" priority="10">
      <formula>F66&lt;0</formula>
    </cfRule>
  </conditionalFormatting>
  <conditionalFormatting sqref="H73:H76 F73:F76">
    <cfRule type="expression" dxfId="949" priority="7">
      <formula>F73&gt;0</formula>
    </cfRule>
    <cfRule type="expression" dxfId="948" priority="8">
      <formula>F73&lt;0</formula>
    </cfRule>
  </conditionalFormatting>
  <conditionalFormatting sqref="F83:F84 H83:H84">
    <cfRule type="expression" dxfId="947" priority="5">
      <formula>F83&gt;0</formula>
    </cfRule>
    <cfRule type="expression" dxfId="946" priority="6">
      <formula>F83&lt;0</formula>
    </cfRule>
  </conditionalFormatting>
  <conditionalFormatting sqref="F82 H82">
    <cfRule type="expression" dxfId="945" priority="3">
      <formula>F82&gt;0</formula>
    </cfRule>
    <cfRule type="expression" dxfId="944" priority="4">
      <formula>F82&lt;0</formula>
    </cfRule>
  </conditionalFormatting>
  <conditionalFormatting sqref="F79:F81 H79:H81">
    <cfRule type="expression" dxfId="943" priority="1">
      <formula>F79&gt;0</formula>
    </cfRule>
    <cfRule type="expression" dxfId="942"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9"/>
      <c r="H13" s="4"/>
      <c r="I13" s="3"/>
      <c r="J13" s="3"/>
      <c r="K13" s="3"/>
      <c r="L13" s="4"/>
      <c r="M13" s="4"/>
      <c r="N13" s="4"/>
      <c r="T13" s="1"/>
    </row>
    <row r="14" spans="1:33" x14ac:dyDescent="0.25">
      <c r="B14" s="402"/>
      <c r="C14" s="4"/>
      <c r="D14" s="3"/>
      <c r="E14" s="3"/>
      <c r="F14" s="3"/>
      <c r="G14" s="899"/>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41" priority="137">
      <formula>F30&gt;0</formula>
    </cfRule>
    <cfRule type="expression" dxfId="940" priority="138">
      <formula>F30&lt;0</formula>
    </cfRule>
  </conditionalFormatting>
  <conditionalFormatting sqref="H47:H58">
    <cfRule type="expression" dxfId="939" priority="129">
      <formula>H47&gt;0</formula>
    </cfRule>
    <cfRule type="expression" dxfId="938" priority="130">
      <formula>H47&lt;0</formula>
    </cfRule>
  </conditionalFormatting>
  <conditionalFormatting sqref="H59">
    <cfRule type="expression" dxfId="937" priority="119">
      <formula>H59&gt;0</formula>
    </cfRule>
    <cfRule type="expression" dxfId="936" priority="120">
      <formula>H59&lt;0</formula>
    </cfRule>
  </conditionalFormatting>
  <conditionalFormatting sqref="H60">
    <cfRule type="expression" dxfId="935" priority="115">
      <formula>H60&gt;0</formula>
    </cfRule>
    <cfRule type="expression" dxfId="934" priority="116">
      <formula>H60&lt;0</formula>
    </cfRule>
  </conditionalFormatting>
  <conditionalFormatting sqref="H61:H66">
    <cfRule type="expression" dxfId="933" priority="111">
      <formula>H61&gt;0</formula>
    </cfRule>
    <cfRule type="expression" dxfId="932" priority="112">
      <formula>H61&lt;0</formula>
    </cfRule>
  </conditionalFormatting>
  <conditionalFormatting sqref="Q8">
    <cfRule type="expression" dxfId="931" priority="95">
      <formula>Q8&gt;0</formula>
    </cfRule>
    <cfRule type="expression" dxfId="930" priority="96">
      <formula>Q8&lt;0</formula>
    </cfRule>
  </conditionalFormatting>
  <conditionalFormatting sqref="Q7">
    <cfRule type="expression" dxfId="929" priority="97">
      <formula>Q7&gt;0</formula>
    </cfRule>
    <cfRule type="expression" dxfId="928" priority="98">
      <formula>Q7&lt;0</formula>
    </cfRule>
  </conditionalFormatting>
  <conditionalFormatting sqref="F178 H178">
    <cfRule type="expression" dxfId="927" priority="93">
      <formula>F178&gt;0</formula>
    </cfRule>
    <cfRule type="expression" dxfId="926" priority="94">
      <formula>F178&lt;0</formula>
    </cfRule>
  </conditionalFormatting>
  <conditionalFormatting sqref="Q10">
    <cfRule type="expression" dxfId="925" priority="87">
      <formula>Q10&gt;0</formula>
    </cfRule>
    <cfRule type="expression" dxfId="924" priority="88">
      <formula>Q10&lt;0</formula>
    </cfRule>
  </conditionalFormatting>
  <conditionalFormatting sqref="Q9">
    <cfRule type="expression" dxfId="923" priority="81">
      <formula>Q9&gt;0</formula>
    </cfRule>
    <cfRule type="expression" dxfId="922" priority="82">
      <formula>Q9&lt;0</formula>
    </cfRule>
  </conditionalFormatting>
  <conditionalFormatting sqref="F201:F248">
    <cfRule type="expression" dxfId="921" priority="41">
      <formula>F201&gt;0</formula>
    </cfRule>
    <cfRule type="expression" dxfId="920" priority="42">
      <formula>F201&lt;0</formula>
    </cfRule>
  </conditionalFormatting>
  <conditionalFormatting sqref="H201:H248">
    <cfRule type="expression" dxfId="919" priority="39">
      <formula>H201&gt;0</formula>
    </cfRule>
    <cfRule type="expression" dxfId="918" priority="40">
      <formula>H201&lt;0</formula>
    </cfRule>
  </conditionalFormatting>
  <conditionalFormatting sqref="J208">
    <cfRule type="expression" dxfId="917" priority="37">
      <formula>J208&gt;0</formula>
    </cfRule>
    <cfRule type="expression" dxfId="916" priority="38">
      <formula>J208&lt;0</formula>
    </cfRule>
  </conditionalFormatting>
  <conditionalFormatting sqref="J214:J215">
    <cfRule type="expression" dxfId="915" priority="35">
      <formula>J214&gt;0</formula>
    </cfRule>
    <cfRule type="expression" dxfId="914" priority="36">
      <formula>J214&lt;0</formula>
    </cfRule>
  </conditionalFormatting>
  <conditionalFormatting sqref="J216">
    <cfRule type="expression" dxfId="913" priority="33">
      <formula>J216&gt;0</formula>
    </cfRule>
    <cfRule type="expression" dxfId="912" priority="34">
      <formula>J216&lt;0</formula>
    </cfRule>
  </conditionalFormatting>
  <conditionalFormatting sqref="J217:J219 J221:J224">
    <cfRule type="expression" dxfId="911" priority="31">
      <formula>J217&gt;0</formula>
    </cfRule>
    <cfRule type="expression" dxfId="910" priority="32">
      <formula>J217&lt;0</formula>
    </cfRule>
  </conditionalFormatting>
  <conditionalFormatting sqref="K208">
    <cfRule type="expression" dxfId="909" priority="29">
      <formula>K208&gt;0</formula>
    </cfRule>
    <cfRule type="expression" dxfId="908" priority="30">
      <formula>K208&lt;0</formula>
    </cfRule>
  </conditionalFormatting>
  <conditionalFormatting sqref="K214:K215">
    <cfRule type="expression" dxfId="907" priority="27">
      <formula>K214&gt;0</formula>
    </cfRule>
    <cfRule type="expression" dxfId="906" priority="28">
      <formula>K214&lt;0</formula>
    </cfRule>
  </conditionalFormatting>
  <conditionalFormatting sqref="K216">
    <cfRule type="expression" dxfId="905" priority="25">
      <formula>K216&gt;0</formula>
    </cfRule>
    <cfRule type="expression" dxfId="904" priority="26">
      <formula>K216&lt;0</formula>
    </cfRule>
  </conditionalFormatting>
  <conditionalFormatting sqref="K217:K224">
    <cfRule type="expression" dxfId="903" priority="23">
      <formula>K217&gt;0</formula>
    </cfRule>
    <cfRule type="expression" dxfId="902" priority="24">
      <formula>K217&lt;0</formula>
    </cfRule>
  </conditionalFormatting>
  <conditionalFormatting sqref="L208">
    <cfRule type="expression" dxfId="901" priority="21">
      <formula>L208&gt;0</formula>
    </cfRule>
    <cfRule type="expression" dxfId="900" priority="22">
      <formula>L208&lt;0</formula>
    </cfRule>
  </conditionalFormatting>
  <conditionalFormatting sqref="L214:L215">
    <cfRule type="expression" dxfId="899" priority="19">
      <formula>L214&gt;0</formula>
    </cfRule>
    <cfRule type="expression" dxfId="898" priority="20">
      <formula>L214&lt;0</formula>
    </cfRule>
  </conditionalFormatting>
  <conditionalFormatting sqref="L216">
    <cfRule type="expression" dxfId="897" priority="17">
      <formula>L216&gt;0</formula>
    </cfRule>
    <cfRule type="expression" dxfId="896" priority="18">
      <formula>L216&lt;0</formula>
    </cfRule>
  </conditionalFormatting>
  <conditionalFormatting sqref="L217:L224">
    <cfRule type="expression" dxfId="895" priority="15">
      <formula>L217&gt;0</formula>
    </cfRule>
    <cfRule type="expression" dxfId="894" priority="16">
      <formula>L217&lt;0</formula>
    </cfRule>
  </conditionalFormatting>
  <conditionalFormatting sqref="K225">
    <cfRule type="expression" dxfId="893" priority="13">
      <formula>K225&gt;0</formula>
    </cfRule>
    <cfRule type="expression" dxfId="892" priority="14">
      <formula>K225&lt;0</formula>
    </cfRule>
  </conditionalFormatting>
  <conditionalFormatting sqref="L225:L232">
    <cfRule type="expression" dxfId="891" priority="11">
      <formula>L225&gt;0</formula>
    </cfRule>
    <cfRule type="expression" dxfId="890" priority="12">
      <formula>L225&lt;0</formula>
    </cfRule>
  </conditionalFormatting>
  <conditionalFormatting sqref="K226">
    <cfRule type="expression" dxfId="889" priority="9">
      <formula>K226&gt;0</formula>
    </cfRule>
    <cfRule type="expression" dxfId="888" priority="10">
      <formula>K226&lt;0</formula>
    </cfRule>
  </conditionalFormatting>
  <conditionalFormatting sqref="K227">
    <cfRule type="expression" dxfId="887" priority="7">
      <formula>K227&gt;0</formula>
    </cfRule>
    <cfRule type="expression" dxfId="886" priority="8">
      <formula>K227&lt;0</formula>
    </cfRule>
  </conditionalFormatting>
  <conditionalFormatting sqref="K228:K248">
    <cfRule type="expression" dxfId="885" priority="5">
      <formula>K228&gt;0</formula>
    </cfRule>
    <cfRule type="expression" dxfId="884" priority="6">
      <formula>K228&lt;0</formula>
    </cfRule>
  </conditionalFormatting>
  <conditionalFormatting sqref="L233:L237">
    <cfRule type="expression" dxfId="883" priority="3">
      <formula>L233&gt;0</formula>
    </cfRule>
    <cfRule type="expression" dxfId="882" priority="4">
      <formula>L233&lt;0</formula>
    </cfRule>
  </conditionalFormatting>
  <conditionalFormatting sqref="L238:L243">
    <cfRule type="expression" dxfId="881" priority="1">
      <formula>L238&gt;0</formula>
    </cfRule>
    <cfRule type="expression" dxfId="88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0" t="s">
        <v>78</v>
      </c>
      <c r="P40" s="890"/>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9" priority="11">
      <formula>F27&gt;0</formula>
    </cfRule>
    <cfRule type="expression" dxfId="878" priority="12">
      <formula>F27&lt;0</formula>
    </cfRule>
  </conditionalFormatting>
  <conditionalFormatting sqref="H27:H29">
    <cfRule type="expression" dxfId="877" priority="9">
      <formula>H27&gt;0</formula>
    </cfRule>
    <cfRule type="expression" dxfId="876" priority="10">
      <formula>H27&lt;0</formula>
    </cfRule>
  </conditionalFormatting>
  <conditionalFormatting sqref="F23:F26">
    <cfRule type="expression" dxfId="875" priority="7">
      <formula>F23&gt;0</formula>
    </cfRule>
    <cfRule type="expression" dxfId="874" priority="8">
      <formula>F23&lt;0</formula>
    </cfRule>
  </conditionalFormatting>
  <conditionalFormatting sqref="H23:H26">
    <cfRule type="expression" dxfId="873" priority="5">
      <formula>H23&gt;0</formula>
    </cfRule>
    <cfRule type="expression" dxfId="872" priority="6">
      <formula>H23&lt;0</formula>
    </cfRule>
  </conditionalFormatting>
  <conditionalFormatting sqref="Q8">
    <cfRule type="expression" dxfId="871" priority="1">
      <formula>Q8&gt;0</formula>
    </cfRule>
    <cfRule type="expression" dxfId="870" priority="2">
      <formula>Q8&lt;0</formula>
    </cfRule>
  </conditionalFormatting>
  <conditionalFormatting sqref="Q7">
    <cfRule type="expression" dxfId="869" priority="3">
      <formula>Q7&gt;0</formula>
    </cfRule>
    <cfRule type="expression" dxfId="86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0" t="s">
        <v>78</v>
      </c>
      <c r="P40" s="890"/>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7" priority="7">
      <formula>F21&gt;0</formula>
    </cfRule>
    <cfRule type="expression" dxfId="866" priority="8">
      <formula>F21&lt;0</formula>
    </cfRule>
  </conditionalFormatting>
  <conditionalFormatting sqref="F22">
    <cfRule type="expression" dxfId="865" priority="5">
      <formula>F22&gt;0</formula>
    </cfRule>
    <cfRule type="expression" dxfId="864" priority="6">
      <formula>F22&lt;0</formula>
    </cfRule>
  </conditionalFormatting>
  <conditionalFormatting sqref="Q8">
    <cfRule type="expression" dxfId="863" priority="1">
      <formula>Q8&gt;0</formula>
    </cfRule>
    <cfRule type="expression" dxfId="862" priority="2">
      <formula>Q8&lt;0</formula>
    </cfRule>
  </conditionalFormatting>
  <conditionalFormatting sqref="Q7">
    <cfRule type="expression" dxfId="861" priority="3">
      <formula>Q7&gt;0</formula>
    </cfRule>
    <cfRule type="expression" dxfId="86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0" t="s">
        <v>78</v>
      </c>
      <c r="P44" s="890"/>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9" priority="17">
      <formula>F38&gt;0</formula>
    </cfRule>
    <cfRule type="expression" dxfId="858" priority="18">
      <formula>F38&lt;0</formula>
    </cfRule>
  </conditionalFormatting>
  <conditionalFormatting sqref="H38:H72">
    <cfRule type="expression" dxfId="857" priority="9">
      <formula>H38&gt;0</formula>
    </cfRule>
    <cfRule type="expression" dxfId="856" priority="10">
      <formula>H38&lt;0</formula>
    </cfRule>
  </conditionalFormatting>
  <conditionalFormatting sqref="F21:F37">
    <cfRule type="expression" dxfId="855" priority="7">
      <formula>F21&gt;0</formula>
    </cfRule>
    <cfRule type="expression" dxfId="854" priority="8">
      <formula>F21&lt;0</formula>
    </cfRule>
  </conditionalFormatting>
  <conditionalFormatting sqref="H21:H37">
    <cfRule type="expression" dxfId="853" priority="5">
      <formula>H21&gt;0</formula>
    </cfRule>
    <cfRule type="expression" dxfId="852" priority="6">
      <formula>H21&lt;0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0" t="s">
        <v>78</v>
      </c>
      <c r="P46" s="890"/>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7" priority="11">
      <formula>F24&gt;0</formula>
    </cfRule>
    <cfRule type="expression" dxfId="846" priority="12">
      <formula>F24&lt;0</formula>
    </cfRule>
  </conditionalFormatting>
  <conditionalFormatting sqref="H27:H30">
    <cfRule type="expression" dxfId="845" priority="9">
      <formula>H27&gt;0</formula>
    </cfRule>
    <cfRule type="expression" dxfId="844" priority="10">
      <formula>H27&lt;0</formula>
    </cfRule>
  </conditionalFormatting>
  <conditionalFormatting sqref="F25">
    <cfRule type="expression" dxfId="843" priority="7">
      <formula>F25&gt;0</formula>
    </cfRule>
    <cfRule type="expression" dxfId="842" priority="8">
      <formula>F25&lt;0</formula>
    </cfRule>
  </conditionalFormatting>
  <conditionalFormatting sqref="H24:H26">
    <cfRule type="expression" dxfId="841" priority="5">
      <formula>H24&gt;0</formula>
    </cfRule>
    <cfRule type="expression" dxfId="840" priority="6">
      <formula>H24&lt;0</formula>
    </cfRule>
  </conditionalFormatting>
  <conditionalFormatting sqref="Q7">
    <cfRule type="expression" dxfId="839" priority="3">
      <formula>Q7&gt;0</formula>
    </cfRule>
    <cfRule type="expression" dxfId="838" priority="4">
      <formula>Q7&lt;0</formula>
    </cfRule>
  </conditionalFormatting>
  <conditionalFormatting sqref="Q8">
    <cfRule type="expression" dxfId="837" priority="1">
      <formula>Q8&gt;0</formula>
    </cfRule>
    <cfRule type="expression" dxfId="83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0" t="s">
        <v>78</v>
      </c>
      <c r="Q39" s="890"/>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5" priority="17">
      <formula>F28&gt;0</formula>
    </cfRule>
    <cfRule type="expression" dxfId="834" priority="18">
      <formula>F28&lt;0</formula>
    </cfRule>
  </conditionalFormatting>
  <conditionalFormatting sqref="F28 F33:F35">
    <cfRule type="expression" dxfId="833" priority="19">
      <formula>F28&gt;0</formula>
    </cfRule>
    <cfRule type="expression" dxfId="832" priority="20">
      <formula>F28&lt;0</formula>
    </cfRule>
  </conditionalFormatting>
  <conditionalFormatting sqref="H28 H33:H35">
    <cfRule type="expression" dxfId="831" priority="15">
      <formula>H28&gt;0</formula>
    </cfRule>
    <cfRule type="expression" dxfId="830" priority="16">
      <formula>H28&lt;0</formula>
    </cfRule>
  </conditionalFormatting>
  <conditionalFormatting sqref="F21:F27">
    <cfRule type="expression" dxfId="829" priority="13">
      <formula>F21&gt;0</formula>
    </cfRule>
    <cfRule type="expression" dxfId="828" priority="14">
      <formula>F21&lt;0</formula>
    </cfRule>
  </conditionalFormatting>
  <conditionalFormatting sqref="H21:H27">
    <cfRule type="expression" dxfId="827" priority="11">
      <formula>H21&gt;0</formula>
    </cfRule>
    <cfRule type="expression" dxfId="826" priority="12">
      <formula>H21&lt;0</formula>
    </cfRule>
  </conditionalFormatting>
  <conditionalFormatting sqref="Q8">
    <cfRule type="expression" dxfId="825" priority="7">
      <formula>Q8&gt;0</formula>
    </cfRule>
    <cfRule type="expression" dxfId="824" priority="8">
      <formula>Q8&lt;0</formula>
    </cfRule>
  </conditionalFormatting>
  <conditionalFormatting sqref="Q7">
    <cfRule type="expression" dxfId="823" priority="9">
      <formula>Q7&gt;0</formula>
    </cfRule>
    <cfRule type="expression" dxfId="822" priority="10">
      <formula>Q7&lt;0</formula>
    </cfRule>
  </conditionalFormatting>
  <conditionalFormatting sqref="F29:F32">
    <cfRule type="expression" dxfId="821" priority="5">
      <formula>F29&gt;0</formula>
    </cfRule>
    <cfRule type="expression" dxfId="820" priority="6">
      <formula>F29&lt;0</formula>
    </cfRule>
  </conditionalFormatting>
  <conditionalFormatting sqref="H29:H32">
    <cfRule type="expression" dxfId="819" priority="3">
      <formula>H29&gt;0</formula>
    </cfRule>
    <cfRule type="expression" dxfId="818" priority="4">
      <formula>H29&lt;0</formula>
    </cfRule>
  </conditionalFormatting>
  <conditionalFormatting sqref="M37">
    <cfRule type="expression" dxfId="817" priority="1">
      <formula>M37&gt;0</formula>
    </cfRule>
    <cfRule type="expression" dxfId="81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0" t="s">
        <v>78</v>
      </c>
      <c r="Q17" s="890"/>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15" priority="51">
      <formula>F26&gt;0</formula>
    </cfRule>
    <cfRule type="expression" dxfId="81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13" priority="39">
      <formula>F22&gt;0</formula>
    </cfRule>
    <cfRule type="expression" dxfId="812" priority="40">
      <formula>F22&lt;0</formula>
    </cfRule>
  </conditionalFormatting>
  <conditionalFormatting sqref="H22:H25">
    <cfRule type="expression" dxfId="811" priority="37">
      <formula>H22&gt;0</formula>
    </cfRule>
    <cfRule type="expression" dxfId="810" priority="38">
      <formula>H22&lt;0</formula>
    </cfRule>
  </conditionalFormatting>
  <conditionalFormatting sqref="Q8">
    <cfRule type="expression" dxfId="809" priority="33">
      <formula>Q8&gt;0</formula>
    </cfRule>
    <cfRule type="expression" dxfId="808" priority="34">
      <formula>Q8&lt;0</formula>
    </cfRule>
  </conditionalFormatting>
  <conditionalFormatting sqref="Q7">
    <cfRule type="expression" dxfId="807" priority="35">
      <formula>Q7&gt;0</formula>
    </cfRule>
    <cfRule type="expression" dxfId="806" priority="36">
      <formula>Q7&lt;0</formula>
    </cfRule>
  </conditionalFormatting>
  <conditionalFormatting sqref="F74:F76">
    <cfRule type="expression" dxfId="805" priority="31">
      <formula>F74&gt;0</formula>
    </cfRule>
    <cfRule type="expression" dxfId="804" priority="32">
      <formula>F74&lt;0</formula>
    </cfRule>
  </conditionalFormatting>
  <conditionalFormatting sqref="F77:F84">
    <cfRule type="expression" dxfId="803" priority="27">
      <formula>F77&gt;0</formula>
    </cfRule>
    <cfRule type="expression" dxfId="802" priority="28">
      <formula>F77&lt;0</formula>
    </cfRule>
  </conditionalFormatting>
  <conditionalFormatting sqref="F77:F84">
    <cfRule type="expression" dxfId="801" priority="29">
      <formula>F77&gt;0</formula>
    </cfRule>
    <cfRule type="expression" dxfId="800" priority="30">
      <formula>F77&lt;0</formula>
    </cfRule>
  </conditionalFormatting>
  <conditionalFormatting sqref="H74:H84">
    <cfRule type="expression" dxfId="799" priority="25">
      <formula>H74&gt;0</formula>
    </cfRule>
    <cfRule type="expression" dxfId="798" priority="26">
      <formula>H74&lt;0</formula>
    </cfRule>
  </conditionalFormatting>
  <conditionalFormatting sqref="F70:F73">
    <cfRule type="expression" dxfId="797" priority="23">
      <formula>F70&gt;0</formula>
    </cfRule>
    <cfRule type="expression" dxfId="796" priority="24">
      <formula>F70&lt;0</formula>
    </cfRule>
  </conditionalFormatting>
  <conditionalFormatting sqref="H70:H73">
    <cfRule type="expression" dxfId="795" priority="21">
      <formula>H70&gt;0</formula>
    </cfRule>
    <cfRule type="expression" dxfId="794" priority="22">
      <formula>H70&lt;0</formula>
    </cfRule>
  </conditionalFormatting>
  <conditionalFormatting sqref="Q10">
    <cfRule type="expression" dxfId="793" priority="19">
      <formula>Q10&gt;0</formula>
    </cfRule>
    <cfRule type="expression" dxfId="792" priority="20">
      <formula>Q10&lt;0</formula>
    </cfRule>
  </conditionalFormatting>
  <conditionalFormatting sqref="H43 F43">
    <cfRule type="expression" dxfId="791" priority="15">
      <formula>F43&gt;0</formula>
    </cfRule>
    <cfRule type="expression" dxfId="790" priority="16">
      <formula>F43&lt;0</formula>
    </cfRule>
  </conditionalFormatting>
  <conditionalFormatting sqref="H37:H39 F37:F39">
    <cfRule type="expression" dxfId="789" priority="13">
      <formula>F37&gt;0</formula>
    </cfRule>
    <cfRule type="expression" dxfId="788" priority="14">
      <formula>F37&lt;0</formula>
    </cfRule>
  </conditionalFormatting>
  <conditionalFormatting sqref="H35:H36 F35:F36">
    <cfRule type="expression" dxfId="787" priority="11">
      <formula>F35&gt;0</formula>
    </cfRule>
    <cfRule type="expression" dxfId="786" priority="12">
      <formula>F35&lt;0</formula>
    </cfRule>
  </conditionalFormatting>
  <conditionalFormatting sqref="H41:H42 F41:F42 J40:J41">
    <cfRule type="expression" dxfId="785" priority="9">
      <formula>F40&gt;0</formula>
    </cfRule>
    <cfRule type="expression" dxfId="784" priority="10">
      <formula>F40&lt;0</formula>
    </cfRule>
  </conditionalFormatting>
  <conditionalFormatting sqref="H40 F40">
    <cfRule type="expression" dxfId="783" priority="7">
      <formula>F40&gt;0</formula>
    </cfRule>
    <cfRule type="expression" dxfId="782" priority="8">
      <formula>F40&lt;0</formula>
    </cfRule>
  </conditionalFormatting>
  <conditionalFormatting sqref="H45 F45 J44:J45">
    <cfRule type="expression" dxfId="781" priority="3">
      <formula>F44&gt;0</formula>
    </cfRule>
    <cfRule type="expression" dxfId="780" priority="4">
      <formula>F44&lt;0</formula>
    </cfRule>
  </conditionalFormatting>
  <conditionalFormatting sqref="H44 F44">
    <cfRule type="expression" dxfId="779" priority="1">
      <formula>F44&gt;0</formula>
    </cfRule>
    <cfRule type="expression" dxfId="77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7" priority="29">
      <formula>F40&gt;0</formula>
    </cfRule>
    <cfRule type="expression" dxfId="776" priority="30">
      <formula>F40&lt;0</formula>
    </cfRule>
  </conditionalFormatting>
  <conditionalFormatting sqref="F40:F45">
    <cfRule type="expression" dxfId="775" priority="31">
      <formula>F40&gt;0</formula>
    </cfRule>
    <cfRule type="expression" dxfId="774" priority="32">
      <formula>F40&lt;0</formula>
    </cfRule>
  </conditionalFormatting>
  <conditionalFormatting sqref="H40:H45">
    <cfRule type="expression" dxfId="773" priority="27">
      <formula>H40&gt;0</formula>
    </cfRule>
    <cfRule type="expression" dxfId="772" priority="28">
      <formula>H40&lt;0</formula>
    </cfRule>
  </conditionalFormatting>
  <conditionalFormatting sqref="F23:F39">
    <cfRule type="expression" dxfId="771" priority="13">
      <formula>F23&gt;0</formula>
    </cfRule>
    <cfRule type="expression" dxfId="770" priority="14">
      <formula>F23&lt;0</formula>
    </cfRule>
  </conditionalFormatting>
  <conditionalFormatting sqref="H23:H39">
    <cfRule type="expression" dxfId="769" priority="11">
      <formula>H23&gt;0</formula>
    </cfRule>
    <cfRule type="expression" dxfId="768" priority="12">
      <formula>H23&lt;0</formula>
    </cfRule>
  </conditionalFormatting>
  <conditionalFormatting sqref="Q7">
    <cfRule type="expression" dxfId="767" priority="9">
      <formula>Q7&gt;0</formula>
    </cfRule>
    <cfRule type="expression" dxfId="766" priority="10">
      <formula>Q7&lt;0</formula>
    </cfRule>
  </conditionalFormatting>
  <conditionalFormatting sqref="Q8">
    <cfRule type="expression" dxfId="765" priority="7">
      <formula>Q8&gt;0</formula>
    </cfRule>
    <cfRule type="expression" dxfId="764" priority="8">
      <formula>Q8&lt;0</formula>
    </cfRule>
  </conditionalFormatting>
  <conditionalFormatting sqref="Q10">
    <cfRule type="expression" dxfId="763" priority="1">
      <formula>Q10&gt;0</formula>
    </cfRule>
    <cfRule type="expression" dxfId="76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61" priority="39">
      <formula>Q12&gt;0</formula>
    </cfRule>
    <cfRule type="expression" dxfId="76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9" priority="33">
      <formula>F25&gt;0</formula>
    </cfRule>
    <cfRule type="expression" dxfId="758" priority="34">
      <formula>F25&lt;0</formula>
    </cfRule>
  </conditionalFormatting>
  <conditionalFormatting sqref="F30">
    <cfRule type="expression" dxfId="757" priority="31">
      <formula>F30&gt;0</formula>
    </cfRule>
    <cfRule type="expression" dxfId="756" priority="32">
      <formula>F30&lt;0</formula>
    </cfRule>
  </conditionalFormatting>
  <conditionalFormatting sqref="F31">
    <cfRule type="expression" dxfId="755" priority="29">
      <formula>F31&gt;0</formula>
    </cfRule>
    <cfRule type="expression" dxfId="754" priority="30">
      <formula>F31&lt;0</formula>
    </cfRule>
  </conditionalFormatting>
  <conditionalFormatting sqref="F32:F34">
    <cfRule type="expression" dxfId="753" priority="27">
      <formula>F32&gt;0</formula>
    </cfRule>
    <cfRule type="expression" dxfId="752" priority="28">
      <formula>F32&lt;0</formula>
    </cfRule>
  </conditionalFormatting>
  <conditionalFormatting sqref="H25:H29">
    <cfRule type="expression" dxfId="751" priority="25">
      <formula>H25&gt;0</formula>
    </cfRule>
    <cfRule type="expression" dxfId="750" priority="26">
      <formula>H25&lt;0</formula>
    </cfRule>
  </conditionalFormatting>
  <conditionalFormatting sqref="H30">
    <cfRule type="expression" dxfId="749" priority="23">
      <formula>H30&gt;0</formula>
    </cfRule>
    <cfRule type="expression" dxfId="748" priority="24">
      <formula>H30&lt;0</formula>
    </cfRule>
  </conditionalFormatting>
  <conditionalFormatting sqref="H31">
    <cfRule type="expression" dxfId="747" priority="21">
      <formula>H31&gt;0</formula>
    </cfRule>
    <cfRule type="expression" dxfId="746" priority="22">
      <formula>H31&lt;0</formula>
    </cfRule>
  </conditionalFormatting>
  <conditionalFormatting sqref="H32:H34">
    <cfRule type="expression" dxfId="745" priority="19">
      <formula>H32&gt;0</formula>
    </cfRule>
    <cfRule type="expression" dxfId="744" priority="20">
      <formula>H32&lt;0</formula>
    </cfRule>
  </conditionalFormatting>
  <conditionalFormatting sqref="F35">
    <cfRule type="expression" dxfId="743" priority="17">
      <formula>F35&gt;0</formula>
    </cfRule>
    <cfRule type="expression" dxfId="742" priority="18">
      <formula>F35&lt;0</formula>
    </cfRule>
  </conditionalFormatting>
  <conditionalFormatting sqref="H35">
    <cfRule type="expression" dxfId="741" priority="15">
      <formula>H35&gt;0</formula>
    </cfRule>
    <cfRule type="expression" dxfId="740" priority="16">
      <formula>H35&lt;0</formula>
    </cfRule>
  </conditionalFormatting>
  <conditionalFormatting sqref="F36">
    <cfRule type="expression" dxfId="739" priority="13">
      <formula>F36&gt;0</formula>
    </cfRule>
    <cfRule type="expression" dxfId="738" priority="14">
      <formula>F36&lt;0</formula>
    </cfRule>
  </conditionalFormatting>
  <conditionalFormatting sqref="H36">
    <cfRule type="expression" dxfId="737" priority="11">
      <formula>H36&gt;0</formula>
    </cfRule>
    <cfRule type="expression" dxfId="736" priority="12">
      <formula>H36&lt;0</formula>
    </cfRule>
  </conditionalFormatting>
  <conditionalFormatting sqref="H23:H24">
    <cfRule type="expression" dxfId="735" priority="5">
      <formula>H23&gt;0</formula>
    </cfRule>
    <cfRule type="expression" dxfId="734" priority="6">
      <formula>H23&lt;0</formula>
    </cfRule>
  </conditionalFormatting>
  <conditionalFormatting sqref="F23:F24">
    <cfRule type="expression" dxfId="733" priority="7">
      <formula>F23&gt;0</formula>
    </cfRule>
    <cfRule type="expression" dxfId="732" priority="8">
      <formula>F23&lt;0</formula>
    </cfRule>
  </conditionalFormatting>
  <conditionalFormatting sqref="Q7">
    <cfRule type="expression" dxfId="731" priority="3">
      <formula>Q7&gt;0</formula>
    </cfRule>
    <cfRule type="expression" dxfId="730" priority="4">
      <formula>Q7&lt;0</formula>
    </cfRule>
  </conditionalFormatting>
  <conditionalFormatting sqref="Q8">
    <cfRule type="expression" dxfId="729" priority="1">
      <formula>Q8&gt;0</formula>
    </cfRule>
    <cfRule type="expression" dxfId="72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46.27</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5552.4000000000005</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1925.0199999999959</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320.43999999999414</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6.1246645616555538E-2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3.7173114328938835E-2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10.236725663716816</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50.897000000000006</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50.434300000000007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49.971600000000009</v>
      </c>
      <c r="W19" s="2"/>
      <c r="X19" s="132"/>
      <c r="AD19" s="180"/>
      <c r="AG19" s="180"/>
    </row>
    <row r="20" spans="1:33" x14ac:dyDescent="0.25">
      <c r="P20" s="79">
        <v>1.07</v>
      </c>
      <c r="Q20" s="79">
        <f t="shared" si="2"/>
        <v>49.508900000000004</v>
      </c>
      <c r="W20" s="2"/>
      <c r="X20" s="132"/>
    </row>
    <row r="21" spans="1:33" x14ac:dyDescent="0.25">
      <c r="P21" s="79">
        <v>1.06</v>
      </c>
      <c r="Q21" s="79">
        <f t="shared" si="2"/>
        <v>49.046200000000006</v>
      </c>
      <c r="W21" s="2"/>
      <c r="X21" s="132"/>
      <c r="AD21" s="180"/>
      <c r="AG21" s="180"/>
    </row>
    <row r="22" spans="1:33" x14ac:dyDescent="0.25">
      <c r="P22" s="79">
        <v>1.05</v>
      </c>
      <c r="Q22" s="79">
        <f t="shared" si="2"/>
        <v>48.583500000000008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48.120800000000003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47.658100000000005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47.195400000000006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46.732700000000001</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46.27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45.807300000000005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45.3446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44.881900000000002</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44.419200000000004</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43.956499999999998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43.4938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43.031100000000002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42.568400000000004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42.105700000000006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41.643000000000001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1385</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27" priority="81">
      <formula>J8&gt;0</formula>
    </cfRule>
    <cfRule type="expression" dxfId="726" priority="82">
      <formula>J8&lt;0</formula>
    </cfRule>
  </conditionalFormatting>
  <conditionalFormatting sqref="Q7">
    <cfRule type="expression" dxfId="725" priority="83">
      <formula>Q7&gt;0</formula>
    </cfRule>
    <cfRule type="expression" dxfId="724" priority="84">
      <formula>Q7&lt;0</formula>
    </cfRule>
  </conditionalFormatting>
  <conditionalFormatting sqref="M73">
    <cfRule type="expression" dxfId="723" priority="71">
      <formula>M73&gt;0</formula>
    </cfRule>
    <cfRule type="expression" dxfId="722" priority="72">
      <formula>M73&lt;0</formula>
    </cfRule>
  </conditionalFormatting>
  <conditionalFormatting sqref="M73">
    <cfRule type="expression" dxfId="721" priority="73">
      <formula>M73&gt;0</formula>
    </cfRule>
    <cfRule type="expression" dxfId="720" priority="74">
      <formula>M73&lt;0</formula>
    </cfRule>
  </conditionalFormatting>
  <conditionalFormatting sqref="F24:F58">
    <cfRule type="expression" dxfId="719" priority="59">
      <formula>F24&gt;0</formula>
    </cfRule>
    <cfRule type="expression" dxfId="718" priority="60">
      <formula>F24&lt;0</formula>
    </cfRule>
  </conditionalFormatting>
  <conditionalFormatting sqref="F24:F58">
    <cfRule type="expression" dxfId="717" priority="61">
      <formula>F24&gt;0</formula>
    </cfRule>
    <cfRule type="expression" dxfId="716" priority="62">
      <formula>F24&lt;0</formula>
    </cfRule>
  </conditionalFormatting>
  <conditionalFormatting sqref="H24:H58">
    <cfRule type="expression" dxfId="715" priority="57">
      <formula>H24&gt;0</formula>
    </cfRule>
    <cfRule type="expression" dxfId="714"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13" priority="11">
      <formula>J59&gt;0</formula>
    </cfRule>
    <cfRule type="expression" dxfId="712" priority="12">
      <formula>J59&lt;0</formula>
    </cfRule>
  </conditionalFormatting>
  <conditionalFormatting sqref="F59:F65">
    <cfRule type="expression" dxfId="711" priority="7">
      <formula>F59&gt;0</formula>
    </cfRule>
    <cfRule type="expression" dxfId="710" priority="8">
      <formula>F59&lt;0</formula>
    </cfRule>
  </conditionalFormatting>
  <conditionalFormatting sqref="F59:F65">
    <cfRule type="expression" dxfId="709" priority="9">
      <formula>F59&gt;0</formula>
    </cfRule>
    <cfRule type="expression" dxfId="708" priority="10">
      <formula>F59&lt;0</formula>
    </cfRule>
  </conditionalFormatting>
  <conditionalFormatting sqref="H59:H65">
    <cfRule type="expression" dxfId="707" priority="5">
      <formula>H59&gt;0</formula>
    </cfRule>
    <cfRule type="expression" dxfId="706" priority="6">
      <formula>H59&lt;0</formula>
    </cfRule>
  </conditionalFormatting>
  <conditionalFormatting sqref="J62:J65">
    <cfRule type="expression" dxfId="705" priority="3">
      <formula>J62&gt;0</formula>
    </cfRule>
    <cfRule type="expression" dxfId="704" priority="4">
      <formula>J62&lt;0</formula>
    </cfRule>
  </conditionalFormatting>
  <conditionalFormatting sqref="J66:J68">
    <cfRule type="expression" dxfId="703" priority="1">
      <formula>J66&gt;0</formula>
    </cfRule>
    <cfRule type="expression" dxfId="702"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0" t="s">
        <v>78</v>
      </c>
      <c r="Q39" s="890"/>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01" priority="66">
      <formula>F22&gt;0</formula>
    </cfRule>
    <cfRule type="expression" dxfId="700"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9" priority="53">
      <formula>F41&gt;0</formula>
    </cfRule>
    <cfRule type="expression" dxfId="698" priority="54">
      <formula>F41&lt;0</formula>
    </cfRule>
  </conditionalFormatting>
  <conditionalFormatting sqref="F41">
    <cfRule type="expression" dxfId="697" priority="57">
      <formula>F41&gt;0</formula>
    </cfRule>
    <cfRule type="expression" dxfId="696" priority="58">
      <formula>F41&lt;0</formula>
    </cfRule>
  </conditionalFormatting>
  <conditionalFormatting sqref="H41">
    <cfRule type="expression" dxfId="695" priority="35">
      <formula>H41&gt;0</formula>
    </cfRule>
    <cfRule type="expression" dxfId="694" priority="36">
      <formula>H41&lt;0</formula>
    </cfRule>
  </conditionalFormatting>
  <conditionalFormatting sqref="F89:F95">
    <cfRule type="expression" dxfId="693" priority="29">
      <formula>F89&gt;0</formula>
    </cfRule>
    <cfRule type="expression" dxfId="692" priority="30">
      <formula>F89&lt;0</formula>
    </cfRule>
  </conditionalFormatting>
  <conditionalFormatting sqref="F96:F110">
    <cfRule type="expression" dxfId="691" priority="25">
      <formula>F96&gt;0</formula>
    </cfRule>
    <cfRule type="expression" dxfId="690" priority="26">
      <formula>F96&lt;0</formula>
    </cfRule>
  </conditionalFormatting>
  <conditionalFormatting sqref="F96:F110">
    <cfRule type="expression" dxfId="689" priority="27">
      <formula>F96&gt;0</formula>
    </cfRule>
    <cfRule type="expression" dxfId="688" priority="28">
      <formula>F96&lt;0</formula>
    </cfRule>
  </conditionalFormatting>
  <conditionalFormatting sqref="H89:H100">
    <cfRule type="expression" dxfId="687" priority="23">
      <formula>H89&gt;0</formula>
    </cfRule>
    <cfRule type="expression" dxfId="686" priority="24">
      <formula>H89&lt;0</formula>
    </cfRule>
  </conditionalFormatting>
  <conditionalFormatting sqref="H101">
    <cfRule type="expression" dxfId="685" priority="21">
      <formula>H101&gt;0</formula>
    </cfRule>
    <cfRule type="expression" dxfId="684" priority="22">
      <formula>H101&lt;0</formula>
    </cfRule>
  </conditionalFormatting>
  <conditionalFormatting sqref="F111:F116">
    <cfRule type="expression" dxfId="683" priority="19">
      <formula>F111&gt;0</formula>
    </cfRule>
    <cfRule type="expression" dxfId="682" priority="20">
      <formula>F111&lt;0</formula>
    </cfRule>
  </conditionalFormatting>
  <conditionalFormatting sqref="H103:H116">
    <cfRule type="expression" dxfId="681" priority="17">
      <formula>H103&gt;0</formula>
    </cfRule>
    <cfRule type="expression" dxfId="680" priority="18">
      <formula>H103&lt;0</formula>
    </cfRule>
  </conditionalFormatting>
  <conditionalFormatting sqref="H102">
    <cfRule type="expression" dxfId="679" priority="15">
      <formula>H102&gt;0</formula>
    </cfRule>
    <cfRule type="expression" dxfId="678" priority="16">
      <formula>H102&lt;0</formula>
    </cfRule>
  </conditionalFormatting>
  <conditionalFormatting sqref="M42">
    <cfRule type="expression" dxfId="677" priority="13">
      <formula>M42&gt;0</formula>
    </cfRule>
    <cfRule type="expression" dxfId="676" priority="14">
      <formula>M42&lt;0</formula>
    </cfRule>
  </conditionalFormatting>
  <conditionalFormatting sqref="Q7">
    <cfRule type="expression" dxfId="675" priority="9">
      <formula>Q7&gt;0</formula>
    </cfRule>
    <cfRule type="expression" dxfId="674" priority="10">
      <formula>Q7&lt;0</formula>
    </cfRule>
  </conditionalFormatting>
  <conditionalFormatting sqref="Q8">
    <cfRule type="expression" dxfId="673" priority="7">
      <formula>Q8&gt;0</formula>
    </cfRule>
    <cfRule type="expression" dxfId="672" priority="8">
      <formula>Q8&lt;0</formula>
    </cfRule>
  </conditionalFormatting>
  <conditionalFormatting sqref="F117:F130 H117:H130">
    <cfRule type="expression" dxfId="671" priority="1">
      <formula>F117&gt;0</formula>
    </cfRule>
    <cfRule type="expression" dxfId="670"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9" priority="84">
      <formula>F7&gt;0</formula>
    </cfRule>
    <cfRule type="expression" dxfId="668" priority="85">
      <formula>F7&lt;0</formula>
    </cfRule>
  </conditionalFormatting>
  <conditionalFormatting sqref="Q8">
    <cfRule type="expression" dxfId="667" priority="82">
      <formula>Q8&gt;0</formula>
    </cfRule>
    <cfRule type="expression" dxfId="666" priority="83">
      <formula>Q8&lt;0</formula>
    </cfRule>
  </conditionalFormatting>
  <conditionalFormatting sqref="F29:F36">
    <cfRule type="expression" dxfId="665" priority="62">
      <formula>F29&gt;0</formula>
    </cfRule>
    <cfRule type="expression" dxfId="664" priority="63">
      <formula>F29&lt;0</formula>
    </cfRule>
  </conditionalFormatting>
  <conditionalFormatting sqref="J32:J38">
    <cfRule type="expression" dxfId="663" priority="57">
      <formula>J32&gt;0</formula>
    </cfRule>
    <cfRule type="expression" dxfId="662" priority="58">
      <formula>J32&lt;0</formula>
    </cfRule>
  </conditionalFormatting>
  <conditionalFormatting sqref="M42">
    <cfRule type="expression" dxfId="661" priority="55">
      <formula>M42&gt;0</formula>
    </cfRule>
    <cfRule type="expression" dxfId="660" priority="56">
      <formula>M42&lt;0</formula>
    </cfRule>
  </conditionalFormatting>
  <conditionalFormatting sqref="F98:F134 H98:H134 H137:H142 F137:F142 F144:F153 H144:H153">
    <cfRule type="expression" dxfId="659" priority="53">
      <formula>F98&gt;0</formula>
    </cfRule>
    <cfRule type="expression" dxfId="658" priority="54">
      <formula>F98&lt;0</formula>
    </cfRule>
  </conditionalFormatting>
  <conditionalFormatting sqref="F90:F97">
    <cfRule type="expression" dxfId="657" priority="51">
      <formula>F90&gt;0</formula>
    </cfRule>
    <cfRule type="expression" dxfId="656" priority="52">
      <formula>F90&lt;0</formula>
    </cfRule>
  </conditionalFormatting>
  <conditionalFormatting sqref="H90:H97">
    <cfRule type="expression" dxfId="655" priority="49">
      <formula>H90&gt;0</formula>
    </cfRule>
    <cfRule type="expression" dxfId="654" priority="50">
      <formula>H90&lt;0</formula>
    </cfRule>
  </conditionalFormatting>
  <conditionalFormatting sqref="F135:F136 H135:H136">
    <cfRule type="expression" dxfId="653" priority="47">
      <formula>F135&gt;0</formula>
    </cfRule>
    <cfRule type="expression" dxfId="652" priority="48">
      <formula>F135&lt;0</formula>
    </cfRule>
  </conditionalFormatting>
  <conditionalFormatting sqref="H143 F143">
    <cfRule type="expression" dxfId="651" priority="45">
      <formula>F143&gt;0</formula>
    </cfRule>
    <cfRule type="expression" dxfId="650" priority="46">
      <formula>F143&lt;0</formula>
    </cfRule>
  </conditionalFormatting>
  <conditionalFormatting sqref="F154:F161">
    <cfRule type="expression" dxfId="649" priority="31">
      <formula>F154&gt;0</formula>
    </cfRule>
    <cfRule type="expression" dxfId="648" priority="32">
      <formula>F154&lt;0</formula>
    </cfRule>
  </conditionalFormatting>
  <conditionalFormatting sqref="H154:H161">
    <cfRule type="expression" dxfId="647" priority="29">
      <formula>H154&gt;0</formula>
    </cfRule>
    <cfRule type="expression" dxfId="646" priority="30">
      <formula>H154&lt;0</formula>
    </cfRule>
  </conditionalFormatting>
  <conditionalFormatting sqref="Q10">
    <cfRule type="expression" dxfId="645" priority="27">
      <formula>Q10&gt;0</formula>
    </cfRule>
    <cfRule type="expression" dxfId="644" priority="28">
      <formula>Q10&lt;0</formula>
    </cfRule>
  </conditionalFormatting>
  <conditionalFormatting sqref="F37:F38">
    <cfRule type="expression" dxfId="643" priority="25">
      <formula>F37&gt;0</formula>
    </cfRule>
    <cfRule type="expression" dxfId="642" priority="26">
      <formula>F37&lt;0</formula>
    </cfRule>
  </conditionalFormatting>
  <conditionalFormatting sqref="H37:H38">
    <cfRule type="expression" dxfId="641" priority="23">
      <formula>H37&gt;0</formula>
    </cfRule>
    <cfRule type="expression" dxfId="640" priority="24">
      <formula>H37&lt;0</formula>
    </cfRule>
  </conditionalFormatting>
  <conditionalFormatting sqref="F167">
    <cfRule type="expression" dxfId="639" priority="21">
      <formula>F167&gt;0</formula>
    </cfRule>
    <cfRule type="expression" dxfId="638" priority="22">
      <formula>F167&lt;0</formula>
    </cfRule>
  </conditionalFormatting>
  <conditionalFormatting sqref="F168:F179">
    <cfRule type="expression" dxfId="637" priority="19">
      <formula>F168&gt;0</formula>
    </cfRule>
    <cfRule type="expression" dxfId="636" priority="20">
      <formula>F168&lt;0</formula>
    </cfRule>
  </conditionalFormatting>
  <conditionalFormatting sqref="H167:H179">
    <cfRule type="expression" dxfId="635" priority="17">
      <formula>H167&gt;0</formula>
    </cfRule>
    <cfRule type="expression" dxfId="634" priority="18">
      <formula>H167&lt;0</formula>
    </cfRule>
  </conditionalFormatting>
  <conditionalFormatting sqref="J175:J197 J201">
    <cfRule type="expression" dxfId="633" priority="15">
      <formula>J175&gt;0</formula>
    </cfRule>
    <cfRule type="expression" dxfId="632" priority="16">
      <formula>J175&lt;0</formula>
    </cfRule>
  </conditionalFormatting>
  <conditionalFormatting sqref="F180:F197 F201">
    <cfRule type="expression" dxfId="631" priority="13">
      <formula>F180&gt;0</formula>
    </cfRule>
    <cfRule type="expression" dxfId="630" priority="14">
      <formula>F180&lt;0</formula>
    </cfRule>
  </conditionalFormatting>
  <conditionalFormatting sqref="H180:H197 H201">
    <cfRule type="expression" dxfId="629" priority="11">
      <formula>H180&gt;0</formula>
    </cfRule>
    <cfRule type="expression" dxfId="628" priority="12">
      <formula>H180&lt;0</formula>
    </cfRule>
  </conditionalFormatting>
  <conditionalFormatting sqref="I32:J35">
    <cfRule type="expression" dxfId="627" priority="9">
      <formula>I32&gt;0</formula>
    </cfRule>
    <cfRule type="expression" dxfId="626" priority="10">
      <formula>I32&lt;0</formula>
    </cfRule>
  </conditionalFormatting>
  <conditionalFormatting sqref="F198:F200">
    <cfRule type="expression" dxfId="625" priority="7">
      <formula>F198&gt;0</formula>
    </cfRule>
    <cfRule type="expression" dxfId="624" priority="8">
      <formula>F198&lt;0</formula>
    </cfRule>
  </conditionalFormatting>
  <conditionalFormatting sqref="H198:H200">
    <cfRule type="expression" dxfId="623" priority="5">
      <formula>H198&gt;0</formula>
    </cfRule>
    <cfRule type="expression" dxfId="622" priority="6">
      <formula>H198&lt;0</formula>
    </cfRule>
  </conditionalFormatting>
  <conditionalFormatting sqref="J198:J200">
    <cfRule type="expression" dxfId="621" priority="3">
      <formula>J198&gt;0</formula>
    </cfRule>
    <cfRule type="expression" dxfId="620" priority="4">
      <formula>J198&lt;0</formula>
    </cfRule>
  </conditionalFormatting>
  <conditionalFormatting sqref="F202:F211 H202:H211 J202:J211">
    <cfRule type="expression" dxfId="619" priority="1">
      <formula>F202&gt;0</formula>
    </cfRule>
    <cfRule type="expression" dxfId="618"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0" t="s">
        <v>78</v>
      </c>
      <c r="P40" s="890"/>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7" priority="80">
      <formula>Q7&gt;0</formula>
    </cfRule>
    <cfRule type="expression" dxfId="616" priority="81">
      <formula>Q7&lt;0</formula>
    </cfRule>
  </conditionalFormatting>
  <conditionalFormatting sqref="Q8">
    <cfRule type="expression" dxfId="615" priority="78">
      <formula>Q8&gt;0</formula>
    </cfRule>
    <cfRule type="expression" dxfId="614" priority="79">
      <formula>Q8&lt;0</formula>
    </cfRule>
  </conditionalFormatting>
  <conditionalFormatting sqref="F29:F43">
    <cfRule type="expression" dxfId="613" priority="62">
      <formula>F29&gt;0</formula>
    </cfRule>
    <cfRule type="expression" dxfId="612" priority="63">
      <formula>F29&lt;0</formula>
    </cfRule>
  </conditionalFormatting>
  <conditionalFormatting sqref="H45 H47:H48 H50:H51 H53 H29:H43">
    <cfRule type="expression" dxfId="611" priority="60">
      <formula>H29&gt;0</formula>
    </cfRule>
    <cfRule type="expression" dxfId="610" priority="61">
      <formula>H29&lt;0</formula>
    </cfRule>
  </conditionalFormatting>
  <conditionalFormatting sqref="J35">
    <cfRule type="expression" dxfId="609" priority="56">
      <formula>J35&gt;0</formula>
    </cfRule>
    <cfRule type="expression" dxfId="608" priority="57">
      <formula>J35&lt;0</formula>
    </cfRule>
  </conditionalFormatting>
  <conditionalFormatting sqref="J36:J37">
    <cfRule type="expression" dxfId="607" priority="54">
      <formula>J36&gt;0</formula>
    </cfRule>
    <cfRule type="expression" dxfId="606" priority="55">
      <formula>J36&lt;0</formula>
    </cfRule>
  </conditionalFormatting>
  <conditionalFormatting sqref="J38:J45 J48 J51">
    <cfRule type="expression" dxfId="605" priority="52">
      <formula>J38&gt;0</formula>
    </cfRule>
    <cfRule type="expression" dxfId="604"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3" priority="49">
      <formula>M59&gt;0</formula>
    </cfRule>
    <cfRule type="expression" dxfId="602" priority="50">
      <formula>M59&lt;0</formula>
    </cfRule>
  </conditionalFormatting>
  <conditionalFormatting sqref="Q10">
    <cfRule type="expression" dxfId="601" priority="47">
      <formula>Q10&gt;0</formula>
    </cfRule>
    <cfRule type="expression" dxfId="600" priority="48">
      <formula>Q10&lt;0</formula>
    </cfRule>
  </conditionalFormatting>
  <conditionalFormatting sqref="F84:F103">
    <cfRule type="expression" dxfId="599" priority="45">
      <formula>F84&gt;0</formula>
    </cfRule>
    <cfRule type="expression" dxfId="598" priority="46">
      <formula>F84&lt;0</formula>
    </cfRule>
  </conditionalFormatting>
  <conditionalFormatting sqref="H107 H84:H103">
    <cfRule type="expression" dxfId="597" priority="43">
      <formula>H84&gt;0</formula>
    </cfRule>
    <cfRule type="expression" dxfId="596" priority="44">
      <formula>H84&lt;0</formula>
    </cfRule>
  </conditionalFormatting>
  <conditionalFormatting sqref="J89">
    <cfRule type="expression" dxfId="595" priority="41">
      <formula>J89&gt;0</formula>
    </cfRule>
    <cfRule type="expression" dxfId="594" priority="42">
      <formula>J89&lt;0</formula>
    </cfRule>
  </conditionalFormatting>
  <conditionalFormatting sqref="J90:J95">
    <cfRule type="expression" dxfId="593" priority="39">
      <formula>J90&gt;0</formula>
    </cfRule>
    <cfRule type="expression" dxfId="592" priority="40">
      <formula>J90&lt;0</formula>
    </cfRule>
  </conditionalFormatting>
  <conditionalFormatting sqref="J96:J97">
    <cfRule type="expression" dxfId="591" priority="37">
      <formula>J96&gt;0</formula>
    </cfRule>
    <cfRule type="expression" dxfId="590" priority="38">
      <formula>J96&lt;0</formula>
    </cfRule>
  </conditionalFormatting>
  <conditionalFormatting sqref="J98:J104">
    <cfRule type="expression" dxfId="589" priority="35">
      <formula>J98&gt;0</formula>
    </cfRule>
    <cfRule type="expression" dxfId="588" priority="36">
      <formula>J98&lt;0</formula>
    </cfRule>
  </conditionalFormatting>
  <conditionalFormatting sqref="J25">
    <cfRule type="expression" dxfId="587" priority="31">
      <formula>J25&gt;0</formula>
    </cfRule>
    <cfRule type="expression" dxfId="586" priority="32">
      <formula>J25&lt;0</formula>
    </cfRule>
  </conditionalFormatting>
  <conditionalFormatting sqref="F105:F106">
    <cfRule type="expression" dxfId="585" priority="29">
      <formula>F105&gt;0</formula>
    </cfRule>
    <cfRule type="expression" dxfId="584" priority="30">
      <formula>F105&lt;0</formula>
    </cfRule>
  </conditionalFormatting>
  <conditionalFormatting sqref="H105:H106">
    <cfRule type="expression" dxfId="583" priority="27">
      <formula>H105&gt;0</formula>
    </cfRule>
    <cfRule type="expression" dxfId="582" priority="28">
      <formula>H105&lt;0</formula>
    </cfRule>
  </conditionalFormatting>
  <conditionalFormatting sqref="J105">
    <cfRule type="expression" dxfId="581" priority="25">
      <formula>J105&gt;0</formula>
    </cfRule>
    <cfRule type="expression" dxfId="580" priority="26">
      <formula>J105&lt;0</formula>
    </cfRule>
  </conditionalFormatting>
  <conditionalFormatting sqref="J106">
    <cfRule type="expression" dxfId="579" priority="23">
      <formula>J106&gt;0</formula>
    </cfRule>
    <cfRule type="expression" dxfId="578" priority="24">
      <formula>J106&lt;0</formula>
    </cfRule>
  </conditionalFormatting>
  <conditionalFormatting sqref="F24 F27:F28">
    <cfRule type="expression" dxfId="577" priority="21">
      <formula>F24&gt;0</formula>
    </cfRule>
    <cfRule type="expression" dxfId="576" priority="22">
      <formula>F24&lt;0</formula>
    </cfRule>
  </conditionalFormatting>
  <conditionalFormatting sqref="H24:H28">
    <cfRule type="expression" dxfId="575" priority="19">
      <formula>H24&gt;0</formula>
    </cfRule>
    <cfRule type="expression" dxfId="574" priority="20">
      <formula>H24&lt;0</formula>
    </cfRule>
  </conditionalFormatting>
  <conditionalFormatting sqref="J26:J34">
    <cfRule type="expression" dxfId="573" priority="17">
      <formula>J26&gt;0</formula>
    </cfRule>
    <cfRule type="expression" dxfId="572" priority="18">
      <formula>J26&lt;0</formula>
    </cfRule>
  </conditionalFormatting>
  <conditionalFormatting sqref="F113">
    <cfRule type="expression" dxfId="571" priority="15">
      <formula>F113&gt;0</formula>
    </cfRule>
    <cfRule type="expression" dxfId="570" priority="16">
      <formula>F113&lt;0</formula>
    </cfRule>
  </conditionalFormatting>
  <conditionalFormatting sqref="H113">
    <cfRule type="expression" dxfId="569" priority="13">
      <formula>H113&gt;0</formula>
    </cfRule>
    <cfRule type="expression" dxfId="568" priority="14">
      <formula>H113&lt;0</formula>
    </cfRule>
  </conditionalFormatting>
  <conditionalFormatting sqref="J109">
    <cfRule type="expression" dxfId="567" priority="11">
      <formula>J109&gt;0</formula>
    </cfRule>
    <cfRule type="expression" dxfId="566" priority="12">
      <formula>J109&lt;0</formula>
    </cfRule>
  </conditionalFormatting>
  <conditionalFormatting sqref="F108:F112">
    <cfRule type="expression" dxfId="565" priority="9">
      <formula>F108&gt;0</formula>
    </cfRule>
    <cfRule type="expression" dxfId="564" priority="10">
      <formula>F108&lt;0</formula>
    </cfRule>
  </conditionalFormatting>
  <conditionalFormatting sqref="H108:H112">
    <cfRule type="expression" dxfId="563" priority="7">
      <formula>H108&gt;0</formula>
    </cfRule>
    <cfRule type="expression" dxfId="562" priority="8">
      <formula>H108&lt;0</formula>
    </cfRule>
  </conditionalFormatting>
  <conditionalFormatting sqref="J110:J113">
    <cfRule type="expression" dxfId="561" priority="5">
      <formula>J110&gt;0</formula>
    </cfRule>
    <cfRule type="expression" dxfId="560" priority="6">
      <formula>J110&lt;0</formula>
    </cfRule>
  </conditionalFormatting>
  <conditionalFormatting sqref="F25:F26">
    <cfRule type="expression" dxfId="559" priority="3">
      <formula>F25&gt;0</formula>
    </cfRule>
    <cfRule type="expression" dxfId="558" priority="4">
      <formula>F25&lt;0</formula>
    </cfRule>
  </conditionalFormatting>
  <conditionalFormatting sqref="Q9">
    <cfRule type="expression" dxfId="557" priority="1">
      <formula>Q9&gt;0</formula>
    </cfRule>
    <cfRule type="expression" dxfId="556"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5"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14.73</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7365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-5262.5200000000077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-5337.5400000000081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-0.4201947012172374</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6.2457569585879162E-2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1391</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9.5032258064516135</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16.203000000000003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16.055700000000002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15.908400000000002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15.761100000000001</v>
      </c>
    </row>
    <row r="23" spans="1:21" x14ac:dyDescent="0.25">
      <c r="A23" s="894"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15.613800000000001</v>
      </c>
      <c r="T23" s="1">
        <v>43128</v>
      </c>
      <c r="U23" t="s">
        <v>890</v>
      </c>
    </row>
    <row r="24" spans="1:21" x14ac:dyDescent="0.25">
      <c r="A24" s="894"/>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15.466500000000002</v>
      </c>
    </row>
    <row r="25" spans="1:21" x14ac:dyDescent="0.25">
      <c r="A25" s="894"/>
      <c r="B25" s="363">
        <v>43318</v>
      </c>
      <c r="C25" s="7">
        <v>80</v>
      </c>
      <c r="D25" s="43">
        <v>23.08</v>
      </c>
      <c r="E25" s="43">
        <v>0</v>
      </c>
      <c r="F25" s="43">
        <f t="shared" si="2"/>
        <v>1846.3999999999999</v>
      </c>
      <c r="H25" s="159"/>
      <c r="I25" s="3"/>
      <c r="J25" s="3"/>
      <c r="K25" s="3"/>
      <c r="L25" s="4"/>
      <c r="O25" s="79">
        <v>1.04</v>
      </c>
      <c r="P25" s="79">
        <f t="shared" si="3"/>
        <v>15.3192</v>
      </c>
    </row>
    <row r="26" spans="1:21" x14ac:dyDescent="0.25">
      <c r="A26" s="894"/>
      <c r="B26" s="363">
        <v>43319</v>
      </c>
      <c r="C26" s="7">
        <v>100</v>
      </c>
      <c r="D26" s="43">
        <v>21.72</v>
      </c>
      <c r="E26" s="43">
        <v>0</v>
      </c>
      <c r="F26" s="43">
        <f t="shared" si="2"/>
        <v>2172</v>
      </c>
      <c r="O26" s="79">
        <v>1.03</v>
      </c>
      <c r="P26" s="79">
        <f t="shared" si="3"/>
        <v>15.171900000000001</v>
      </c>
    </row>
    <row r="27" spans="1:21" x14ac:dyDescent="0.25">
      <c r="A27" s="894"/>
      <c r="B27" s="363">
        <v>43320</v>
      </c>
      <c r="C27" s="7">
        <v>200</v>
      </c>
      <c r="D27" s="43">
        <v>20.399999999999999</v>
      </c>
      <c r="E27" s="43">
        <v>0</v>
      </c>
      <c r="F27" s="43">
        <f t="shared" si="2"/>
        <v>4079.9999999999995</v>
      </c>
      <c r="O27" s="79">
        <v>1.02</v>
      </c>
      <c r="P27" s="79">
        <f t="shared" si="3"/>
        <v>15.024600000000001</v>
      </c>
    </row>
    <row r="28" spans="1:21" x14ac:dyDescent="0.25">
      <c r="B28" s="363">
        <v>43325</v>
      </c>
      <c r="C28" s="7">
        <v>500</v>
      </c>
      <c r="D28" s="43">
        <v>20.48</v>
      </c>
      <c r="E28" s="43">
        <v>0</v>
      </c>
      <c r="F28" s="43">
        <f t="shared" si="2"/>
        <v>10240</v>
      </c>
      <c r="O28" s="79">
        <v>1.01</v>
      </c>
      <c r="P28" s="79">
        <f t="shared" si="3"/>
        <v>14.8773</v>
      </c>
      <c r="T28" s="688">
        <v>43136</v>
      </c>
      <c r="U28" t="s">
        <v>838</v>
      </c>
    </row>
    <row r="29" spans="1:21" x14ac:dyDescent="0.25">
      <c r="B29" s="363">
        <v>43347</v>
      </c>
      <c r="C29" s="7">
        <v>200</v>
      </c>
      <c r="D29" s="43">
        <v>21.28</v>
      </c>
      <c r="E29" s="43">
        <v>0</v>
      </c>
      <c r="F29" s="43">
        <f t="shared" si="2"/>
        <v>4256</v>
      </c>
      <c r="O29" s="79">
        <v>1</v>
      </c>
      <c r="P29" s="79">
        <f t="shared" si="3"/>
        <v>14.73</v>
      </c>
    </row>
    <row r="30" spans="1:21" ht="15" customHeight="1" x14ac:dyDescent="0.25">
      <c r="A30" s="895" t="s">
        <v>1274</v>
      </c>
      <c r="B30" s="363">
        <v>43367</v>
      </c>
      <c r="C30" s="7">
        <v>200</v>
      </c>
      <c r="D30" s="43">
        <v>20.98</v>
      </c>
      <c r="E30" s="43">
        <v>0</v>
      </c>
      <c r="F30" s="43">
        <f t="shared" si="2"/>
        <v>4196</v>
      </c>
      <c r="O30" s="79">
        <v>0.99</v>
      </c>
      <c r="P30" s="79">
        <f t="shared" si="3"/>
        <v>14.582700000000001</v>
      </c>
      <c r="T30" s="1">
        <v>43175</v>
      </c>
      <c r="U30" t="s">
        <v>1088</v>
      </c>
    </row>
    <row r="31" spans="1:21" x14ac:dyDescent="0.25">
      <c r="A31" s="895"/>
      <c r="B31" s="363">
        <v>43367</v>
      </c>
      <c r="C31" s="7">
        <v>100</v>
      </c>
      <c r="D31" s="43">
        <v>20.315000000000001</v>
      </c>
      <c r="E31" s="43">
        <v>0</v>
      </c>
      <c r="F31" s="43">
        <f t="shared" si="2"/>
        <v>2031.5000000000002</v>
      </c>
      <c r="O31" s="79">
        <v>0.98</v>
      </c>
      <c r="P31" s="79">
        <f t="shared" si="3"/>
        <v>14.4354</v>
      </c>
      <c r="T31" s="1">
        <v>43178</v>
      </c>
      <c r="U31" t="s">
        <v>935</v>
      </c>
    </row>
    <row r="32" spans="1:21" x14ac:dyDescent="0.25">
      <c r="A32" s="895"/>
      <c r="B32" s="363">
        <v>43378</v>
      </c>
      <c r="C32" s="7">
        <v>100</v>
      </c>
      <c r="D32" s="43">
        <v>19.39</v>
      </c>
      <c r="E32" s="43">
        <v>0</v>
      </c>
      <c r="F32" s="43">
        <f t="shared" si="2"/>
        <v>1939</v>
      </c>
      <c r="O32" s="79">
        <v>0.97</v>
      </c>
      <c r="P32" s="79">
        <f t="shared" si="3"/>
        <v>14.2881</v>
      </c>
    </row>
    <row r="33" spans="1:21" x14ac:dyDescent="0.25">
      <c r="A33" s="895"/>
      <c r="B33" s="70">
        <v>43378</v>
      </c>
      <c r="C33" s="7">
        <v>100</v>
      </c>
      <c r="D33" s="43">
        <v>18.75</v>
      </c>
      <c r="E33" s="43">
        <v>0</v>
      </c>
      <c r="F33" s="43">
        <f t="shared" si="2"/>
        <v>1875</v>
      </c>
      <c r="O33" s="79">
        <v>0.96</v>
      </c>
      <c r="P33" s="79">
        <f t="shared" si="3"/>
        <v>14.1408</v>
      </c>
      <c r="T33" s="1">
        <v>43217</v>
      </c>
      <c r="U33" t="s">
        <v>1007</v>
      </c>
    </row>
    <row r="34" spans="1:21" x14ac:dyDescent="0.25">
      <c r="B34" s="70">
        <v>43511</v>
      </c>
      <c r="C34" s="4">
        <v>200</v>
      </c>
      <c r="D34" s="3">
        <v>17.68</v>
      </c>
      <c r="E34" s="3">
        <v>0</v>
      </c>
      <c r="F34" s="3">
        <f t="shared" si="2"/>
        <v>3536</v>
      </c>
      <c r="O34" s="79">
        <v>0.95</v>
      </c>
      <c r="P34" s="79">
        <f t="shared" si="3"/>
        <v>13.993499999999999</v>
      </c>
    </row>
    <row r="35" spans="1:21" x14ac:dyDescent="0.25">
      <c r="B35" s="70">
        <v>43546</v>
      </c>
      <c r="C35" s="7">
        <v>200</v>
      </c>
      <c r="D35" s="43">
        <v>15.12</v>
      </c>
      <c r="E35" s="43">
        <v>0</v>
      </c>
      <c r="F35" s="43">
        <f t="shared" si="2"/>
        <v>3024</v>
      </c>
      <c r="O35" s="79">
        <v>0.94</v>
      </c>
      <c r="P35" s="79">
        <f t="shared" si="3"/>
        <v>13.8462</v>
      </c>
      <c r="T35" s="1">
        <v>43224</v>
      </c>
      <c r="U35" t="s">
        <v>82</v>
      </c>
    </row>
    <row r="36" spans="1:21" x14ac:dyDescent="0.25">
      <c r="B36" s="4"/>
      <c r="C36" s="4"/>
      <c r="D36" s="3"/>
      <c r="E36" s="3"/>
      <c r="F36" s="3"/>
      <c r="O36" s="79">
        <v>0.93</v>
      </c>
      <c r="P36" s="79">
        <f t="shared" si="3"/>
        <v>13.698900000000002</v>
      </c>
    </row>
    <row r="37" spans="1:21" x14ac:dyDescent="0.25">
      <c r="O37" s="79">
        <v>0.92</v>
      </c>
      <c r="P37" s="79">
        <f t="shared" si="3"/>
        <v>13.551600000000001</v>
      </c>
    </row>
    <row r="38" spans="1:21" x14ac:dyDescent="0.25">
      <c r="B38" s="4"/>
      <c r="C38" s="4"/>
      <c r="D38" s="3"/>
      <c r="E38" s="3"/>
      <c r="F38" s="3"/>
      <c r="O38" s="79">
        <v>0.91</v>
      </c>
      <c r="P38" s="79">
        <f t="shared" si="3"/>
        <v>13.404300000000001</v>
      </c>
      <c r="T38" s="688">
        <v>43318</v>
      </c>
      <c r="U38" t="s">
        <v>82</v>
      </c>
    </row>
    <row r="39" spans="1:21" x14ac:dyDescent="0.25">
      <c r="O39" s="79">
        <v>0.9</v>
      </c>
      <c r="P39" s="79">
        <f t="shared" si="3"/>
        <v>13.257000000000001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55" priority="101">
      <formula>F48&gt;0</formula>
    </cfRule>
    <cfRule type="expression" dxfId="554" priority="102">
      <formula>F48&lt;0</formula>
    </cfRule>
  </conditionalFormatting>
  <conditionalFormatting sqref="H48:H50">
    <cfRule type="expression" dxfId="553" priority="99">
      <formula>H48&gt;0</formula>
    </cfRule>
    <cfRule type="expression" dxfId="552" priority="100">
      <formula>H48&lt;0</formula>
    </cfRule>
  </conditionalFormatting>
  <conditionalFormatting sqref="H51">
    <cfRule type="expression" dxfId="551" priority="97">
      <formula>H51&gt;0</formula>
    </cfRule>
    <cfRule type="expression" dxfId="550" priority="98">
      <formula>H51&lt;0</formula>
    </cfRule>
  </conditionalFormatting>
  <conditionalFormatting sqref="H52">
    <cfRule type="expression" dxfId="549" priority="95">
      <formula>H52&gt;0</formula>
    </cfRule>
    <cfRule type="expression" dxfId="548" priority="96">
      <formula>H52&lt;0</formula>
    </cfRule>
  </conditionalFormatting>
  <conditionalFormatting sqref="F44:F47">
    <cfRule type="expression" dxfId="547" priority="91">
      <formula>F44&gt;0</formula>
    </cfRule>
    <cfRule type="expression" dxfId="546" priority="92">
      <formula>F44&lt;0</formula>
    </cfRule>
  </conditionalFormatting>
  <conditionalFormatting sqref="H44:H47">
    <cfRule type="expression" dxfId="545" priority="89">
      <formula>H44&gt;0</formula>
    </cfRule>
    <cfRule type="expression" dxfId="544" priority="90">
      <formula>H44&lt;0</formula>
    </cfRule>
  </conditionalFormatting>
  <conditionalFormatting sqref="F53:F54">
    <cfRule type="expression" dxfId="543" priority="85">
      <formula>F53&gt;0</formula>
    </cfRule>
    <cfRule type="expression" dxfId="542" priority="86">
      <formula>F53&lt;0</formula>
    </cfRule>
  </conditionalFormatting>
  <conditionalFormatting sqref="I48:L50">
    <cfRule type="expression" dxfId="541" priority="83">
      <formula>I48&gt;0</formula>
    </cfRule>
    <cfRule type="expression" dxfId="540" priority="84">
      <formula>I48&lt;0</formula>
    </cfRule>
  </conditionalFormatting>
  <conditionalFormatting sqref="I57:I62 I54:L55">
    <cfRule type="expression" dxfId="539" priority="77">
      <formula>I54&gt;0</formula>
    </cfRule>
    <cfRule type="expression" dxfId="538" priority="78">
      <formula>I54&lt;0</formula>
    </cfRule>
  </conditionalFormatting>
  <conditionalFormatting sqref="I44:L47">
    <cfRule type="expression" dxfId="537" priority="75">
      <formula>I44&gt;0</formula>
    </cfRule>
    <cfRule type="expression" dxfId="536" priority="76">
      <formula>I44&lt;0</formula>
    </cfRule>
  </conditionalFormatting>
  <conditionalFormatting sqref="F55:F66">
    <cfRule type="expression" dxfId="535" priority="73">
      <formula>F55&gt;0</formula>
    </cfRule>
    <cfRule type="expression" dxfId="534" priority="74">
      <formula>F55&lt;0</formula>
    </cfRule>
  </conditionalFormatting>
  <conditionalFormatting sqref="Q8">
    <cfRule type="expression" dxfId="533" priority="69">
      <formula>Q8&gt;0</formula>
    </cfRule>
    <cfRule type="expression" dxfId="532" priority="70">
      <formula>Q8&lt;0</formula>
    </cfRule>
  </conditionalFormatting>
  <conditionalFormatting sqref="Q7">
    <cfRule type="expression" dxfId="531" priority="71">
      <formula>Q7&gt;0</formula>
    </cfRule>
    <cfRule type="expression" dxfId="530" priority="72">
      <formula>Q7&lt;0</formula>
    </cfRule>
  </conditionalFormatting>
  <conditionalFormatting sqref="F151:F155">
    <cfRule type="expression" dxfId="529" priority="67">
      <formula>F151&gt;0</formula>
    </cfRule>
    <cfRule type="expression" dxfId="528" priority="68">
      <formula>F151&lt;0</formula>
    </cfRule>
  </conditionalFormatting>
  <conditionalFormatting sqref="H151:H153">
    <cfRule type="expression" dxfId="527" priority="65">
      <formula>H151&gt;0</formula>
    </cfRule>
    <cfRule type="expression" dxfId="526" priority="66">
      <formula>H151&lt;0</formula>
    </cfRule>
  </conditionalFormatting>
  <conditionalFormatting sqref="H154">
    <cfRule type="expression" dxfId="525" priority="63">
      <formula>H154&gt;0</formula>
    </cfRule>
    <cfRule type="expression" dxfId="524" priority="64">
      <formula>H154&lt;0</formula>
    </cfRule>
  </conditionalFormatting>
  <conditionalFormatting sqref="H155">
    <cfRule type="expression" dxfId="523" priority="61">
      <formula>H155&gt;0</formula>
    </cfRule>
    <cfRule type="expression" dxfId="522" priority="62">
      <formula>H155&lt;0</formula>
    </cfRule>
  </conditionalFormatting>
  <conditionalFormatting sqref="H156:H165">
    <cfRule type="expression" dxfId="521" priority="59">
      <formula>H156&gt;0</formula>
    </cfRule>
    <cfRule type="expression" dxfId="520" priority="60">
      <formula>H156&lt;0</formula>
    </cfRule>
  </conditionalFormatting>
  <conditionalFormatting sqref="F147:F150">
    <cfRule type="expression" dxfId="519" priority="57">
      <formula>F147&gt;0</formula>
    </cfRule>
    <cfRule type="expression" dxfId="518" priority="58">
      <formula>F147&lt;0</formula>
    </cfRule>
  </conditionalFormatting>
  <conditionalFormatting sqref="H147:H150">
    <cfRule type="expression" dxfId="517" priority="55">
      <formula>H147&gt;0</formula>
    </cfRule>
    <cfRule type="expression" dxfId="516" priority="56">
      <formula>H147&lt;0</formula>
    </cfRule>
  </conditionalFormatting>
  <conditionalFormatting sqref="F156:F157">
    <cfRule type="expression" dxfId="515" priority="53">
      <formula>F156&gt;0</formula>
    </cfRule>
    <cfRule type="expression" dxfId="514" priority="54">
      <formula>F156&lt;0</formula>
    </cfRule>
  </conditionalFormatting>
  <conditionalFormatting sqref="I151:I153">
    <cfRule type="expression" dxfId="513" priority="51">
      <formula>I151&gt;0</formula>
    </cfRule>
    <cfRule type="expression" dxfId="512" priority="52">
      <formula>I151&lt;0</formula>
    </cfRule>
  </conditionalFormatting>
  <conditionalFormatting sqref="I154">
    <cfRule type="expression" dxfId="511" priority="49">
      <formula>I154&gt;0</formula>
    </cfRule>
    <cfRule type="expression" dxfId="510" priority="50">
      <formula>I154&lt;0</formula>
    </cfRule>
  </conditionalFormatting>
  <conditionalFormatting sqref="I155">
    <cfRule type="expression" dxfId="509" priority="47">
      <formula>I155&gt;0</formula>
    </cfRule>
    <cfRule type="expression" dxfId="508" priority="48">
      <formula>I155&lt;0</formula>
    </cfRule>
  </conditionalFormatting>
  <conditionalFormatting sqref="I156:I165">
    <cfRule type="expression" dxfId="507" priority="45">
      <formula>I156&gt;0</formula>
    </cfRule>
    <cfRule type="expression" dxfId="506" priority="46">
      <formula>I156&lt;0</formula>
    </cfRule>
  </conditionalFormatting>
  <conditionalFormatting sqref="I147:I150">
    <cfRule type="expression" dxfId="505" priority="43">
      <formula>I147&gt;0</formula>
    </cfRule>
    <cfRule type="expression" dxfId="504" priority="44">
      <formula>I147&lt;0</formula>
    </cfRule>
  </conditionalFormatting>
  <conditionalFormatting sqref="F158">
    <cfRule type="expression" dxfId="503" priority="41">
      <formula>F158&gt;0</formula>
    </cfRule>
    <cfRule type="expression" dxfId="502" priority="42">
      <formula>F158&lt;0</formula>
    </cfRule>
  </conditionalFormatting>
  <conditionalFormatting sqref="F69:F71 H70:H71 H69:L69">
    <cfRule type="expression" dxfId="501" priority="39">
      <formula>F69&gt;0</formula>
    </cfRule>
    <cfRule type="expression" dxfId="500" priority="40">
      <formula>F69&lt;0</formula>
    </cfRule>
  </conditionalFormatting>
  <conditionalFormatting sqref="R4">
    <cfRule type="expression" dxfId="499" priority="37">
      <formula>R4&gt;0</formula>
    </cfRule>
    <cfRule type="expression" dxfId="498" priority="38">
      <formula>R4&lt;0</formula>
    </cfRule>
  </conditionalFormatting>
  <conditionalFormatting sqref="F75:F78 H75:K76 H77:J78">
    <cfRule type="expression" dxfId="497" priority="35">
      <formula>F75&gt;0</formula>
    </cfRule>
    <cfRule type="expression" dxfId="496" priority="36">
      <formula>F75&lt;0</formula>
    </cfRule>
  </conditionalFormatting>
  <conditionalFormatting sqref="H83:H87 F82:F87 H82:J82 J83:J87">
    <cfRule type="expression" dxfId="495" priority="31">
      <formula>F82&gt;0</formula>
    </cfRule>
    <cfRule type="expression" dxfId="494" priority="32">
      <formula>F82&lt;0</formula>
    </cfRule>
  </conditionalFormatting>
  <conditionalFormatting sqref="I95:J95">
    <cfRule type="expression" dxfId="493" priority="29">
      <formula>I95&gt;0</formula>
    </cfRule>
    <cfRule type="expression" dxfId="492" priority="30">
      <formula>I95&lt;0</formula>
    </cfRule>
  </conditionalFormatting>
  <conditionalFormatting sqref="H91:J92 J94:K94 J93 K77:K93 F91:F95 H93:H95 K95">
    <cfRule type="expression" dxfId="491" priority="27">
      <formula>F77&gt;0</formula>
    </cfRule>
    <cfRule type="expression" dxfId="490" priority="28">
      <formula>F77&lt;0</formula>
    </cfRule>
  </conditionalFormatting>
  <conditionalFormatting sqref="H89:J90 F88:F90 H88 J88">
    <cfRule type="expression" dxfId="489" priority="25">
      <formula>F88&gt;0</formula>
    </cfRule>
    <cfRule type="expression" dxfId="488" priority="26">
      <formula>F88&lt;0</formula>
    </cfRule>
  </conditionalFormatting>
  <conditionalFormatting sqref="H96:K100 F96:F100">
    <cfRule type="expression" dxfId="487" priority="21">
      <formula>F96&gt;0</formula>
    </cfRule>
    <cfRule type="expression" dxfId="486" priority="22">
      <formula>F96&lt;0</formula>
    </cfRule>
  </conditionalFormatting>
  <conditionalFormatting sqref="H109:K109 F109">
    <cfRule type="expression" dxfId="485" priority="19">
      <formula>F109&gt;0</formula>
    </cfRule>
    <cfRule type="expression" dxfId="484" priority="20">
      <formula>F109&lt;0</formula>
    </cfRule>
  </conditionalFormatting>
  <conditionalFormatting sqref="H104:K108 F104:F108">
    <cfRule type="expression" dxfId="483" priority="17">
      <formula>F104&gt;0</formula>
    </cfRule>
    <cfRule type="expression" dxfId="482" priority="18">
      <formula>F104&lt;0</formula>
    </cfRule>
  </conditionalFormatting>
  <conditionalFormatting sqref="H103:K103 F101:F103 H101:H102 J101:K102">
    <cfRule type="expression" dxfId="481" priority="15">
      <formula>F101&gt;0</formula>
    </cfRule>
    <cfRule type="expression" dxfId="480" priority="16">
      <formula>F101&lt;0</formula>
    </cfRule>
  </conditionalFormatting>
  <conditionalFormatting sqref="H110:K112 F110:F112">
    <cfRule type="expression" dxfId="479" priority="13">
      <formula>F110&gt;0</formula>
    </cfRule>
    <cfRule type="expression" dxfId="478" priority="14">
      <formula>F110&lt;0</formula>
    </cfRule>
  </conditionalFormatting>
  <conditionalFormatting sqref="H113:K115 F113:F115">
    <cfRule type="expression" dxfId="477" priority="11">
      <formula>F113&gt;0</formula>
    </cfRule>
    <cfRule type="expression" dxfId="476" priority="12">
      <formula>F113&lt;0</formula>
    </cfRule>
  </conditionalFormatting>
  <conditionalFormatting sqref="Q10">
    <cfRule type="expression" dxfId="475" priority="9">
      <formula>Q10&gt;0</formula>
    </cfRule>
    <cfRule type="expression" dxfId="474" priority="10">
      <formula>Q10&lt;0</formula>
    </cfRule>
  </conditionalFormatting>
  <conditionalFormatting sqref="H117:K118 F117:F119 H119:I119 K119">
    <cfRule type="expression" dxfId="473" priority="7">
      <formula>F117&gt;0</formula>
    </cfRule>
    <cfRule type="expression" dxfId="472" priority="8">
      <formula>F117&lt;0</formula>
    </cfRule>
  </conditionalFormatting>
  <conditionalFormatting sqref="F120 H120:K120 J119">
    <cfRule type="expression" dxfId="471" priority="5">
      <formula>F119&gt;0</formula>
    </cfRule>
    <cfRule type="expression" dxfId="470" priority="6">
      <formula>F119&lt;0</formula>
    </cfRule>
  </conditionalFormatting>
  <conditionalFormatting sqref="H122:K124 F122:F124">
    <cfRule type="expression" dxfId="469" priority="1">
      <formula>F122&gt;0</formula>
    </cfRule>
    <cfRule type="expression" dxfId="468"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7" priority="11">
      <formula>Q8&gt;0</formula>
    </cfRule>
    <cfRule type="expression" dxfId="466" priority="12">
      <formula>Q8&lt;0</formula>
    </cfRule>
  </conditionalFormatting>
  <conditionalFormatting sqref="Q7">
    <cfRule type="expression" dxfId="465" priority="13">
      <formula>Q7&gt;0</formula>
    </cfRule>
    <cfRule type="expression" dxfId="464" priority="14">
      <formula>Q7&lt;0</formula>
    </cfRule>
  </conditionalFormatting>
  <conditionalFormatting sqref="F22">
    <cfRule type="expression" dxfId="463" priority="9">
      <formula>F22&gt;0</formula>
    </cfRule>
    <cfRule type="expression" dxfId="462" priority="10">
      <formula>F22&lt;0</formula>
    </cfRule>
  </conditionalFormatting>
  <conditionalFormatting sqref="H22">
    <cfRule type="expression" dxfId="461" priority="7">
      <formula>H22&gt;0</formula>
    </cfRule>
    <cfRule type="expression" dxfId="460" priority="8">
      <formula>H22&lt;0</formula>
    </cfRule>
  </conditionalFormatting>
  <conditionalFormatting sqref="F59">
    <cfRule type="expression" dxfId="459" priority="5">
      <formula>F59&gt;0</formula>
    </cfRule>
    <cfRule type="expression" dxfId="458" priority="6">
      <formula>F59&lt;0</formula>
    </cfRule>
  </conditionalFormatting>
  <conditionalFormatting sqref="H59">
    <cfRule type="expression" dxfId="457" priority="3">
      <formula>H59&gt;0</formula>
    </cfRule>
    <cfRule type="expression" dxfId="456" priority="4">
      <formula>H59&lt;0</formula>
    </cfRule>
  </conditionalFormatting>
  <conditionalFormatting sqref="M30">
    <cfRule type="expression" dxfId="455" priority="1">
      <formula>M30&gt;0</formula>
    </cfRule>
    <cfRule type="expression" dxfId="454"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0" t="s">
        <v>78</v>
      </c>
      <c r="P35" s="890"/>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3" priority="19">
      <formula>F27&gt;0</formula>
    </cfRule>
    <cfRule type="expression" dxfId="452" priority="20">
      <formula>F27&lt;0</formula>
    </cfRule>
  </conditionalFormatting>
  <conditionalFormatting sqref="F37:F38">
    <cfRule type="expression" dxfId="451" priority="17">
      <formula>F37&gt;0</formula>
    </cfRule>
    <cfRule type="expression" dxfId="450" priority="18">
      <formula>F37&lt;0</formula>
    </cfRule>
  </conditionalFormatting>
  <conditionalFormatting sqref="H27:H32">
    <cfRule type="expression" dxfId="449" priority="15">
      <formula>H27&gt;0</formula>
    </cfRule>
    <cfRule type="expression" dxfId="448" priority="16">
      <formula>H27&lt;0</formula>
    </cfRule>
  </conditionalFormatting>
  <conditionalFormatting sqref="Q7">
    <cfRule type="expression" dxfId="447" priority="3">
      <formula>Q7&gt;0</formula>
    </cfRule>
    <cfRule type="expression" dxfId="446" priority="4">
      <formula>Q7&lt;0</formula>
    </cfRule>
  </conditionalFormatting>
  <conditionalFormatting sqref="Q8">
    <cfRule type="expression" dxfId="445" priority="1">
      <formula>Q8&gt;0</formula>
    </cfRule>
    <cfRule type="expression" dxfId="444"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3" priority="25">
      <formula>F24&gt;0</formula>
    </cfRule>
    <cfRule type="expression" dxfId="442" priority="26">
      <formula>F24&lt;0</formula>
    </cfRule>
  </conditionalFormatting>
  <conditionalFormatting sqref="H21:H27">
    <cfRule type="expression" dxfId="441" priority="19">
      <formula>H21&gt;0</formula>
    </cfRule>
    <cfRule type="expression" dxfId="440" priority="20">
      <formula>H21&lt;0</formula>
    </cfRule>
  </conditionalFormatting>
  <conditionalFormatting sqref="F21:F23">
    <cfRule type="expression" dxfId="439" priority="5">
      <formula>F21&gt;0</formula>
    </cfRule>
    <cfRule type="expression" dxfId="438" priority="6">
      <formula>F21&lt;0</formula>
    </cfRule>
  </conditionalFormatting>
  <conditionalFormatting sqref="Q8">
    <cfRule type="expression" dxfId="437" priority="1">
      <formula>Q8&gt;0</formula>
    </cfRule>
    <cfRule type="expression" dxfId="436" priority="2">
      <formula>Q8&lt;0</formula>
    </cfRule>
  </conditionalFormatting>
  <conditionalFormatting sqref="Q7">
    <cfRule type="expression" dxfId="435" priority="3">
      <formula>Q7&gt;0</formula>
    </cfRule>
    <cfRule type="expression" dxfId="43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0">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0"/>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0">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1"/>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0" t="s">
        <v>78</v>
      </c>
      <c r="P41" s="890"/>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3" priority="11">
      <formula>F21&gt;0</formula>
    </cfRule>
    <cfRule type="expression" dxfId="432" priority="12">
      <formula>F21&lt;0</formula>
    </cfRule>
  </conditionalFormatting>
  <conditionalFormatting sqref="H21:H23">
    <cfRule type="expression" dxfId="431" priority="9">
      <formula>H21&gt;0</formula>
    </cfRule>
    <cfRule type="expression" dxfId="430" priority="10">
      <formula>H21&lt;0</formula>
    </cfRule>
  </conditionalFormatting>
  <conditionalFormatting sqref="Q8">
    <cfRule type="expression" dxfId="429" priority="1">
      <formula>Q8&gt;0</formula>
    </cfRule>
    <cfRule type="expression" dxfId="428" priority="2">
      <formula>Q8&lt;0</formula>
    </cfRule>
  </conditionalFormatting>
  <conditionalFormatting sqref="Q7">
    <cfRule type="expression" dxfId="427" priority="3">
      <formula>Q7&gt;0</formula>
    </cfRule>
    <cfRule type="expression" dxfId="426"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0" t="s">
        <v>78</v>
      </c>
      <c r="P40" s="890"/>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5" priority="15">
      <formula>F29&gt;0</formula>
    </cfRule>
    <cfRule type="expression" dxfId="424" priority="16">
      <formula>F29&lt;0</formula>
    </cfRule>
  </conditionalFormatting>
  <conditionalFormatting sqref="F34:F62">
    <cfRule type="expression" dxfId="423" priority="11">
      <formula>F34&gt;0</formula>
    </cfRule>
    <cfRule type="expression" dxfId="422" priority="12">
      <formula>F34&lt;0</formula>
    </cfRule>
  </conditionalFormatting>
  <conditionalFormatting sqref="F34:F62">
    <cfRule type="expression" dxfId="421" priority="13">
      <formula>F34&gt;0</formula>
    </cfRule>
    <cfRule type="expression" dxfId="420" priority="14">
      <formula>F34&lt;0</formula>
    </cfRule>
  </conditionalFormatting>
  <conditionalFormatting sqref="H29:H62">
    <cfRule type="expression" dxfId="419" priority="9">
      <formula>H29&gt;0</formula>
    </cfRule>
    <cfRule type="expression" dxfId="418" priority="10">
      <formula>H29&lt;0</formula>
    </cfRule>
  </conditionalFormatting>
  <conditionalFormatting sqref="F25:F28">
    <cfRule type="expression" dxfId="417" priority="7">
      <formula>F25&gt;0</formula>
    </cfRule>
    <cfRule type="expression" dxfId="416" priority="8">
      <formula>F25&lt;0</formula>
    </cfRule>
  </conditionalFormatting>
  <conditionalFormatting sqref="H25:H28">
    <cfRule type="expression" dxfId="415" priority="5">
      <formula>H25&gt;0</formula>
    </cfRule>
    <cfRule type="expression" dxfId="414" priority="6">
      <formula>H25&lt;0</formula>
    </cfRule>
  </conditionalFormatting>
  <conditionalFormatting sqref="Q7">
    <cfRule type="expression" dxfId="413" priority="3">
      <formula>Q7&gt;0</formula>
    </cfRule>
    <cfRule type="expression" dxfId="412" priority="4">
      <formula>Q7&lt;0</formula>
    </cfRule>
  </conditionalFormatting>
  <conditionalFormatting sqref="Q8">
    <cfRule type="expression" dxfId="411" priority="1">
      <formula>Q8&gt;0</formula>
    </cfRule>
    <cfRule type="expression" dxfId="410"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9" priority="87">
      <formula>F29&gt;0</formula>
    </cfRule>
    <cfRule type="expression" dxfId="408" priority="88">
      <formula>F29&lt;0</formula>
    </cfRule>
  </conditionalFormatting>
  <conditionalFormatting sqref="F57:F64 F66">
    <cfRule type="expression" dxfId="407" priority="83">
      <formula>F57&gt;0</formula>
    </cfRule>
    <cfRule type="expression" dxfId="406" priority="84">
      <formula>F57&lt;0</formula>
    </cfRule>
  </conditionalFormatting>
  <conditionalFormatting sqref="F57:F64 F66">
    <cfRule type="expression" dxfId="405" priority="85">
      <formula>F57&gt;0</formula>
    </cfRule>
    <cfRule type="expression" dxfId="404" priority="86">
      <formula>F57&lt;0</formula>
    </cfRule>
  </conditionalFormatting>
  <conditionalFormatting sqref="H57:H64 H66">
    <cfRule type="expression" dxfId="403" priority="81">
      <formula>H57&gt;0</formula>
    </cfRule>
    <cfRule type="expression" dxfId="402" priority="82">
      <formula>H57&lt;0</formula>
    </cfRule>
  </conditionalFormatting>
  <conditionalFormatting sqref="Q7">
    <cfRule type="expression" dxfId="401" priority="63">
      <formula>Q7&gt;0</formula>
    </cfRule>
    <cfRule type="expression" dxfId="400" priority="64">
      <formula>Q7&lt;0</formula>
    </cfRule>
  </conditionalFormatting>
  <conditionalFormatting sqref="Q8">
    <cfRule type="expression" dxfId="399" priority="61">
      <formula>Q8&gt;0</formula>
    </cfRule>
    <cfRule type="expression" dxfId="398" priority="62">
      <formula>Q8&lt;0</formula>
    </cfRule>
  </conditionalFormatting>
  <conditionalFormatting sqref="F93:F97 H93:H97 H99:H124 F99:F124">
    <cfRule type="expression" dxfId="397" priority="33">
      <formula>F93&gt;0</formula>
    </cfRule>
    <cfRule type="expression" dxfId="396" priority="34">
      <formula>F93&lt;0</formula>
    </cfRule>
  </conditionalFormatting>
  <conditionalFormatting sqref="F125:F132 F134">
    <cfRule type="expression" dxfId="395" priority="31">
      <formula>F125&gt;0</formula>
    </cfRule>
    <cfRule type="expression" dxfId="394" priority="32">
      <formula>F125&lt;0</formula>
    </cfRule>
  </conditionalFormatting>
  <conditionalFormatting sqref="M67">
    <cfRule type="expression" dxfId="393" priority="43">
      <formula>M67&gt;0</formula>
    </cfRule>
    <cfRule type="expression" dxfId="392" priority="44">
      <formula>M67&lt;0</formula>
    </cfRule>
  </conditionalFormatting>
  <conditionalFormatting sqref="F65">
    <cfRule type="expression" dxfId="391" priority="39">
      <formula>F65&gt;0</formula>
    </cfRule>
    <cfRule type="expression" dxfId="390" priority="40">
      <formula>F65&lt;0</formula>
    </cfRule>
  </conditionalFormatting>
  <conditionalFormatting sqref="F65">
    <cfRule type="expression" dxfId="389" priority="41">
      <formula>F65&gt;0</formula>
    </cfRule>
    <cfRule type="expression" dxfId="388" priority="42">
      <formula>F65&lt;0</formula>
    </cfRule>
  </conditionalFormatting>
  <conditionalFormatting sqref="H65">
    <cfRule type="expression" dxfId="387" priority="37">
      <formula>H65&gt;0</formula>
    </cfRule>
    <cfRule type="expression" dxfId="386" priority="38">
      <formula>H65&lt;0</formula>
    </cfRule>
  </conditionalFormatting>
  <conditionalFormatting sqref="F125:F132 F134">
    <cfRule type="expression" dxfId="385" priority="29">
      <formula>F125&gt;0</formula>
    </cfRule>
    <cfRule type="expression" dxfId="384" priority="30">
      <formula>F125&lt;0</formula>
    </cfRule>
  </conditionalFormatting>
  <conditionalFormatting sqref="H125:H132 H134">
    <cfRule type="expression" dxfId="383" priority="27">
      <formula>H125&gt;0</formula>
    </cfRule>
    <cfRule type="expression" dxfId="382" priority="28">
      <formula>H125&lt;0</formula>
    </cfRule>
  </conditionalFormatting>
  <conditionalFormatting sqref="F92">
    <cfRule type="expression" dxfId="381" priority="25">
      <formula>F92&gt;0</formula>
    </cfRule>
    <cfRule type="expression" dxfId="380" priority="26">
      <formula>F92&lt;0</formula>
    </cfRule>
  </conditionalFormatting>
  <conditionalFormatting sqref="H92">
    <cfRule type="expression" dxfId="379" priority="23">
      <formula>H92&gt;0</formula>
    </cfRule>
    <cfRule type="expression" dxfId="378" priority="24">
      <formula>H92&lt;0</formula>
    </cfRule>
  </conditionalFormatting>
  <conditionalFormatting sqref="F133">
    <cfRule type="expression" dxfId="377" priority="19">
      <formula>F133&gt;0</formula>
    </cfRule>
    <cfRule type="expression" dxfId="376" priority="20">
      <formula>F133&lt;0</formula>
    </cfRule>
  </conditionalFormatting>
  <conditionalFormatting sqref="F133">
    <cfRule type="expression" dxfId="375" priority="21">
      <formula>F133&gt;0</formula>
    </cfRule>
    <cfRule type="expression" dxfId="374" priority="22">
      <formula>F133&lt;0</formula>
    </cfRule>
  </conditionalFormatting>
  <conditionalFormatting sqref="H133">
    <cfRule type="expression" dxfId="373" priority="17">
      <formula>H133&gt;0</formula>
    </cfRule>
    <cfRule type="expression" dxfId="372" priority="18">
      <formula>H133&lt;0</formula>
    </cfRule>
  </conditionalFormatting>
  <conditionalFormatting sqref="F98 H98">
    <cfRule type="expression" dxfId="371" priority="15">
      <formula>F98&gt;0</formula>
    </cfRule>
    <cfRule type="expression" dxfId="370" priority="16">
      <formula>F98&lt;0</formula>
    </cfRule>
  </conditionalFormatting>
  <conditionalFormatting sqref="J25:J66">
    <cfRule type="expression" dxfId="369" priority="13">
      <formula>J25&gt;0</formula>
    </cfRule>
    <cfRule type="expression" dxfId="368" priority="14">
      <formula>J25&lt;0</formula>
    </cfRule>
  </conditionalFormatting>
  <conditionalFormatting sqref="K41 K45:K66">
    <cfRule type="expression" dxfId="367" priority="11">
      <formula>K41&gt;0</formula>
    </cfRule>
    <cfRule type="expression" dxfId="366" priority="12">
      <formula>K41&lt;0</formula>
    </cfRule>
  </conditionalFormatting>
  <conditionalFormatting sqref="L25">
    <cfRule type="expression" dxfId="365" priority="9">
      <formula>L25&gt;0</formula>
    </cfRule>
    <cfRule type="expression" dxfId="364" priority="10">
      <formula>L25&lt;0</formula>
    </cfRule>
  </conditionalFormatting>
  <conditionalFormatting sqref="F25:F28">
    <cfRule type="expression" dxfId="363" priority="7">
      <formula>F25&gt;0</formula>
    </cfRule>
    <cfRule type="expression" dxfId="362" priority="8">
      <formula>F25&lt;0</formula>
    </cfRule>
  </conditionalFormatting>
  <conditionalFormatting sqref="H25:H28">
    <cfRule type="expression" dxfId="361" priority="5">
      <formula>H25&gt;0</formula>
    </cfRule>
    <cfRule type="expression" dxfId="360"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0" t="s">
        <v>78</v>
      </c>
      <c r="P42" s="890"/>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59" priority="65">
      <formula>F45&gt;0</formula>
    </cfRule>
    <cfRule type="expression" dxfId="358"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7" priority="67">
      <formula>F44&gt;0</formula>
    </cfRule>
    <cfRule type="expression" dxfId="356" priority="68">
      <formula>F44&lt;0</formula>
    </cfRule>
  </conditionalFormatting>
  <conditionalFormatting sqref="F61:F91 F93:F102 F45:F59">
    <cfRule type="expression" dxfId="355" priority="63">
      <formula>F45&gt;0</formula>
    </cfRule>
    <cfRule type="expression" dxfId="354" priority="64">
      <formula>F45&lt;0</formula>
    </cfRule>
  </conditionalFormatting>
  <conditionalFormatting sqref="H61:H91 H93:H102 H43:H59">
    <cfRule type="expression" dxfId="353" priority="61">
      <formula>H43&gt;0</formula>
    </cfRule>
    <cfRule type="expression" dxfId="352" priority="62">
      <formula>H43&lt;0</formula>
    </cfRule>
  </conditionalFormatting>
  <conditionalFormatting sqref="F36:F43">
    <cfRule type="expression" dxfId="351" priority="59">
      <formula>F36&gt;0</formula>
    </cfRule>
    <cfRule type="expression" dxfId="350" priority="60">
      <formula>F36&lt;0</formula>
    </cfRule>
  </conditionalFormatting>
  <conditionalFormatting sqref="H36:H42">
    <cfRule type="expression" dxfId="349" priority="57">
      <formula>H36&gt;0</formula>
    </cfRule>
    <cfRule type="expression" dxfId="348" priority="58">
      <formula>H36&lt;0</formula>
    </cfRule>
  </conditionalFormatting>
  <conditionalFormatting sqref="Q7">
    <cfRule type="expression" dxfId="347" priority="51">
      <formula>Q7&gt;0</formula>
    </cfRule>
    <cfRule type="expression" dxfId="346" priority="52">
      <formula>Q7&lt;0</formula>
    </cfRule>
  </conditionalFormatting>
  <conditionalFormatting sqref="Q8">
    <cfRule type="expression" dxfId="345" priority="49">
      <formula>Q8&gt;0</formula>
    </cfRule>
    <cfRule type="expression" dxfId="344" priority="50">
      <formula>Q8&lt;0</formula>
    </cfRule>
  </conditionalFormatting>
  <conditionalFormatting sqref="Q10">
    <cfRule type="expression" dxfId="343" priority="47">
      <formula>Q10&gt;0</formula>
    </cfRule>
    <cfRule type="expression" dxfId="342" priority="48">
      <formula>Q10&lt;0</formula>
    </cfRule>
  </conditionalFormatting>
  <conditionalFormatting sqref="F60">
    <cfRule type="expression" dxfId="341" priority="45">
      <formula>F60&gt;0</formula>
    </cfRule>
    <cfRule type="expression" dxfId="340" priority="46">
      <formula>F60&lt;0</formula>
    </cfRule>
  </conditionalFormatting>
  <conditionalFormatting sqref="F60">
    <cfRule type="expression" dxfId="339" priority="43">
      <formula>F60&gt;0</formula>
    </cfRule>
    <cfRule type="expression" dxfId="338" priority="44">
      <formula>F60&lt;0</formula>
    </cfRule>
  </conditionalFormatting>
  <conditionalFormatting sqref="H60">
    <cfRule type="expression" dxfId="337" priority="41">
      <formula>H60&gt;0</formula>
    </cfRule>
    <cfRule type="expression" dxfId="336" priority="42">
      <formula>H60&lt;0</formula>
    </cfRule>
  </conditionalFormatting>
  <conditionalFormatting sqref="F92">
    <cfRule type="expression" dxfId="335" priority="39">
      <formula>F92&gt;0</formula>
    </cfRule>
    <cfRule type="expression" dxfId="334" priority="40">
      <formula>F92&lt;0</formula>
    </cfRule>
  </conditionalFormatting>
  <conditionalFormatting sqref="F92">
    <cfRule type="expression" dxfId="333" priority="37">
      <formula>F92&gt;0</formula>
    </cfRule>
    <cfRule type="expression" dxfId="332" priority="38">
      <formula>F92&lt;0</formula>
    </cfRule>
  </conditionalFormatting>
  <conditionalFormatting sqref="H92">
    <cfRule type="expression" dxfId="331" priority="35">
      <formula>H92&gt;0</formula>
    </cfRule>
    <cfRule type="expression" dxfId="330" priority="36">
      <formula>H92&lt;0</formula>
    </cfRule>
  </conditionalFormatting>
  <conditionalFormatting sqref="F169:F183 F185:F215 F217:F226">
    <cfRule type="expression" dxfId="329" priority="31">
      <formula>F169&gt;0</formula>
    </cfRule>
    <cfRule type="expression" dxfId="328" priority="32">
      <formula>F169&lt;0</formula>
    </cfRule>
  </conditionalFormatting>
  <conditionalFormatting sqref="F164:F168">
    <cfRule type="expression" dxfId="327" priority="33">
      <formula>F164&gt;0</formula>
    </cfRule>
    <cfRule type="expression" dxfId="326" priority="34">
      <formula>F164&lt;0</formula>
    </cfRule>
  </conditionalFormatting>
  <conditionalFormatting sqref="F169:F183 F185:F215 F217:F226">
    <cfRule type="expression" dxfId="325" priority="29">
      <formula>F169&gt;0</formula>
    </cfRule>
    <cfRule type="expression" dxfId="324" priority="30">
      <formula>F169&lt;0</formula>
    </cfRule>
  </conditionalFormatting>
  <conditionalFormatting sqref="H164:H183 H185:H215 H217:H226">
    <cfRule type="expression" dxfId="323" priority="27">
      <formula>H164&gt;0</formula>
    </cfRule>
    <cfRule type="expression" dxfId="322" priority="28">
      <formula>H164&lt;0</formula>
    </cfRule>
  </conditionalFormatting>
  <conditionalFormatting sqref="F160:F163">
    <cfRule type="expression" dxfId="321" priority="25">
      <formula>F160&gt;0</formula>
    </cfRule>
    <cfRule type="expression" dxfId="320" priority="26">
      <formula>F160&lt;0</formula>
    </cfRule>
  </conditionalFormatting>
  <conditionalFormatting sqref="H160:H163">
    <cfRule type="expression" dxfId="319" priority="23">
      <formula>H160&gt;0</formula>
    </cfRule>
    <cfRule type="expression" dxfId="318" priority="24">
      <formula>H160&lt;0</formula>
    </cfRule>
  </conditionalFormatting>
  <conditionalFormatting sqref="F184">
    <cfRule type="expression" dxfId="317" priority="21">
      <formula>F184&gt;0</formula>
    </cfRule>
    <cfRule type="expression" dxfId="316" priority="22">
      <formula>F184&lt;0</formula>
    </cfRule>
  </conditionalFormatting>
  <conditionalFormatting sqref="F184">
    <cfRule type="expression" dxfId="315" priority="19">
      <formula>F184&gt;0</formula>
    </cfRule>
    <cfRule type="expression" dxfId="314" priority="20">
      <formula>F184&lt;0</formula>
    </cfRule>
  </conditionalFormatting>
  <conditionalFormatting sqref="H184">
    <cfRule type="expression" dxfId="313" priority="17">
      <formula>H184&gt;0</formula>
    </cfRule>
    <cfRule type="expression" dxfId="312" priority="18">
      <formula>H184&lt;0</formula>
    </cfRule>
  </conditionalFormatting>
  <conditionalFormatting sqref="F216">
    <cfRule type="expression" dxfId="311" priority="15">
      <formula>F216&gt;0</formula>
    </cfRule>
    <cfRule type="expression" dxfId="310" priority="16">
      <formula>F216&lt;0</formula>
    </cfRule>
  </conditionalFormatting>
  <conditionalFormatting sqref="F216">
    <cfRule type="expression" dxfId="309" priority="13">
      <formula>F216&gt;0</formula>
    </cfRule>
    <cfRule type="expression" dxfId="308" priority="14">
      <formula>F216&lt;0</formula>
    </cfRule>
  </conditionalFormatting>
  <conditionalFormatting sqref="H216">
    <cfRule type="expression" dxfId="307" priority="11">
      <formula>H216&gt;0</formula>
    </cfRule>
    <cfRule type="expression" dxfId="306" priority="12">
      <formula>H216&lt;0</formula>
    </cfRule>
  </conditionalFormatting>
  <conditionalFormatting sqref="J38:J39">
    <cfRule type="expression" dxfId="305" priority="9">
      <formula>J38&gt;0</formula>
    </cfRule>
    <cfRule type="expression" dxfId="304" priority="10">
      <formula>J38&lt;0</formula>
    </cfRule>
  </conditionalFormatting>
  <conditionalFormatting sqref="J41:J54">
    <cfRule type="expression" dxfId="303" priority="7">
      <formula>J41&gt;0</formula>
    </cfRule>
    <cfRule type="expression" dxfId="302" priority="8">
      <formula>J41&lt;0</formula>
    </cfRule>
  </conditionalFormatting>
  <conditionalFormatting sqref="J55">
    <cfRule type="expression" dxfId="301" priority="3">
      <formula>J55&gt;0</formula>
    </cfRule>
    <cfRule type="expression" dxfId="300" priority="4">
      <formula>J55&lt;0</formula>
    </cfRule>
  </conditionalFormatting>
  <conditionalFormatting sqref="J56">
    <cfRule type="expression" dxfId="299" priority="1">
      <formula>J56&gt;0</formula>
    </cfRule>
    <cfRule type="expression" dxfId="298"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8.25</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16500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-9013.1200000000063</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-9298.0900000000111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-0.36041776736184761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1403</v>
      </c>
      <c r="T12" s="1">
        <v>43223</v>
      </c>
      <c r="U12" t="s">
        <v>1021</v>
      </c>
    </row>
    <row r="13" spans="1:29" x14ac:dyDescent="0.25">
      <c r="A13" s="902" t="s">
        <v>1400</v>
      </c>
      <c r="B13" s="363">
        <v>43452</v>
      </c>
      <c r="C13" s="4">
        <v>200</v>
      </c>
      <c r="D13" s="3">
        <v>17.2</v>
      </c>
      <c r="E13" s="3">
        <v>0</v>
      </c>
      <c r="F13" s="3">
        <f t="shared" si="0"/>
        <v>3440</v>
      </c>
      <c r="G13" s="363">
        <v>43633</v>
      </c>
      <c r="H13" s="159">
        <v>1000</v>
      </c>
      <c r="I13" s="2">
        <v>8.27</v>
      </c>
      <c r="J13" s="2">
        <v>0.17</v>
      </c>
      <c r="K13" s="2">
        <f t="shared" si="1"/>
        <v>8269.83</v>
      </c>
      <c r="O13" s="11" t="s">
        <v>947</v>
      </c>
      <c r="Q13" s="2">
        <f>Q4/2.45</f>
        <v>3.3673469387755102</v>
      </c>
      <c r="U13" t="s">
        <v>1023</v>
      </c>
    </row>
    <row r="14" spans="1:29" x14ac:dyDescent="0.25">
      <c r="A14" s="902"/>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902"/>
      <c r="B15" s="363">
        <v>43572</v>
      </c>
      <c r="C15" s="4">
        <v>200</v>
      </c>
      <c r="D15" s="3">
        <v>14.17</v>
      </c>
      <c r="E15" s="3">
        <v>0</v>
      </c>
      <c r="F15" s="3">
        <f t="shared" si="0"/>
        <v>2834</v>
      </c>
      <c r="T15" s="1">
        <v>43224</v>
      </c>
      <c r="U15" t="s">
        <v>1027</v>
      </c>
    </row>
    <row r="16" spans="1:29" ht="20.25" thickBot="1" x14ac:dyDescent="0.35">
      <c r="A16" s="902"/>
      <c r="B16" s="363">
        <v>43585</v>
      </c>
      <c r="C16" s="4">
        <v>200</v>
      </c>
      <c r="D16" s="3">
        <v>15.07</v>
      </c>
      <c r="E16" s="3">
        <v>0</v>
      </c>
      <c r="F16" s="3">
        <f t="shared" si="0"/>
        <v>3014</v>
      </c>
      <c r="O16" s="482" t="s">
        <v>78</v>
      </c>
      <c r="P16" s="482"/>
    </row>
    <row r="17" spans="1:21" ht="15.75" thickTop="1" x14ac:dyDescent="0.25">
      <c r="A17" s="902"/>
      <c r="B17" s="363">
        <v>43598</v>
      </c>
      <c r="C17" s="4">
        <v>400</v>
      </c>
      <c r="D17" s="3">
        <v>12.61</v>
      </c>
      <c r="E17" s="3">
        <v>0</v>
      </c>
      <c r="F17" s="3">
        <f t="shared" si="0"/>
        <v>5044</v>
      </c>
      <c r="O17" s="79">
        <v>1.1000000000000001</v>
      </c>
      <c r="P17" s="79">
        <f>O17*$Q$4</f>
        <v>9.0750000000000011</v>
      </c>
      <c r="T17" s="1">
        <v>43235</v>
      </c>
      <c r="U17" t="s">
        <v>1051</v>
      </c>
    </row>
    <row r="18" spans="1:21" x14ac:dyDescent="0.25">
      <c r="A18" s="902"/>
      <c r="B18" s="363">
        <v>43608</v>
      </c>
      <c r="C18" s="4">
        <v>400</v>
      </c>
      <c r="D18" s="3">
        <v>11.1</v>
      </c>
      <c r="E18" s="3">
        <v>0</v>
      </c>
      <c r="F18" s="3">
        <f t="shared" si="0"/>
        <v>4440</v>
      </c>
      <c r="O18" s="79">
        <v>1.0900000000000001</v>
      </c>
      <c r="P18" s="79">
        <f t="shared" ref="P18:P37" si="2">O18*$Q$4</f>
        <v>8.9925000000000015</v>
      </c>
      <c r="U18" t="s">
        <v>1052</v>
      </c>
    </row>
    <row r="19" spans="1:21" x14ac:dyDescent="0.25">
      <c r="A19" s="902"/>
      <c r="B19" s="363">
        <v>43613</v>
      </c>
      <c r="C19" s="4">
        <v>400</v>
      </c>
      <c r="D19" s="3">
        <v>9.32</v>
      </c>
      <c r="E19" s="3">
        <v>0</v>
      </c>
      <c r="F19" s="3">
        <f t="shared" si="0"/>
        <v>3728</v>
      </c>
      <c r="O19" s="79">
        <v>1.08</v>
      </c>
      <c r="P19" s="79">
        <f t="shared" si="2"/>
        <v>8.91</v>
      </c>
    </row>
    <row r="20" spans="1:21" x14ac:dyDescent="0.25">
      <c r="A20" t="s">
        <v>942</v>
      </c>
      <c r="B20" s="363">
        <v>43628</v>
      </c>
      <c r="C20" s="7">
        <v>600</v>
      </c>
      <c r="D20" s="43">
        <v>8.2799999999999994</v>
      </c>
      <c r="E20" s="43">
        <v>0</v>
      </c>
      <c r="F20" s="43">
        <f t="shared" si="0"/>
        <v>4968</v>
      </c>
      <c r="O20" s="79">
        <v>1.07</v>
      </c>
      <c r="P20" s="79">
        <f t="shared" si="2"/>
        <v>8.8275000000000006</v>
      </c>
    </row>
    <row r="21" spans="1:21" x14ac:dyDescent="0.25">
      <c r="A21" t="s">
        <v>942</v>
      </c>
      <c r="B21" s="363">
        <v>43628</v>
      </c>
      <c r="C21" s="7">
        <v>800</v>
      </c>
      <c r="D21" s="43">
        <v>8.2799999999999994</v>
      </c>
      <c r="E21" s="43">
        <v>0</v>
      </c>
      <c r="F21" s="43">
        <f t="shared" ref="F21" si="3">C21*D21+E21</f>
        <v>6623.9999999999991</v>
      </c>
      <c r="O21" s="79">
        <v>1.06</v>
      </c>
      <c r="P21" s="79">
        <f t="shared" si="2"/>
        <v>8.745000000000001</v>
      </c>
      <c r="T21" s="688">
        <v>43314</v>
      </c>
      <c r="U21" t="s">
        <v>1196</v>
      </c>
    </row>
    <row r="22" spans="1:21" x14ac:dyDescent="0.25">
      <c r="B22" s="399">
        <v>43628</v>
      </c>
      <c r="C22" s="7">
        <v>1400</v>
      </c>
      <c r="D22" s="43">
        <v>8.2799999999999994</v>
      </c>
      <c r="E22" s="43">
        <v>0</v>
      </c>
      <c r="F22" s="43">
        <f>C22*D22+E22</f>
        <v>11592</v>
      </c>
      <c r="O22" s="79">
        <v>1.05</v>
      </c>
      <c r="P22" s="79">
        <f t="shared" si="2"/>
        <v>8.6624999999999996</v>
      </c>
    </row>
    <row r="23" spans="1:21" x14ac:dyDescent="0.25">
      <c r="B23" s="399">
        <v>43631</v>
      </c>
      <c r="C23" s="4">
        <v>200</v>
      </c>
      <c r="D23" s="2">
        <v>8.23</v>
      </c>
      <c r="E23" s="2">
        <v>0</v>
      </c>
      <c r="F23" s="2">
        <f>C23*D23+E23</f>
        <v>1646</v>
      </c>
      <c r="O23" s="79">
        <v>1.04</v>
      </c>
      <c r="P23" s="79">
        <f t="shared" si="2"/>
        <v>8.58</v>
      </c>
      <c r="T23" s="1">
        <v>43358</v>
      </c>
      <c r="U23" t="s">
        <v>1267</v>
      </c>
    </row>
    <row r="24" spans="1:21" x14ac:dyDescent="0.25">
      <c r="B24" s="399">
        <v>43636</v>
      </c>
      <c r="C24" s="7">
        <v>400</v>
      </c>
      <c r="D24" s="43">
        <v>8.1</v>
      </c>
      <c r="E24" s="43">
        <v>0</v>
      </c>
      <c r="F24" s="43">
        <f>C24*D24+E24</f>
        <v>3240</v>
      </c>
      <c r="O24" s="79">
        <v>1.03</v>
      </c>
      <c r="P24" s="79">
        <f t="shared" si="2"/>
        <v>8.4975000000000005</v>
      </c>
    </row>
    <row r="25" spans="1:21" x14ac:dyDescent="0.25">
      <c r="C25" s="4"/>
      <c r="D25" s="3"/>
      <c r="E25" s="3"/>
      <c r="F25" s="3"/>
      <c r="O25" s="79">
        <v>1.02</v>
      </c>
      <c r="P25" s="79">
        <f t="shared" si="2"/>
        <v>8.4150000000000009</v>
      </c>
    </row>
    <row r="26" spans="1:21" x14ac:dyDescent="0.25">
      <c r="C26" s="4"/>
      <c r="D26" s="3"/>
      <c r="E26" s="3"/>
      <c r="F26" s="3"/>
      <c r="O26" s="79">
        <v>1.01</v>
      </c>
      <c r="P26" s="79">
        <f t="shared" si="2"/>
        <v>8.3324999999999996</v>
      </c>
    </row>
    <row r="27" spans="1:21" x14ac:dyDescent="0.25">
      <c r="O27" s="79">
        <v>1</v>
      </c>
      <c r="P27" s="79">
        <f t="shared" si="2"/>
        <v>8.25</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8.1675000000000004</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8.0849999999999991</v>
      </c>
    </row>
    <row r="30" spans="1:21" x14ac:dyDescent="0.25">
      <c r="O30" s="79">
        <v>0.97</v>
      </c>
      <c r="P30" s="79">
        <f t="shared" si="2"/>
        <v>8.0024999999999995</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7.92</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7.8374999999999995</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7.7549999999999999</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7.6725000000000003</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7.5900000000000007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7.5075000000000003</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7.4249999999999998</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297" priority="151">
      <formula>F38&gt;0</formula>
    </cfRule>
    <cfRule type="expression" dxfId="296" priority="152">
      <formula>F38&lt;0</formula>
    </cfRule>
  </conditionalFormatting>
  <conditionalFormatting sqref="H38:H40">
    <cfRule type="expression" dxfId="295" priority="149">
      <formula>H38&gt;0</formula>
    </cfRule>
    <cfRule type="expression" dxfId="294" priority="150">
      <formula>H38&lt;0</formula>
    </cfRule>
  </conditionalFormatting>
  <conditionalFormatting sqref="H41">
    <cfRule type="expression" dxfId="293" priority="145">
      <formula>H41&gt;0</formula>
    </cfRule>
    <cfRule type="expression" dxfId="292" priority="146">
      <formula>H41&lt;0</formula>
    </cfRule>
  </conditionalFormatting>
  <conditionalFormatting sqref="H42:H46">
    <cfRule type="expression" dxfId="291" priority="143">
      <formula>H42&gt;0</formula>
    </cfRule>
    <cfRule type="expression" dxfId="290" priority="144">
      <formula>H42&lt;0</formula>
    </cfRule>
  </conditionalFormatting>
  <conditionalFormatting sqref="F42">
    <cfRule type="expression" dxfId="289" priority="137">
      <formula>F42&gt;0</formula>
    </cfRule>
    <cfRule type="expression" dxfId="288" priority="138">
      <formula>F42&lt;0</formula>
    </cfRule>
  </conditionalFormatting>
  <conditionalFormatting sqref="I36:I40">
    <cfRule type="expression" dxfId="287" priority="135">
      <formula>I36&gt;0</formula>
    </cfRule>
    <cfRule type="expression" dxfId="286" priority="136">
      <formula>I36&lt;0</formula>
    </cfRule>
  </conditionalFormatting>
  <conditionalFormatting sqref="I41:I44 I46 I49 K49 J32:J50 I51:K52 J53:K53">
    <cfRule type="expression" dxfId="285" priority="129">
      <formula>I32&gt;0</formula>
    </cfRule>
    <cfRule type="expression" dxfId="284" priority="130">
      <formula>I32&lt;0</formula>
    </cfRule>
  </conditionalFormatting>
  <conditionalFormatting sqref="I32:I35 K32:K35">
    <cfRule type="expression" dxfId="283" priority="127">
      <formula>I32&gt;0</formula>
    </cfRule>
    <cfRule type="expression" dxfId="282" priority="128">
      <formula>I32&lt;0</formula>
    </cfRule>
  </conditionalFormatting>
  <conditionalFormatting sqref="F43:F46">
    <cfRule type="expression" dxfId="281" priority="125">
      <formula>F43&gt;0</formula>
    </cfRule>
    <cfRule type="expression" dxfId="280" priority="126">
      <formula>F43&lt;0</formula>
    </cfRule>
  </conditionalFormatting>
  <conditionalFormatting sqref="Q8">
    <cfRule type="expression" dxfId="279" priority="121">
      <formula>Q8&gt;0</formula>
    </cfRule>
    <cfRule type="expression" dxfId="278" priority="122">
      <formula>Q8&lt;0</formula>
    </cfRule>
  </conditionalFormatting>
  <conditionalFormatting sqref="Q7">
    <cfRule type="expression" dxfId="277" priority="123">
      <formula>Q7&gt;0</formula>
    </cfRule>
    <cfRule type="expression" dxfId="276" priority="124">
      <formula>Q7&lt;0</formula>
    </cfRule>
  </conditionalFormatting>
  <conditionalFormatting sqref="F112">
    <cfRule type="expression" dxfId="275" priority="109">
      <formula>F112&gt;0</formula>
    </cfRule>
    <cfRule type="expression" dxfId="274" priority="110">
      <formula>F112&lt;0</formula>
    </cfRule>
  </conditionalFormatting>
  <conditionalFormatting sqref="H112">
    <cfRule type="expression" dxfId="273" priority="107">
      <formula>H112&gt;0</formula>
    </cfRule>
    <cfRule type="expression" dxfId="272" priority="108">
      <formula>H112&lt;0</formula>
    </cfRule>
  </conditionalFormatting>
  <conditionalFormatting sqref="I112">
    <cfRule type="expression" dxfId="271" priority="95">
      <formula>I112&gt;0</formula>
    </cfRule>
    <cfRule type="expression" dxfId="270" priority="96">
      <formula>I112&lt;0</formula>
    </cfRule>
  </conditionalFormatting>
  <conditionalFormatting sqref="F36:F37">
    <cfRule type="expression" dxfId="269" priority="91">
      <formula>F36&gt;0</formula>
    </cfRule>
    <cfRule type="expression" dxfId="268" priority="92">
      <formula>F36&lt;0</formula>
    </cfRule>
  </conditionalFormatting>
  <conditionalFormatting sqref="H36:H37">
    <cfRule type="expression" dxfId="267" priority="89">
      <formula>H36&gt;0</formula>
    </cfRule>
    <cfRule type="expression" dxfId="266" priority="90">
      <formula>H36&lt;0</formula>
    </cfRule>
  </conditionalFormatting>
  <conditionalFormatting sqref="F118:F122">
    <cfRule type="expression" dxfId="265" priority="87">
      <formula>F118&gt;0</formula>
    </cfRule>
    <cfRule type="expression" dxfId="264" priority="88">
      <formula>F118&lt;0</formula>
    </cfRule>
  </conditionalFormatting>
  <conditionalFormatting sqref="H118:H120">
    <cfRule type="expression" dxfId="263" priority="85">
      <formula>H118&gt;0</formula>
    </cfRule>
    <cfRule type="expression" dxfId="262" priority="86">
      <formula>H118&lt;0</formula>
    </cfRule>
  </conditionalFormatting>
  <conditionalFormatting sqref="H121:H122">
    <cfRule type="expression" dxfId="261" priority="83">
      <formula>H121&gt;0</formula>
    </cfRule>
    <cfRule type="expression" dxfId="260" priority="84">
      <formula>H121&lt;0</formula>
    </cfRule>
  </conditionalFormatting>
  <conditionalFormatting sqref="H123:H148">
    <cfRule type="expression" dxfId="259" priority="81">
      <formula>H123&gt;0</formula>
    </cfRule>
    <cfRule type="expression" dxfId="258" priority="82">
      <formula>H123&lt;0</formula>
    </cfRule>
  </conditionalFormatting>
  <conditionalFormatting sqref="F113:F116">
    <cfRule type="expression" dxfId="257" priority="79">
      <formula>F113&gt;0</formula>
    </cfRule>
    <cfRule type="expression" dxfId="256" priority="80">
      <formula>F113&lt;0</formula>
    </cfRule>
  </conditionalFormatting>
  <conditionalFormatting sqref="H113:H116">
    <cfRule type="expression" dxfId="255" priority="77">
      <formula>H113&gt;0</formula>
    </cfRule>
    <cfRule type="expression" dxfId="254" priority="78">
      <formula>H113&lt;0</formula>
    </cfRule>
  </conditionalFormatting>
  <conditionalFormatting sqref="F123">
    <cfRule type="expression" dxfId="253" priority="75">
      <formula>F123&gt;0</formula>
    </cfRule>
    <cfRule type="expression" dxfId="252" priority="76">
      <formula>F123&lt;0</formula>
    </cfRule>
  </conditionalFormatting>
  <conditionalFormatting sqref="I117:I119">
    <cfRule type="expression" dxfId="251" priority="73">
      <formula>I117&gt;0</formula>
    </cfRule>
    <cfRule type="expression" dxfId="250" priority="74">
      <formula>I117&lt;0</formula>
    </cfRule>
  </conditionalFormatting>
  <conditionalFormatting sqref="I120">
    <cfRule type="expression" dxfId="249" priority="71">
      <formula>I120&gt;0</formula>
    </cfRule>
    <cfRule type="expression" dxfId="248" priority="72">
      <formula>I120&lt;0</formula>
    </cfRule>
  </conditionalFormatting>
  <conditionalFormatting sqref="I121">
    <cfRule type="expression" dxfId="247" priority="69">
      <formula>I121&gt;0</formula>
    </cfRule>
    <cfRule type="expression" dxfId="246" priority="70">
      <formula>I121&lt;0</formula>
    </cfRule>
  </conditionalFormatting>
  <conditionalFormatting sqref="I122:I125 I127 I130 I132:I148">
    <cfRule type="expression" dxfId="245" priority="67">
      <formula>I122&gt;0</formula>
    </cfRule>
    <cfRule type="expression" dxfId="244" priority="68">
      <formula>I122&lt;0</formula>
    </cfRule>
  </conditionalFormatting>
  <conditionalFormatting sqref="I113:I116">
    <cfRule type="expression" dxfId="243" priority="65">
      <formula>I113&gt;0</formula>
    </cfRule>
    <cfRule type="expression" dxfId="242" priority="66">
      <formula>I113&lt;0</formula>
    </cfRule>
  </conditionalFormatting>
  <conditionalFormatting sqref="F124:F148">
    <cfRule type="expression" dxfId="241" priority="63">
      <formula>F124&gt;0</formula>
    </cfRule>
    <cfRule type="expression" dxfId="240" priority="64">
      <formula>F124&lt;0</formula>
    </cfRule>
  </conditionalFormatting>
  <conditionalFormatting sqref="F117">
    <cfRule type="expression" dxfId="239" priority="61">
      <formula>F117&gt;0</formula>
    </cfRule>
    <cfRule type="expression" dxfId="238" priority="62">
      <formula>F117&lt;0</formula>
    </cfRule>
  </conditionalFormatting>
  <conditionalFormatting sqref="H117">
    <cfRule type="expression" dxfId="237" priority="59">
      <formula>H117&gt;0</formula>
    </cfRule>
    <cfRule type="expression" dxfId="236" priority="60">
      <formula>H117&lt;0</formula>
    </cfRule>
  </conditionalFormatting>
  <conditionalFormatting sqref="F32:F35">
    <cfRule type="expression" dxfId="235" priority="57">
      <formula>F32&gt;0</formula>
    </cfRule>
    <cfRule type="expression" dxfId="234" priority="58">
      <formula>F32&lt;0</formula>
    </cfRule>
  </conditionalFormatting>
  <conditionalFormatting sqref="H32:H35">
    <cfRule type="expression" dxfId="233" priority="55">
      <formula>H32&gt;0</formula>
    </cfRule>
    <cfRule type="expression" dxfId="232" priority="56">
      <formula>H32&lt;0</formula>
    </cfRule>
  </conditionalFormatting>
  <conditionalFormatting sqref="K36:K38 K41:K48">
    <cfRule type="expression" dxfId="231" priority="53">
      <formula>K36&gt;0</formula>
    </cfRule>
    <cfRule type="expression" dxfId="230" priority="54">
      <formula>K36&lt;0</formula>
    </cfRule>
  </conditionalFormatting>
  <conditionalFormatting sqref="H48">
    <cfRule type="expression" dxfId="229" priority="51">
      <formula>H48&gt;0</formula>
    </cfRule>
    <cfRule type="expression" dxfId="228" priority="52">
      <formula>H48&lt;0</formula>
    </cfRule>
  </conditionalFormatting>
  <conditionalFormatting sqref="F48">
    <cfRule type="expression" dxfId="227" priority="49">
      <formula>F48&gt;0</formula>
    </cfRule>
    <cfRule type="expression" dxfId="226" priority="50">
      <formula>F48&lt;0</formula>
    </cfRule>
  </conditionalFormatting>
  <conditionalFormatting sqref="H47">
    <cfRule type="expression" dxfId="225" priority="45">
      <formula>H47&gt;0</formula>
    </cfRule>
    <cfRule type="expression" dxfId="224" priority="46">
      <formula>H47&lt;0</formula>
    </cfRule>
  </conditionalFormatting>
  <conditionalFormatting sqref="F47">
    <cfRule type="expression" dxfId="223" priority="43">
      <formula>F47&gt;0</formula>
    </cfRule>
    <cfRule type="expression" dxfId="222" priority="44">
      <formula>F47&lt;0</formula>
    </cfRule>
  </conditionalFormatting>
  <conditionalFormatting sqref="L49 L62">
    <cfRule type="expression" dxfId="221" priority="39">
      <formula>L49&gt;0</formula>
    </cfRule>
    <cfRule type="expression" dxfId="220" priority="40">
      <formula>L49&lt;0</formula>
    </cfRule>
  </conditionalFormatting>
  <conditionalFormatting sqref="L32:L35">
    <cfRule type="expression" dxfId="219" priority="37">
      <formula>L32&gt;0</formula>
    </cfRule>
    <cfRule type="expression" dxfId="218" priority="38">
      <formula>L32&lt;0</formula>
    </cfRule>
  </conditionalFormatting>
  <conditionalFormatting sqref="L36:L38 L41:L48">
    <cfRule type="expression" dxfId="217" priority="35">
      <formula>L36&gt;0</formula>
    </cfRule>
    <cfRule type="expression" dxfId="216" priority="36">
      <formula>L36&lt;0</formula>
    </cfRule>
  </conditionalFormatting>
  <conditionalFormatting sqref="F65:F66 H65:I66 K65:K66">
    <cfRule type="expression" dxfId="215" priority="33">
      <formula>F65&gt;0</formula>
    </cfRule>
    <cfRule type="expression" dxfId="214" priority="34">
      <formula>F65&lt;0</formula>
    </cfRule>
  </conditionalFormatting>
  <conditionalFormatting sqref="K67:K68 F67:F69 H67:I69">
    <cfRule type="expression" dxfId="213" priority="29">
      <formula>F67&gt;0</formula>
    </cfRule>
    <cfRule type="expression" dxfId="212" priority="30">
      <formula>F67&lt;0</formula>
    </cfRule>
  </conditionalFormatting>
  <conditionalFormatting sqref="H70:I70 F70 K69 K70:L70">
    <cfRule type="expression" dxfId="211" priority="23">
      <formula>F69&gt;0</formula>
    </cfRule>
    <cfRule type="expression" dxfId="210" priority="24">
      <formula>F69&lt;0</formula>
    </cfRule>
  </conditionalFormatting>
  <conditionalFormatting sqref="H75:K75 H76:L76 F75:F77 H77:J77">
    <cfRule type="expression" dxfId="209" priority="21">
      <formula>F75&gt;0</formula>
    </cfRule>
    <cfRule type="expression" dxfId="208" priority="22">
      <formula>F75&lt;0</formula>
    </cfRule>
  </conditionalFormatting>
  <conditionalFormatting sqref="H74:K74 K73 F74 J75:J77">
    <cfRule type="expression" dxfId="207" priority="19">
      <formula>F73&gt;0</formula>
    </cfRule>
    <cfRule type="expression" dxfId="206" priority="20">
      <formula>F73&lt;0</formula>
    </cfRule>
  </conditionalFormatting>
  <conditionalFormatting sqref="H72:L72 H71:I71 K71 H73:J73 F71:F73 J74:J77">
    <cfRule type="expression" dxfId="205" priority="17">
      <formula>F71&gt;0</formula>
    </cfRule>
    <cfRule type="expression" dxfId="204" priority="18">
      <formula>F71&lt;0</formula>
    </cfRule>
  </conditionalFormatting>
  <conditionalFormatting sqref="J71:J77">
    <cfRule type="expression" dxfId="203" priority="15">
      <formula>J71&gt;0</formula>
    </cfRule>
    <cfRule type="expression" dxfId="202" priority="16">
      <formula>J71&lt;0</formula>
    </cfRule>
  </conditionalFormatting>
  <conditionalFormatting sqref="H78:I78 K77 F78 K78:L78">
    <cfRule type="expression" dxfId="201" priority="13">
      <formula>F77&gt;0</formula>
    </cfRule>
    <cfRule type="expression" dxfId="200" priority="14">
      <formula>F77&lt;0</formula>
    </cfRule>
  </conditionalFormatting>
  <conditionalFormatting sqref="H79:K79 H80:L80 K81:L81 H81:J82 F79:F82">
    <cfRule type="expression" dxfId="199" priority="3">
      <formula>F79&gt;0</formula>
    </cfRule>
    <cfRule type="expression" dxfId="198" priority="4">
      <formula>F79&lt;0</formula>
    </cfRule>
  </conditionalFormatting>
  <conditionalFormatting sqref="H83:L83 K82 F83">
    <cfRule type="expression" dxfId="197" priority="1">
      <formula>F82&gt;0</formula>
    </cfRule>
    <cfRule type="expression" dxfId="196"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0" t="s">
        <v>78</v>
      </c>
      <c r="P40" s="890"/>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0" t="s">
        <v>78</v>
      </c>
      <c r="P40" s="890"/>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0" t="s">
        <v>78</v>
      </c>
      <c r="P42" s="890"/>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0" t="s">
        <v>78</v>
      </c>
      <c r="P42" s="890"/>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0" t="s">
        <v>78</v>
      </c>
      <c r="P17" s="890"/>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3">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3"/>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0" t="s">
        <v>78</v>
      </c>
      <c r="P41" s="890"/>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0" t="s">
        <v>78</v>
      </c>
      <c r="P45" s="890"/>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0" t="s">
        <v>78</v>
      </c>
      <c r="Q39" s="890"/>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0" t="s">
        <v>78</v>
      </c>
      <c r="P41" s="890"/>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2019-06-25T03:22:57Z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