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7" i="38" l="1"/>
  <c r="E507" i="38"/>
  <c r="G507" i="38"/>
  <c r="H507" i="38"/>
  <c r="K507" i="38"/>
  <c r="L507" i="38"/>
  <c r="O507" i="38" s="1"/>
  <c r="P507" i="38" s="1"/>
  <c r="M507" i="38"/>
  <c r="T507" i="38" s="1"/>
  <c r="N507" i="38"/>
  <c r="R507" i="38"/>
  <c r="U507" i="38"/>
  <c r="N66" i="35"/>
  <c r="N65" i="35"/>
  <c r="N64" i="35"/>
  <c r="N63" i="35"/>
  <c r="N62" i="35"/>
  <c r="N7" i="35"/>
  <c r="N61" i="35"/>
  <c r="N9" i="35"/>
  <c r="N8" i="35"/>
  <c r="N60" i="35"/>
  <c r="N13" i="35"/>
  <c r="N59" i="35"/>
  <c r="N58" i="35"/>
  <c r="N57" i="35"/>
  <c r="N56" i="35"/>
  <c r="N55" i="35"/>
  <c r="N54" i="35"/>
  <c r="N53" i="35"/>
  <c r="N10" i="35"/>
  <c r="N22" i="35"/>
  <c r="N52" i="35"/>
  <c r="N51" i="35"/>
  <c r="N11" i="35"/>
  <c r="N50" i="35"/>
  <c r="N49" i="35"/>
  <c r="N48" i="35"/>
  <c r="N47" i="35"/>
  <c r="N46" i="35"/>
  <c r="N45" i="35"/>
  <c r="N44" i="35"/>
  <c r="N43" i="35"/>
  <c r="N42" i="35"/>
  <c r="N16" i="35"/>
  <c r="N41" i="35"/>
  <c r="N4" i="35"/>
  <c r="N40" i="35"/>
  <c r="N15" i="35"/>
  <c r="N6" i="35"/>
  <c r="N21" i="35"/>
  <c r="N39" i="35"/>
  <c r="N38" i="35"/>
  <c r="N20" i="35"/>
  <c r="N5" i="35"/>
  <c r="N12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9" i="35"/>
  <c r="N24" i="35"/>
  <c r="N23" i="35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V507" i="38" l="1"/>
  <c r="W507" i="38" s="1"/>
  <c r="F104" i="25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P506" i="38" s="1"/>
  <c r="M506" i="38"/>
  <c r="T506" i="38" s="1"/>
  <c r="N506" i="38"/>
  <c r="R506" i="38"/>
  <c r="U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V506" i="38" l="1"/>
  <c r="W506" i="38" s="1"/>
  <c r="D505" i="38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19" i="78"/>
  <c r="F19" i="78"/>
  <c r="C19" i="78"/>
  <c r="H85" i="78"/>
  <c r="F85" i="78"/>
  <c r="K85" i="78"/>
  <c r="C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F85" i="77"/>
  <c r="K85" i="77"/>
  <c r="C85" i="77"/>
  <c r="M19" i="77"/>
  <c r="F19" i="77"/>
  <c r="C19" i="77"/>
  <c r="K19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K23" i="57"/>
  <c r="K29" i="51"/>
  <c r="H29" i="51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<sst xmlns="http://schemas.openxmlformats.org/spreadsheetml/2006/main" count="6162" uniqueCount="830">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</sst>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0"/>
      <tableStyleElement type="headerRow" dxfId="18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391344"/>
        <c:axId val="442391728"/>
      </c:scatterChart>
      <c:valAx>
        <c:axId val="44239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91728"/>
        <c:crosses val="autoZero"/>
        <c:crossBetween val="midCat"/>
      </c:valAx>
      <c:valAx>
        <c:axId val="44239172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776"/>
        <c:axId val="452284944"/>
      </c:scatterChart>
      <c:valAx>
        <c:axId val="224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84944"/>
        <c:crosses val="autoZero"/>
        <c:crossBetween val="midCat"/>
      </c:valAx>
      <c:valAx>
        <c:axId val="4522849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619160"/>
        <c:axId val="452619544"/>
      </c:scatterChart>
      <c:valAx>
        <c:axId val="45261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19544"/>
        <c:crosses val="autoZero"/>
        <c:crossBetween val="midCat"/>
      </c:valAx>
      <c:valAx>
        <c:axId val="4526195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61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761312"/>
        <c:axId val="441762376"/>
      </c:scatterChart>
      <c:valAx>
        <c:axId val="441761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62376"/>
        <c:crosses val="autoZero"/>
        <c:crossBetween val="midCat"/>
      </c:valAx>
      <c:valAx>
        <c:axId val="4417623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6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58744"/>
        <c:axId val="452718240"/>
      </c:scatterChart>
      <c:valAx>
        <c:axId val="199758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18240"/>
        <c:crosses val="autoZero"/>
        <c:crossBetween val="midCat"/>
      </c:valAx>
      <c:valAx>
        <c:axId val="4527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8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19024"/>
        <c:axId val="452719416"/>
      </c:scatterChart>
      <c:valAx>
        <c:axId val="45271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19416"/>
        <c:crosses val="autoZero"/>
        <c:crossBetween val="midCat"/>
      </c:valAx>
      <c:valAx>
        <c:axId val="4527194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1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20200"/>
        <c:axId val="452720592"/>
      </c:scatterChart>
      <c:valAx>
        <c:axId val="45272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20592"/>
        <c:crosses val="autoZero"/>
        <c:crossBetween val="midCat"/>
      </c:valAx>
      <c:valAx>
        <c:axId val="4527205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20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758352"/>
        <c:axId val="452722552"/>
      </c:lineChart>
      <c:dateAx>
        <c:axId val="19975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22552"/>
        <c:crosses val="autoZero"/>
        <c:auto val="1"/>
        <c:lblOffset val="100"/>
        <c:baseTimeUnit val="days"/>
      </c:dateAx>
      <c:valAx>
        <c:axId val="4527225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5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725688"/>
        <c:axId val="453250952"/>
      </c:lineChart>
      <c:dateAx>
        <c:axId val="452725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50952"/>
        <c:crosses val="autoZero"/>
        <c:auto val="1"/>
        <c:lblOffset val="100"/>
        <c:baseTimeUnit val="days"/>
      </c:dateAx>
      <c:valAx>
        <c:axId val="453250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2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252912"/>
        <c:axId val="453253304"/>
      </c:lineChart>
      <c:dateAx>
        <c:axId val="45325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53304"/>
        <c:crosses val="autoZero"/>
        <c:auto val="1"/>
        <c:lblOffset val="100"/>
        <c:baseTimeUnit val="days"/>
      </c:dateAx>
      <c:valAx>
        <c:axId val="453253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5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256048"/>
        <c:axId val="453256440"/>
      </c:lineChart>
      <c:dateAx>
        <c:axId val="453256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56440"/>
        <c:crosses val="autoZero"/>
        <c:auto val="1"/>
        <c:lblOffset val="100"/>
        <c:baseTimeUnit val="days"/>
      </c:dateAx>
      <c:valAx>
        <c:axId val="45325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5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258400"/>
        <c:axId val="454974040"/>
      </c:lineChart>
      <c:dateAx>
        <c:axId val="45325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74040"/>
        <c:crosses val="autoZero"/>
        <c:auto val="1"/>
        <c:lblOffset val="100"/>
        <c:baseTimeUnit val="days"/>
      </c:dateAx>
      <c:valAx>
        <c:axId val="454974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76000"/>
        <c:axId val="454976392"/>
      </c:lineChart>
      <c:dateAx>
        <c:axId val="45497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76392"/>
        <c:crosses val="autoZero"/>
        <c:auto val="1"/>
        <c:lblOffset val="100"/>
        <c:baseTimeUnit val="days"/>
      </c:dateAx>
      <c:valAx>
        <c:axId val="454976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7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78352"/>
        <c:axId val="454978744"/>
      </c:lineChart>
      <c:dateAx>
        <c:axId val="454978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78744"/>
        <c:crosses val="autoZero"/>
        <c:auto val="1"/>
        <c:lblOffset val="100"/>
        <c:baseTimeUnit val="days"/>
      </c:dateAx>
      <c:valAx>
        <c:axId val="4549787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7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980704"/>
        <c:axId val="454981096"/>
      </c:lineChart>
      <c:dateAx>
        <c:axId val="45498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81096"/>
        <c:crosses val="autoZero"/>
        <c:auto val="1"/>
        <c:lblOffset val="100"/>
        <c:baseTimeUnit val="days"/>
      </c:dateAx>
      <c:valAx>
        <c:axId val="454981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8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78648"/>
        <c:axId val="454579040"/>
      </c:lineChart>
      <c:catAx>
        <c:axId val="45457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9040"/>
        <c:crosses val="autoZero"/>
        <c:auto val="1"/>
        <c:lblAlgn val="ctr"/>
        <c:lblOffset val="100"/>
        <c:noMultiLvlLbl val="0"/>
      </c:catAx>
      <c:valAx>
        <c:axId val="454579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7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581392"/>
        <c:axId val="454581784"/>
      </c:lineChart>
      <c:dateAx>
        <c:axId val="45458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1784"/>
        <c:crosses val="autoZero"/>
        <c:auto val="1"/>
        <c:lblOffset val="100"/>
        <c:baseTimeUnit val="days"/>
      </c:dateAx>
      <c:valAx>
        <c:axId val="454581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206952"/>
        <c:axId val="455207344"/>
      </c:lineChart>
      <c:dateAx>
        <c:axId val="45520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07344"/>
        <c:crosses val="autoZero"/>
        <c:auto val="1"/>
        <c:lblOffset val="100"/>
        <c:baseTimeUnit val="days"/>
      </c:dateAx>
      <c:valAx>
        <c:axId val="455207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0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210088"/>
        <c:axId val="455210480"/>
      </c:lineChart>
      <c:dateAx>
        <c:axId val="455210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10480"/>
        <c:crosses val="autoZero"/>
        <c:auto val="1"/>
        <c:lblOffset val="100"/>
        <c:baseTimeUnit val="days"/>
      </c:dateAx>
      <c:valAx>
        <c:axId val="4552104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21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61440"/>
        <c:axId val="487261832"/>
      </c:lineChart>
      <c:catAx>
        <c:axId val="487261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1832"/>
        <c:crosses val="autoZero"/>
        <c:auto val="1"/>
        <c:lblAlgn val="ctr"/>
        <c:lblOffset val="100"/>
        <c:noMultiLvlLbl val="0"/>
      </c:catAx>
      <c:valAx>
        <c:axId val="487261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64576"/>
        <c:axId val="487264968"/>
      </c:lineChart>
      <c:dateAx>
        <c:axId val="487264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4968"/>
        <c:crosses val="autoZero"/>
        <c:auto val="1"/>
        <c:lblOffset val="100"/>
        <c:baseTimeUnit val="days"/>
      </c:dateAx>
      <c:valAx>
        <c:axId val="487264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66928"/>
        <c:axId val="487267320"/>
      </c:lineChart>
      <c:catAx>
        <c:axId val="487266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7320"/>
        <c:crosses val="autoZero"/>
        <c:auto val="1"/>
        <c:lblAlgn val="ctr"/>
        <c:lblOffset val="100"/>
        <c:noMultiLvlLbl val="0"/>
      </c:catAx>
      <c:valAx>
        <c:axId val="4872673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6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96904"/>
        <c:axId val="487297296"/>
      </c:lineChart>
      <c:dateAx>
        <c:axId val="487296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97296"/>
        <c:crosses val="autoZero"/>
        <c:auto val="1"/>
        <c:lblOffset val="100"/>
        <c:baseTimeUnit val="days"/>
      </c:dateAx>
      <c:valAx>
        <c:axId val="487297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9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299256"/>
        <c:axId val="487299648"/>
      </c:lineChart>
      <c:catAx>
        <c:axId val="487299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99648"/>
        <c:crosses val="autoZero"/>
        <c:auto val="1"/>
        <c:lblAlgn val="ctr"/>
        <c:lblOffset val="100"/>
        <c:noMultiLvlLbl val="0"/>
      </c:catAx>
      <c:valAx>
        <c:axId val="487299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29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01608"/>
        <c:axId val="487302000"/>
      </c:lineChart>
      <c:dateAx>
        <c:axId val="48730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02000"/>
        <c:crosses val="autoZero"/>
        <c:auto val="1"/>
        <c:lblOffset val="100"/>
        <c:baseTimeUnit val="days"/>
      </c:dateAx>
      <c:valAx>
        <c:axId val="4873020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0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31664"/>
        <c:axId val="497132056"/>
      </c:lineChart>
      <c:dateAx>
        <c:axId val="49713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32056"/>
        <c:crosses val="autoZero"/>
        <c:auto val="1"/>
        <c:lblOffset val="100"/>
        <c:baseTimeUnit val="days"/>
      </c:dateAx>
      <c:valAx>
        <c:axId val="4971320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3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34016"/>
        <c:axId val="497134408"/>
      </c:lineChart>
      <c:dateAx>
        <c:axId val="49713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34408"/>
        <c:crosses val="autoZero"/>
        <c:auto val="1"/>
        <c:lblOffset val="100"/>
        <c:baseTimeUnit val="days"/>
      </c:dateAx>
      <c:valAx>
        <c:axId val="497134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36368"/>
        <c:axId val="497136760"/>
      </c:lineChart>
      <c:dateAx>
        <c:axId val="497136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36760"/>
        <c:crosses val="autoZero"/>
        <c:auto val="1"/>
        <c:lblOffset val="100"/>
        <c:baseTimeUnit val="days"/>
      </c:dateAx>
      <c:valAx>
        <c:axId val="4971367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79600"/>
        <c:axId val="526479992"/>
      </c:lineChart>
      <c:dateAx>
        <c:axId val="5264796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79992"/>
        <c:crosses val="autoZero"/>
        <c:auto val="0"/>
        <c:lblOffset val="100"/>
        <c:baseTimeUnit val="days"/>
      </c:dateAx>
      <c:valAx>
        <c:axId val="5264799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7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83912"/>
        <c:axId val="526484304"/>
      </c:lineChart>
      <c:dateAx>
        <c:axId val="526483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84304"/>
        <c:crosses val="autoZero"/>
        <c:auto val="1"/>
        <c:lblOffset val="100"/>
        <c:baseTimeUnit val="days"/>
      </c:dateAx>
      <c:valAx>
        <c:axId val="5264843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8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86264"/>
        <c:axId val="536592488"/>
      </c:lineChart>
      <c:catAx>
        <c:axId val="526486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2488"/>
        <c:crosses val="autoZero"/>
        <c:auto val="1"/>
        <c:lblAlgn val="ctr"/>
        <c:lblOffset val="100"/>
        <c:noMultiLvlLbl val="0"/>
      </c:catAx>
      <c:valAx>
        <c:axId val="536592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8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94448"/>
        <c:axId val="536594840"/>
      </c:lineChart>
      <c:catAx>
        <c:axId val="536594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4840"/>
        <c:crosses val="autoZero"/>
        <c:auto val="1"/>
        <c:lblAlgn val="ctr"/>
        <c:lblOffset val="100"/>
        <c:noMultiLvlLbl val="0"/>
      </c:catAx>
      <c:valAx>
        <c:axId val="5365948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596800"/>
        <c:axId val="536597192"/>
      </c:lineChart>
      <c:catAx>
        <c:axId val="536596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7192"/>
        <c:crosses val="autoZero"/>
        <c:auto val="1"/>
        <c:lblAlgn val="ctr"/>
        <c:lblOffset val="100"/>
        <c:noMultiLvlLbl val="0"/>
      </c:catAx>
      <c:valAx>
        <c:axId val="536597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59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863800"/>
        <c:axId val="547864192"/>
      </c:lineChart>
      <c:dateAx>
        <c:axId val="547863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4192"/>
        <c:crosses val="autoZero"/>
        <c:auto val="1"/>
        <c:lblOffset val="100"/>
        <c:baseTimeUnit val="days"/>
      </c:dateAx>
      <c:valAx>
        <c:axId val="5478641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867720"/>
        <c:axId val="547868112"/>
      </c:lineChart>
      <c:dateAx>
        <c:axId val="547867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8112"/>
        <c:crosses val="autoZero"/>
        <c:auto val="1"/>
        <c:lblOffset val="100"/>
        <c:baseTimeUnit val="days"/>
      </c:dateAx>
      <c:valAx>
        <c:axId val="547868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6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44032"/>
        <c:axId val="549844424"/>
      </c:lineChart>
      <c:catAx>
        <c:axId val="54984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4424"/>
        <c:crosses val="autoZero"/>
        <c:auto val="1"/>
        <c:lblAlgn val="ctr"/>
        <c:lblOffset val="100"/>
        <c:noMultiLvlLbl val="0"/>
      </c:catAx>
      <c:valAx>
        <c:axId val="549844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46384"/>
        <c:axId val="549846776"/>
      </c:lineChart>
      <c:catAx>
        <c:axId val="549846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6776"/>
        <c:crosses val="autoZero"/>
        <c:auto val="1"/>
        <c:lblAlgn val="ctr"/>
        <c:lblOffset val="100"/>
        <c:noMultiLvlLbl val="0"/>
      </c:catAx>
      <c:valAx>
        <c:axId val="549846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4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51048"/>
        <c:axId val="548051440"/>
      </c:lineChart>
      <c:dateAx>
        <c:axId val="548051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51440"/>
        <c:crosses val="autoZero"/>
        <c:auto val="1"/>
        <c:lblOffset val="100"/>
        <c:baseTimeUnit val="days"/>
      </c:dateAx>
      <c:valAx>
        <c:axId val="5480514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5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2" ht="21.95" customHeight="1" x14ac:dyDescent="0.25">
      <c r="A2" s="50"/>
      <c r="B2" s="51"/>
      <c r="C2" s="51"/>
      <c r="E2" s="22" t="s">
        <v>50</v>
      </c>
      <c r="F2" s="244">
        <v>13.63</v>
      </c>
      <c r="G2" s="244">
        <v>15.990389062499997</v>
      </c>
      <c r="H2" s="49">
        <v>6400</v>
      </c>
      <c r="I2" s="48">
        <v>102338.48999999998</v>
      </c>
      <c r="J2" s="369">
        <v>-15106.489999999976</v>
      </c>
      <c r="K2" s="356">
        <v>-0.14761298510462659</v>
      </c>
      <c r="L2" s="48">
        <v>-490.91899999835005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-2.1499999999999998E-2</v>
      </c>
      <c r="Q2" s="148"/>
      <c r="R2" s="48"/>
      <c r="S2" s="48"/>
    </row>
    <row r="3" spans="1:22" ht="21.95" customHeight="1" x14ac:dyDescent="0.25">
      <c r="A3" s="50"/>
      <c r="B3" s="50"/>
      <c r="C3" s="51"/>
      <c r="E3" s="22" t="s">
        <v>197</v>
      </c>
      <c r="F3" s="244">
        <v>21.35</v>
      </c>
      <c r="G3" s="244">
        <v>29.412385</v>
      </c>
      <c r="H3" s="332">
        <v>2000</v>
      </c>
      <c r="I3" s="48">
        <v>58824.770000000004</v>
      </c>
      <c r="J3" s="369">
        <v>-16124.770000000004</v>
      </c>
      <c r="K3" s="356">
        <v>-0.27411530890813507</v>
      </c>
      <c r="L3" s="369">
        <v>-14376.80000000001</v>
      </c>
      <c r="M3">
        <v>2000</v>
      </c>
      <c r="N3" s="366" t="str">
        <f>HYPERLINK("http://finance.yahoo.com/q?s=" &amp; E3, "Link")</f>
        <v>Link</v>
      </c>
      <c r="O3" s="134">
        <v>1.6299999999999999E-2</v>
      </c>
      <c r="P3" s="134">
        <v>1.5699999999999999E-2</v>
      </c>
      <c r="Q3" s="440"/>
      <c r="R3" s="48"/>
      <c r="S3" s="48"/>
      <c r="T3" s="48"/>
    </row>
    <row r="4" spans="1:22" ht="21.95" customHeight="1" x14ac:dyDescent="0.25">
      <c r="A4" s="60"/>
      <c r="B4" s="61"/>
      <c r="C4" s="60"/>
      <c r="E4" s="22" t="s">
        <v>228</v>
      </c>
      <c r="F4" s="244">
        <v>21.03</v>
      </c>
      <c r="G4" s="244">
        <v>23.896962500000001</v>
      </c>
      <c r="H4" s="49">
        <v>800</v>
      </c>
      <c r="I4" s="48">
        <v>19117.57</v>
      </c>
      <c r="J4" s="369">
        <v>-2293.5699999999997</v>
      </c>
      <c r="K4" s="356">
        <v>-0.11997183742494467</v>
      </c>
      <c r="L4" s="48">
        <v>-841.31000000000131</v>
      </c>
      <c r="M4">
        <v>800</v>
      </c>
      <c r="N4" s="366" t="str">
        <f>HYPERLINK("http://finance.yahoo.com/q?s=" &amp; E4, "Link")</f>
        <v>Link</v>
      </c>
      <c r="O4" s="134">
        <v>2.853067047075606E-2</v>
      </c>
      <c r="P4" s="134">
        <v>-1.77E-2</v>
      </c>
      <c r="R4" s="48"/>
      <c r="S4" s="48"/>
    </row>
    <row r="5" spans="1:22" ht="21.95" customHeight="1" x14ac:dyDescent="0.25">
      <c r="A5" s="50"/>
      <c r="B5" s="50"/>
      <c r="C5" s="51"/>
      <c r="E5" s="22" t="s">
        <v>737</v>
      </c>
      <c r="F5" s="244">
        <v>85.91</v>
      </c>
      <c r="G5" s="244">
        <v>102.10473333333333</v>
      </c>
      <c r="H5" s="332">
        <v>150</v>
      </c>
      <c r="I5" s="48">
        <v>15315.71</v>
      </c>
      <c r="J5" s="369">
        <v>-2429.2099999999991</v>
      </c>
      <c r="K5" s="356">
        <v>-0.15860903608125251</v>
      </c>
      <c r="L5" s="369">
        <v>-2429.2099999999991</v>
      </c>
      <c r="M5">
        <v>75</v>
      </c>
      <c r="N5" s="366" t="str">
        <f>HYPERLINK("http://finance.yahoo.com/q?s=" &amp; E5, "Link")</f>
        <v>Link</v>
      </c>
      <c r="O5" s="134">
        <v>2.8E-3</v>
      </c>
      <c r="P5" s="134">
        <v>-0.01</v>
      </c>
      <c r="R5" s="48"/>
      <c r="S5" s="48"/>
      <c r="U5" s="48"/>
    </row>
    <row r="6" spans="1:22" ht="21.95" customHeight="1" x14ac:dyDescent="0.25">
      <c r="A6" s="50"/>
      <c r="B6" s="50"/>
      <c r="C6" s="51"/>
      <c r="E6" s="22" t="s">
        <v>805</v>
      </c>
      <c r="F6" s="244">
        <v>67.510000000000005</v>
      </c>
      <c r="G6" s="244">
        <v>75.23</v>
      </c>
      <c r="H6" s="332">
        <v>200</v>
      </c>
      <c r="I6" s="48">
        <v>15046</v>
      </c>
      <c r="J6" s="369">
        <v>-1543.9999999999982</v>
      </c>
      <c r="K6" s="356">
        <v>-0.10261863618237403</v>
      </c>
      <c r="L6" s="369">
        <v>-1543.9999999999982</v>
      </c>
      <c r="M6">
        <v>50</v>
      </c>
      <c r="N6" s="366" t="str">
        <f>HYPERLINK("http://finance.yahoo.com/q?s=" &amp; E6, "Link")</f>
        <v>Link</v>
      </c>
      <c r="O6" s="134">
        <v>0</v>
      </c>
      <c r="P6" s="134">
        <v>-8.0999999999999996E-3</v>
      </c>
      <c r="R6" s="48"/>
    </row>
    <row r="7" spans="1:22" ht="21.95" customHeight="1" x14ac:dyDescent="0.25">
      <c r="A7" s="50"/>
      <c r="B7" s="51"/>
      <c r="C7" s="51"/>
      <c r="E7" s="22" t="s">
        <v>171</v>
      </c>
      <c r="F7" s="244">
        <v>51.67</v>
      </c>
      <c r="G7" s="244">
        <v>56.998000000000012</v>
      </c>
      <c r="H7" s="332">
        <v>200</v>
      </c>
      <c r="I7" s="48">
        <v>11399.600000000002</v>
      </c>
      <c r="J7" s="369">
        <v>-1065.6000000000022</v>
      </c>
      <c r="K7" s="356">
        <v>-9.3476964104003801E-2</v>
      </c>
      <c r="L7" s="369">
        <v>-1015.6500000000024</v>
      </c>
      <c r="M7">
        <v>100</v>
      </c>
      <c r="N7" s="366" t="str">
        <f>HYPERLINK("http://finance.yahoo.com/q?s=" &amp; E7, "Link")</f>
        <v>Link</v>
      </c>
      <c r="O7" s="134">
        <v>3.2500000000000001E-2</v>
      </c>
      <c r="P7" s="134">
        <v>-6.4999999999999997E-3</v>
      </c>
      <c r="Q7" s="148"/>
      <c r="R7" s="48"/>
      <c r="S7" s="48"/>
      <c r="T7" s="48"/>
    </row>
    <row r="8" spans="1:22" ht="21.95" customHeight="1" x14ac:dyDescent="0.25">
      <c r="A8" s="50"/>
      <c r="B8" s="50"/>
      <c r="C8" s="51"/>
      <c r="E8" s="22" t="s">
        <v>9</v>
      </c>
      <c r="F8" s="244">
        <v>11.51</v>
      </c>
      <c r="G8" s="244">
        <v>38.382406015037596</v>
      </c>
      <c r="H8" s="49">
        <v>266</v>
      </c>
      <c r="I8" s="48">
        <v>10209.720000000001</v>
      </c>
      <c r="J8" s="369">
        <v>-7148.0600000000013</v>
      </c>
      <c r="K8" s="356">
        <v>-0.70012302002405558</v>
      </c>
      <c r="L8" s="48">
        <v>-6713.130000000001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-5.1999999999999998E-3</v>
      </c>
      <c r="R8" s="48"/>
      <c r="S8" s="48"/>
    </row>
    <row r="9" spans="1:22" ht="21.95" customHeight="1" x14ac:dyDescent="0.25">
      <c r="A9" s="50"/>
      <c r="B9" s="50"/>
      <c r="C9" s="51"/>
      <c r="E9" s="22" t="s">
        <v>55</v>
      </c>
      <c r="F9" s="244">
        <v>80.17</v>
      </c>
      <c r="G9" s="244">
        <v>80.891000000000005</v>
      </c>
      <c r="H9" s="332">
        <v>100</v>
      </c>
      <c r="I9" s="48">
        <v>8089.1</v>
      </c>
      <c r="J9" s="369">
        <v>-72.100000000000364</v>
      </c>
      <c r="K9" s="356">
        <v>-8.9132289129817115E-3</v>
      </c>
      <c r="L9" s="369">
        <v>586.56999999999789</v>
      </c>
      <c r="M9">
        <v>50</v>
      </c>
      <c r="N9" s="366" t="str">
        <f>HYPERLINK("http://finance.yahoo.com/q?s=" &amp; E9, "Link")</f>
        <v>Link</v>
      </c>
      <c r="O9" s="134">
        <v>3.0599999999999999E-2</v>
      </c>
      <c r="P9" s="134">
        <v>-1.2800000000000001E-2</v>
      </c>
      <c r="Q9" s="148"/>
      <c r="R9" s="48"/>
      <c r="S9" s="48"/>
      <c r="U9" s="48"/>
    </row>
    <row r="10" spans="1:22" ht="21.95" customHeight="1" x14ac:dyDescent="0.25">
      <c r="A10" s="50"/>
      <c r="B10" s="50"/>
      <c r="C10" s="51"/>
      <c r="E10" s="22" t="s">
        <v>174</v>
      </c>
      <c r="F10" s="244">
        <v>40.159999999999997</v>
      </c>
      <c r="G10" s="244">
        <v>42.495000000000005</v>
      </c>
      <c r="H10" s="332">
        <v>180</v>
      </c>
      <c r="I10" s="48">
        <v>7649.1</v>
      </c>
      <c r="J10" s="369">
        <v>-420.30000000000109</v>
      </c>
      <c r="K10" s="356">
        <v>-5.4947640898929465E-2</v>
      </c>
      <c r="L10" s="369">
        <v>-345.28000000000111</v>
      </c>
      <c r="M10">
        <v>110</v>
      </c>
      <c r="N10" s="366" t="str">
        <f>HYPERLINK("http://finance.yahoo.com/q?s=" &amp; E10, "Link")</f>
        <v>Link</v>
      </c>
      <c r="O10" s="134">
        <v>1.61E-2</v>
      </c>
      <c r="P10" s="134">
        <v>-5.1999999999999998E-3</v>
      </c>
      <c r="Q10" s="148"/>
      <c r="R10" s="48"/>
      <c r="S10" s="48"/>
      <c r="T10" s="48"/>
    </row>
    <row r="11" spans="1:22" ht="21.95" customHeight="1" x14ac:dyDescent="0.25">
      <c r="A11" s="51"/>
      <c r="B11" s="51"/>
      <c r="C11" s="51"/>
      <c r="E11" s="22" t="s">
        <v>173</v>
      </c>
      <c r="F11" s="244">
        <v>54.91</v>
      </c>
      <c r="G11" s="244">
        <v>53.266666666666666</v>
      </c>
      <c r="H11" s="49">
        <v>120</v>
      </c>
      <c r="I11" s="48">
        <v>6392</v>
      </c>
      <c r="J11" s="369">
        <v>197.19999999999982</v>
      </c>
      <c r="K11" s="356">
        <v>3.0851063829787188E-2</v>
      </c>
      <c r="L11" s="48">
        <v>1801.7800000000016</v>
      </c>
      <c r="M11" s="29">
        <v>43038</v>
      </c>
      <c r="N11" s="366" t="str">
        <f>HYPERLINK("http://finance.yahoo.com/q?s=" &amp; E11, "Link")</f>
        <v>Link</v>
      </c>
      <c r="O11" s="134">
        <v>2.7300000000000001E-2</v>
      </c>
      <c r="P11" s="134">
        <v>-2.0000000000000001E-4</v>
      </c>
      <c r="Q11" s="440"/>
      <c r="R11" s="48"/>
      <c r="S11" s="48"/>
      <c r="T11" s="48"/>
      <c r="V11" s="48"/>
    </row>
    <row r="12" spans="1:22" ht="21.95" customHeight="1" x14ac:dyDescent="0.25">
      <c r="A12" s="50"/>
      <c r="B12" s="50"/>
      <c r="C12" s="51"/>
      <c r="E12" s="22" t="s">
        <v>758</v>
      </c>
      <c r="F12" s="244">
        <v>202.36</v>
      </c>
      <c r="G12" s="244">
        <v>189.32000000000002</v>
      </c>
      <c r="H12" s="332">
        <v>30</v>
      </c>
      <c r="I12" s="48">
        <v>5679.6</v>
      </c>
      <c r="J12" s="369">
        <v>391.19999999999982</v>
      </c>
      <c r="K12" s="356">
        <v>6.8878090006338419E-2</v>
      </c>
      <c r="L12" s="369">
        <v>615.97000000000025</v>
      </c>
      <c r="M12" s="29">
        <v>43052</v>
      </c>
      <c r="N12" s="366" t="str">
        <f>HYPERLINK("http://finance.yahoo.com/q?s=" &amp; E12, "Link")</f>
        <v>Link</v>
      </c>
      <c r="O12" s="134">
        <v>2.8E-3</v>
      </c>
      <c r="P12" s="134">
        <v>-1.21E-2</v>
      </c>
      <c r="R12" s="48"/>
      <c r="S12" s="48"/>
    </row>
    <row r="13" spans="1:22" ht="21.95" customHeight="1" x14ac:dyDescent="0.25">
      <c r="A13" s="51"/>
      <c r="B13" s="155"/>
      <c r="C13" s="333"/>
      <c r="E13" s="22" t="s">
        <v>342</v>
      </c>
      <c r="F13" s="244">
        <v>14.54</v>
      </c>
      <c r="G13" s="244">
        <v>19.663464285714287</v>
      </c>
      <c r="H13" s="332">
        <v>280</v>
      </c>
      <c r="I13" s="48">
        <v>5505.77</v>
      </c>
      <c r="J13" s="369">
        <v>-1434.5700000000006</v>
      </c>
      <c r="K13" s="356">
        <v>-0.26055756052286977</v>
      </c>
      <c r="L13" s="369">
        <v>-1434.5700000000006</v>
      </c>
      <c r="M13">
        <v>100</v>
      </c>
      <c r="N13" s="366" t="str">
        <f>HYPERLINK("http://finance.yahoo.com/q?s=" &amp; E13, "Link")</f>
        <v>Link</v>
      </c>
      <c r="O13" s="134">
        <v>4.24E-2</v>
      </c>
      <c r="P13" s="134">
        <v>-2.4199999999999999E-2</v>
      </c>
      <c r="Q13" s="148"/>
      <c r="R13" s="48"/>
      <c r="S13" s="48"/>
      <c r="T13" s="48"/>
    </row>
    <row r="14" spans="1:22" ht="21.95" customHeight="1" x14ac:dyDescent="0.25">
      <c r="A14" s="51"/>
      <c r="B14" s="51"/>
      <c r="C14" s="51"/>
      <c r="E14" s="22" t="s">
        <v>806</v>
      </c>
      <c r="F14" s="244">
        <v>172.16</v>
      </c>
      <c r="G14" s="244">
        <v>149.16999999999999</v>
      </c>
      <c r="H14" s="332">
        <v>30</v>
      </c>
      <c r="I14" s="48">
        <v>4475.0999999999995</v>
      </c>
      <c r="J14" s="369">
        <v>689.70000000000073</v>
      </c>
      <c r="K14" s="356">
        <v>0.15411946101763097</v>
      </c>
      <c r="L14" s="369">
        <v>689.70000000000073</v>
      </c>
      <c r="M14">
        <v>30</v>
      </c>
      <c r="N14" s="366" t="str">
        <f>HYPERLINK("http://finance.yahoo.com/q?s=" &amp; E14, "Link")</f>
        <v>Link</v>
      </c>
      <c r="O14" s="134">
        <v>2.8E-3</v>
      </c>
      <c r="P14" s="134">
        <v>-1.9800000000000002E-2</v>
      </c>
      <c r="Q14" s="48"/>
      <c r="R14" s="48"/>
      <c r="S14" s="48"/>
      <c r="T14" s="48"/>
      <c r="V14" s="48"/>
    </row>
    <row r="15" spans="1:22" ht="21.95" customHeight="1" x14ac:dyDescent="0.25">
      <c r="A15" s="50"/>
      <c r="B15" s="50"/>
      <c r="C15" s="51"/>
      <c r="E15" s="22" t="s">
        <v>804</v>
      </c>
      <c r="F15" s="244">
        <v>589</v>
      </c>
      <c r="G15" s="244">
        <v>538</v>
      </c>
      <c r="H15" s="49">
        <v>8</v>
      </c>
      <c r="I15" s="48">
        <v>4304</v>
      </c>
      <c r="J15" s="369">
        <v>408</v>
      </c>
      <c r="K15" s="356">
        <v>9.4795539033457249E-2</v>
      </c>
      <c r="L15" s="48">
        <v>408</v>
      </c>
      <c r="M15">
        <v>8</v>
      </c>
      <c r="N15" s="366" t="str">
        <f>HYPERLINK("http://finance.yahoo.com/q?s=" &amp; E15, "Link")</f>
        <v>Link</v>
      </c>
      <c r="O15" s="134">
        <v>0</v>
      </c>
      <c r="P15" s="134">
        <v>-1.8E-3</v>
      </c>
      <c r="Q15" s="48"/>
      <c r="R15" s="48"/>
      <c r="S15" s="48"/>
      <c r="U15" s="48"/>
    </row>
    <row r="16" spans="1:22" ht="21.95" customHeight="1" x14ac:dyDescent="0.25">
      <c r="A16" s="50"/>
      <c r="B16" s="50"/>
      <c r="C16" s="51"/>
      <c r="E16" s="22" t="s">
        <v>803</v>
      </c>
      <c r="F16" s="244">
        <v>82.85</v>
      </c>
      <c r="G16" s="244">
        <v>80.67</v>
      </c>
      <c r="H16" s="332">
        <v>50</v>
      </c>
      <c r="I16" s="48">
        <v>4033.5</v>
      </c>
      <c r="J16" s="369">
        <v>109</v>
      </c>
      <c r="K16" s="356">
        <v>2.7023676707573975E-2</v>
      </c>
      <c r="L16" s="369">
        <v>109</v>
      </c>
      <c r="M16">
        <v>50</v>
      </c>
      <c r="N16" s="366" t="str">
        <f>HYPERLINK("http://finance.yahoo.com/q?s=" &amp; E16, "Link")</f>
        <v>Link</v>
      </c>
      <c r="O16" s="134">
        <v>4.0599999999999997E-2</v>
      </c>
      <c r="P16" s="134">
        <v>-1.9900000000000001E-2</v>
      </c>
      <c r="Q16" s="48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271</v>
      </c>
      <c r="F17" s="244">
        <v>83.92</v>
      </c>
      <c r="G17" s="244">
        <v>76.38</v>
      </c>
      <c r="H17" s="332">
        <v>50</v>
      </c>
      <c r="I17" s="48">
        <v>3819</v>
      </c>
      <c r="J17" s="369">
        <v>377</v>
      </c>
      <c r="K17" s="356">
        <v>9.8716941607750811E-2</v>
      </c>
      <c r="L17" s="369">
        <v>1661.880000000001</v>
      </c>
      <c r="M17">
        <v>50</v>
      </c>
      <c r="N17" s="366" t="str">
        <f>HYPERLINK("http://finance.yahoo.com/q?s=" &amp; E17, "Link")</f>
        <v>Link</v>
      </c>
      <c r="O17" s="134">
        <v>1.49E-2</v>
      </c>
      <c r="P17" s="134">
        <v>3.7000000000000002E-3</v>
      </c>
      <c r="R17" s="48"/>
    </row>
    <row r="18" spans="1:21" ht="21.95" customHeight="1" x14ac:dyDescent="0.25">
      <c r="A18" s="50"/>
      <c r="B18" s="51"/>
      <c r="C18" s="51"/>
      <c r="E18" s="22" t="s">
        <v>338</v>
      </c>
      <c r="F18" s="244">
        <v>14.5</v>
      </c>
      <c r="G18" s="244">
        <v>16.857950000000002</v>
      </c>
      <c r="H18" s="332">
        <v>200</v>
      </c>
      <c r="I18" s="48">
        <v>3371.5900000000006</v>
      </c>
      <c r="J18" s="369">
        <v>-471.59000000000015</v>
      </c>
      <c r="K18" s="356">
        <v>-0.13987169258421114</v>
      </c>
      <c r="L18" s="369">
        <v>811.82999999999447</v>
      </c>
      <c r="M18">
        <v>200</v>
      </c>
      <c r="N18" s="366" t="str">
        <f>HYPERLINK("http://finance.yahoo.com/q?s=" &amp; E18, "Link")</f>
        <v>Link</v>
      </c>
      <c r="O18" s="134">
        <v>0</v>
      </c>
      <c r="P18" s="134">
        <v>-2.6800000000000001E-2</v>
      </c>
      <c r="Q18" s="148"/>
      <c r="R18" s="48"/>
      <c r="S18" s="48"/>
    </row>
    <row r="19" spans="1:21" ht="21.95" customHeight="1" x14ac:dyDescent="0.25">
      <c r="A19" s="51"/>
      <c r="B19" s="51"/>
      <c r="C19" s="51"/>
      <c r="E19" s="22" t="s">
        <v>216</v>
      </c>
      <c r="F19" s="244">
        <v>65.2</v>
      </c>
      <c r="G19" s="244">
        <v>63.683199999999999</v>
      </c>
      <c r="H19" s="332">
        <v>50</v>
      </c>
      <c r="I19" s="48">
        <v>3184.16</v>
      </c>
      <c r="J19" s="369">
        <v>75.840000000000146</v>
      </c>
      <c r="K19" s="356">
        <v>2.3817898598060452E-2</v>
      </c>
      <c r="L19" s="369">
        <v>1233.7099999999955</v>
      </c>
      <c r="M19" s="29">
        <v>43052</v>
      </c>
      <c r="N19" s="366" t="str">
        <f>HYPERLINK("http://finance.yahoo.com/q?s=" &amp; E19, "Link")</f>
        <v>Link</v>
      </c>
      <c r="O19" s="134">
        <v>2.1899999999999999E-2</v>
      </c>
      <c r="P19" s="134">
        <v>-1.15E-2</v>
      </c>
      <c r="Q19" s="148"/>
      <c r="R19" s="48"/>
      <c r="S19" s="48"/>
      <c r="T19" s="48"/>
    </row>
    <row r="20" spans="1:21" ht="21.95" customHeight="1" x14ac:dyDescent="0.25">
      <c r="A20" s="51"/>
      <c r="B20" s="51"/>
      <c r="C20" s="51"/>
      <c r="E20" s="22" t="s">
        <v>740</v>
      </c>
      <c r="F20" s="244">
        <v>162.04</v>
      </c>
      <c r="G20" s="244">
        <v>149.55549999999999</v>
      </c>
      <c r="H20" s="49">
        <v>20</v>
      </c>
      <c r="I20" s="48">
        <v>2991.1099999999997</v>
      </c>
      <c r="J20" s="369">
        <v>249.69000000000005</v>
      </c>
      <c r="K20" s="356">
        <v>8.3477371276883816E-2</v>
      </c>
      <c r="L20" s="48">
        <v>392.72000000000025</v>
      </c>
      <c r="M20" s="29">
        <v>43045</v>
      </c>
      <c r="N20" s="366" t="str">
        <f>HYPERLINK("http://finance.yahoo.com/q?s=" &amp; E20, "Link")</f>
        <v>Link</v>
      </c>
      <c r="O20" s="134">
        <v>3.0856578622562333E-3</v>
      </c>
      <c r="P20" s="134">
        <v>7.9000000000000008E-3</v>
      </c>
      <c r="R20" s="48"/>
      <c r="S20" s="48"/>
    </row>
    <row r="21" spans="1:21" ht="21.95" customHeight="1" x14ac:dyDescent="0.25">
      <c r="A21" s="51"/>
      <c r="B21" s="51"/>
      <c r="C21" s="51"/>
      <c r="E21" s="22" t="s">
        <v>754</v>
      </c>
      <c r="F21" s="244">
        <v>72.2</v>
      </c>
      <c r="G21" s="244">
        <v>72.150000000000006</v>
      </c>
      <c r="H21" s="332">
        <v>40</v>
      </c>
      <c r="I21" s="48">
        <v>2886</v>
      </c>
      <c r="J21" s="369">
        <v>2</v>
      </c>
      <c r="K21" s="356">
        <v>6.9300069300065354E-4</v>
      </c>
      <c r="L21" s="369">
        <v>127.92999999999938</v>
      </c>
      <c r="M21">
        <v>40</v>
      </c>
      <c r="N21" s="366" t="str">
        <f>HYPERLINK("http://finance.yahoo.com/q?s=" &amp; E21, "Link")</f>
        <v>Link</v>
      </c>
      <c r="O21" s="134">
        <v>1.78E-2</v>
      </c>
      <c r="P21" s="134">
        <v>1.5E-3</v>
      </c>
      <c r="S21" s="48"/>
    </row>
    <row r="22" spans="1:21" ht="21.95" customHeight="1" x14ac:dyDescent="0.25">
      <c r="A22" s="50"/>
      <c r="B22" s="50"/>
      <c r="C22" s="51"/>
      <c r="E22" s="22" t="s">
        <v>355</v>
      </c>
      <c r="F22" s="244">
        <v>62.58</v>
      </c>
      <c r="G22" s="244">
        <v>56.88</v>
      </c>
      <c r="H22" s="332">
        <v>50</v>
      </c>
      <c r="I22" s="48">
        <v>2844</v>
      </c>
      <c r="J22" s="369">
        <v>285</v>
      </c>
      <c r="K22" s="356">
        <v>0.10021097046413494</v>
      </c>
      <c r="L22" s="369">
        <v>1508.5099999999984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1.3299999999999999E-2</v>
      </c>
      <c r="R22" s="48"/>
      <c r="S22" s="48"/>
    </row>
    <row r="23" spans="1:21" ht="21.95" customHeight="1" x14ac:dyDescent="0.25">
      <c r="A23" s="50"/>
      <c r="B23" s="50"/>
      <c r="C23" s="50"/>
      <c r="E23" s="22" t="s">
        <v>62</v>
      </c>
      <c r="F23" s="244">
        <v>328.55</v>
      </c>
      <c r="G23" s="244">
        <v>328.55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-2.8199999999999999E-2</v>
      </c>
      <c r="S23" s="48"/>
    </row>
    <row r="24" spans="1:21" ht="21.95" customHeight="1" x14ac:dyDescent="0.25">
      <c r="A24" s="50"/>
      <c r="B24" s="51"/>
      <c r="C24" s="51"/>
      <c r="E24" s="22" t="s">
        <v>205</v>
      </c>
      <c r="F24" s="244">
        <v>38.47</v>
      </c>
      <c r="G24" s="244">
        <v>38.47</v>
      </c>
      <c r="H24" s="49">
        <v>0</v>
      </c>
      <c r="I24" s="48">
        <v>0</v>
      </c>
      <c r="J24" s="369">
        <v>0</v>
      </c>
      <c r="K24" s="356">
        <v>0</v>
      </c>
      <c r="L24" s="48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-1E-3</v>
      </c>
      <c r="R24" s="48"/>
      <c r="S24" s="48"/>
    </row>
    <row r="25" spans="1:21" ht="21.95" customHeight="1" x14ac:dyDescent="0.25">
      <c r="A25" s="50"/>
      <c r="B25" s="50"/>
      <c r="C25" s="51"/>
      <c r="E25" s="22" t="s">
        <v>204</v>
      </c>
      <c r="F25" s="244">
        <v>156.16999999999999</v>
      </c>
      <c r="G25" s="244">
        <v>156.16999999999999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-5.0000000000000001E-4</v>
      </c>
      <c r="Q25" s="148"/>
      <c r="R25" s="48"/>
      <c r="S25" s="48"/>
    </row>
    <row r="26" spans="1:21" ht="21.95" customHeight="1" x14ac:dyDescent="0.25">
      <c r="A26" s="50"/>
      <c r="B26" s="50"/>
      <c r="C26" s="50"/>
      <c r="E26" s="22" t="s">
        <v>227</v>
      </c>
      <c r="F26" s="244">
        <v>92.38</v>
      </c>
      <c r="G26" s="244">
        <v>92.38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3.0999999999999999E-3</v>
      </c>
      <c r="S26" s="48"/>
    </row>
    <row r="27" spans="1:21" ht="21.95" customHeight="1" x14ac:dyDescent="0.25">
      <c r="A27" s="50"/>
      <c r="B27" s="50"/>
      <c r="C27" s="51"/>
      <c r="E27" s="22" t="s">
        <v>23</v>
      </c>
      <c r="F27" s="244">
        <v>34.21</v>
      </c>
      <c r="G27" s="244">
        <v>34.21</v>
      </c>
      <c r="H27" s="49">
        <v>0</v>
      </c>
      <c r="I27" s="48">
        <v>0</v>
      </c>
      <c r="J27" s="369">
        <v>0</v>
      </c>
      <c r="K27" s="356">
        <v>0</v>
      </c>
      <c r="L27" s="48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1.1999999999999999E-3</v>
      </c>
      <c r="Q27" s="14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272</v>
      </c>
      <c r="F28" s="244">
        <v>26.69</v>
      </c>
      <c r="G28" s="244">
        <v>26.69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-2.9499999999999998E-2</v>
      </c>
      <c r="Q28" s="148"/>
      <c r="S28" s="48"/>
      <c r="U28" s="48"/>
    </row>
    <row r="29" spans="1:21" ht="21.95" customHeight="1" x14ac:dyDescent="0.25">
      <c r="A29" s="50"/>
      <c r="B29" s="50"/>
      <c r="C29" s="51"/>
      <c r="E29" s="22" t="s">
        <v>36</v>
      </c>
      <c r="F29" s="244">
        <v>58.76</v>
      </c>
      <c r="G29" s="244">
        <v>58.76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-1.03E-2</v>
      </c>
      <c r="Q29" s="148"/>
      <c r="R29" s="48"/>
      <c r="S29" s="48"/>
      <c r="T29" s="48"/>
    </row>
    <row r="30" spans="1:21" ht="21.95" customHeight="1" x14ac:dyDescent="0.25">
      <c r="A30" s="50"/>
      <c r="B30" s="51"/>
      <c r="C30" s="51"/>
      <c r="E30" s="22" t="s">
        <v>325</v>
      </c>
      <c r="F30" s="244">
        <v>41.75</v>
      </c>
      <c r="G30" s="244">
        <v>41.75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-4.3E-3</v>
      </c>
      <c r="S30" s="48"/>
    </row>
    <row r="31" spans="1:21" ht="21.95" customHeight="1" x14ac:dyDescent="0.25">
      <c r="A31" s="50"/>
      <c r="B31" s="50"/>
      <c r="C31" s="51"/>
      <c r="E31" s="22" t="s">
        <v>307</v>
      </c>
      <c r="F31" s="244">
        <v>63.75</v>
      </c>
      <c r="G31" s="244">
        <v>63.75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-1.04E-2</v>
      </c>
      <c r="Q31" s="440"/>
      <c r="R31" s="48"/>
      <c r="S31" s="48"/>
    </row>
    <row r="32" spans="1:21" ht="21.95" customHeight="1" x14ac:dyDescent="0.25">
      <c r="A32" s="51"/>
      <c r="B32" s="51"/>
      <c r="C32" s="51"/>
      <c r="E32" s="22" t="s">
        <v>756</v>
      </c>
      <c r="F32" s="244">
        <v>27.2</v>
      </c>
      <c r="G32" s="244">
        <v>27.2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8.8999999999999999E-3</v>
      </c>
    </row>
    <row r="33" spans="1:21" ht="21.95" customHeight="1" x14ac:dyDescent="0.25">
      <c r="A33" s="155"/>
      <c r="B33" s="50"/>
      <c r="C33" s="51"/>
      <c r="E33" s="22" t="s">
        <v>251</v>
      </c>
      <c r="F33" s="244">
        <v>51.46</v>
      </c>
      <c r="G33" s="244">
        <v>51.46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-7.9000000000000008E-3</v>
      </c>
      <c r="Q33" s="48"/>
      <c r="R33" s="48"/>
      <c r="S33" s="48"/>
      <c r="T33" s="48"/>
    </row>
    <row r="34" spans="1:21" ht="21.95" customHeight="1" x14ac:dyDescent="0.25">
      <c r="A34" s="50"/>
      <c r="B34" s="50"/>
      <c r="C34" s="51"/>
      <c r="E34" s="22" t="s">
        <v>730</v>
      </c>
      <c r="F34" s="244">
        <v>24.35</v>
      </c>
      <c r="G34" s="244">
        <v>24.35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-0.1038</v>
      </c>
      <c r="R34" s="48"/>
      <c r="S34" s="48"/>
      <c r="T34" s="48"/>
    </row>
    <row r="35" spans="1:21" ht="21.95" customHeight="1" x14ac:dyDescent="0.25">
      <c r="A35" s="50"/>
      <c r="B35" s="50"/>
      <c r="C35" s="51"/>
      <c r="E35" s="22" t="s">
        <v>281</v>
      </c>
      <c r="F35" s="244">
        <v>75.91</v>
      </c>
      <c r="G35" s="244">
        <v>75.91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-1.1000000000000001E-3</v>
      </c>
      <c r="Q35" s="148"/>
      <c r="S35" s="48"/>
      <c r="T35" s="48"/>
    </row>
    <row r="36" spans="1:21" ht="21.95" customHeight="1" x14ac:dyDescent="0.25">
      <c r="A36" s="51"/>
      <c r="B36" s="51"/>
      <c r="C36" s="51"/>
      <c r="E36" s="22" t="s">
        <v>198</v>
      </c>
      <c r="F36" s="244">
        <v>12.04</v>
      </c>
      <c r="G36" s="244">
        <v>12.04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-5.0000000000000001E-3</v>
      </c>
      <c r="S36" s="48"/>
    </row>
    <row r="37" spans="1:21" ht="21.95" customHeight="1" x14ac:dyDescent="0.25">
      <c r="A37" s="155"/>
      <c r="B37" s="50"/>
      <c r="C37" s="51"/>
      <c r="E37" s="22" t="s">
        <v>275</v>
      </c>
      <c r="F37" s="244">
        <v>143.62</v>
      </c>
      <c r="G37" s="244">
        <v>143.62</v>
      </c>
      <c r="H37" s="49">
        <v>0</v>
      </c>
      <c r="I37" s="48">
        <v>0</v>
      </c>
      <c r="J37" s="369">
        <v>0</v>
      </c>
      <c r="K37" s="356">
        <v>0</v>
      </c>
      <c r="L37" s="48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8.6E-3</v>
      </c>
      <c r="Q37" s="148"/>
      <c r="R37" s="48"/>
      <c r="S37" s="48"/>
      <c r="T37" s="48"/>
    </row>
    <row r="38" spans="1:21" ht="21.95" customHeight="1" x14ac:dyDescent="0.25">
      <c r="A38" s="51"/>
      <c r="B38" s="51"/>
      <c r="C38" s="51"/>
      <c r="E38" s="22" t="s">
        <v>17</v>
      </c>
      <c r="F38" s="244">
        <v>14.9</v>
      </c>
      <c r="G38" s="244">
        <v>14.9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0</v>
      </c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317</v>
      </c>
      <c r="F39" s="244">
        <v>114.11</v>
      </c>
      <c r="G39" s="244">
        <v>114.11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9.1000000000000004E-3</v>
      </c>
      <c r="Q39" s="148"/>
      <c r="R39" s="48"/>
      <c r="S39" s="48"/>
    </row>
    <row r="40" spans="1:21" ht="21.95" customHeight="1" x14ac:dyDescent="0.25">
      <c r="A40" s="50"/>
      <c r="B40" s="50"/>
      <c r="C40" s="51"/>
      <c r="E40" s="22" t="s">
        <v>196</v>
      </c>
      <c r="F40" s="244">
        <v>53.66</v>
      </c>
      <c r="G40" s="244">
        <v>53.66</v>
      </c>
      <c r="H40" s="49">
        <v>0</v>
      </c>
      <c r="I40" s="48">
        <v>0</v>
      </c>
      <c r="J40" s="369">
        <v>0</v>
      </c>
      <c r="K40" s="356">
        <v>0</v>
      </c>
      <c r="L40" s="48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1.1299999999999999E-2</v>
      </c>
      <c r="Q40" s="148"/>
      <c r="R40" s="48"/>
    </row>
    <row r="41" spans="1:21" ht="21.95" customHeight="1" x14ac:dyDescent="0.25">
      <c r="A41" s="50"/>
      <c r="B41" s="50"/>
      <c r="C41" s="51"/>
      <c r="E41" s="22" t="s">
        <v>226</v>
      </c>
      <c r="F41" s="244">
        <v>58.21</v>
      </c>
      <c r="G41" s="244">
        <v>58.21</v>
      </c>
      <c r="H41" s="49">
        <v>0</v>
      </c>
      <c r="I41" s="48">
        <v>0</v>
      </c>
      <c r="J41" s="369">
        <v>0</v>
      </c>
      <c r="K41" s="356">
        <v>0</v>
      </c>
      <c r="L41" s="48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-3.3999999999999998E-3</v>
      </c>
      <c r="Q41" s="148"/>
      <c r="R41" s="48"/>
      <c r="S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41.56</v>
      </c>
      <c r="G42" s="244">
        <v>41.56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1.4E-3</v>
      </c>
      <c r="Q42" s="48"/>
      <c r="R42" s="48"/>
      <c r="S42" s="48"/>
      <c r="T42" s="354"/>
      <c r="U42" s="354"/>
    </row>
    <row r="43" spans="1:21" ht="21.95" customHeight="1" x14ac:dyDescent="0.25">
      <c r="A43" s="50"/>
      <c r="B43" s="51"/>
      <c r="C43" s="51"/>
      <c r="E43" s="22" t="s">
        <v>172</v>
      </c>
      <c r="F43" s="244">
        <v>58.25</v>
      </c>
      <c r="G43" s="244">
        <v>58.25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6.9999999999999999E-4</v>
      </c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40.83</v>
      </c>
      <c r="G44" s="244">
        <v>40.83</v>
      </c>
      <c r="H44" s="49">
        <v>0</v>
      </c>
      <c r="I44" s="48">
        <v>0</v>
      </c>
      <c r="J44" s="369">
        <v>0</v>
      </c>
      <c r="K44" s="356">
        <v>0</v>
      </c>
      <c r="L44" s="48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9.9000000000000008E-3</v>
      </c>
      <c r="Q44" s="148"/>
      <c r="T44" s="48"/>
    </row>
    <row r="45" spans="1:21" ht="21.95" customHeight="1" x14ac:dyDescent="0.25">
      <c r="A45" s="50"/>
      <c r="B45" s="50"/>
      <c r="C45" s="51"/>
      <c r="E45" s="22" t="s">
        <v>22</v>
      </c>
      <c r="F45" s="244">
        <v>45.21</v>
      </c>
      <c r="G45" s="244">
        <v>45.21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4.0000000000000001E-3</v>
      </c>
      <c r="Q45" s="1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42</v>
      </c>
      <c r="F46" s="244">
        <v>113.19</v>
      </c>
      <c r="G46" s="244">
        <v>113.19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1.8E-3</v>
      </c>
      <c r="R46" s="48"/>
      <c r="S46" s="48"/>
      <c r="T46" s="48"/>
    </row>
    <row r="47" spans="1:21" ht="21.95" customHeight="1" x14ac:dyDescent="0.25">
      <c r="A47" s="51"/>
      <c r="B47" s="51"/>
      <c r="C47" s="51"/>
      <c r="E47" s="22" t="s">
        <v>273</v>
      </c>
      <c r="F47" s="244">
        <v>53.72</v>
      </c>
      <c r="G47" s="244">
        <v>53.72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-2.0000000000000001E-4</v>
      </c>
      <c r="S47" s="48"/>
      <c r="T47" s="48"/>
    </row>
    <row r="48" spans="1:21" ht="21.95" customHeight="1" x14ac:dyDescent="0.25">
      <c r="A48" s="50"/>
      <c r="B48" s="50"/>
      <c r="C48" s="51"/>
      <c r="E48" s="22" t="s">
        <v>175</v>
      </c>
      <c r="F48" s="244">
        <v>256.11</v>
      </c>
      <c r="G48" s="244">
        <v>256.11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-3.8999999999999998E-3</v>
      </c>
      <c r="Q48" s="148"/>
      <c r="R48" s="48"/>
      <c r="S48" s="48"/>
    </row>
    <row r="49" spans="1:21" ht="21.95" customHeight="1" x14ac:dyDescent="0.25">
      <c r="A49" s="51"/>
      <c r="B49" s="50"/>
      <c r="C49" s="51"/>
      <c r="E49" s="22" t="s">
        <v>170</v>
      </c>
      <c r="F49" s="244">
        <v>104.77</v>
      </c>
      <c r="G49" s="244">
        <v>104.77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-3.5999999999999999E-3</v>
      </c>
      <c r="Q49" s="440"/>
      <c r="R49" s="48"/>
      <c r="S49" s="48"/>
    </row>
    <row r="50" spans="1:21" ht="21.95" customHeight="1" x14ac:dyDescent="0.25">
      <c r="A50" s="51"/>
      <c r="B50" s="51"/>
      <c r="C50" s="51"/>
      <c r="E50" s="22" t="s">
        <v>8</v>
      </c>
      <c r="F50" s="244">
        <v>81.78</v>
      </c>
      <c r="G50" s="244">
        <v>81.78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2.5000000000000001E-3</v>
      </c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10</v>
      </c>
      <c r="F51" s="244">
        <v>47.93</v>
      </c>
      <c r="G51" s="244">
        <v>47.93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0</v>
      </c>
      <c r="R51" s="48"/>
    </row>
    <row r="52" spans="1:21" ht="21.95" customHeight="1" x14ac:dyDescent="0.25">
      <c r="A52" s="50"/>
      <c r="B52" s="50"/>
      <c r="C52" s="51"/>
      <c r="E52" s="22" t="s">
        <v>225</v>
      </c>
      <c r="F52" s="244">
        <v>36.31</v>
      </c>
      <c r="G52" s="244">
        <v>36.31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-1.84E-2</v>
      </c>
      <c r="Q52" s="440"/>
      <c r="R52" s="48"/>
      <c r="S52" s="48"/>
      <c r="U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49.44</v>
      </c>
      <c r="G53" s="244">
        <v>49.44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-1.0200000000000001E-2</v>
      </c>
    </row>
    <row r="54" spans="1:21" ht="21.95" customHeight="1" x14ac:dyDescent="0.25">
      <c r="A54" s="50"/>
      <c r="B54" s="50"/>
      <c r="C54" s="51"/>
      <c r="E54" s="22" t="s">
        <v>45</v>
      </c>
      <c r="F54" s="244">
        <v>92.97</v>
      </c>
      <c r="G54" s="244">
        <v>92.97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0</v>
      </c>
      <c r="Q54" s="440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131.87</v>
      </c>
      <c r="G55" s="244">
        <v>131.87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-6.6E-3</v>
      </c>
    </row>
    <row r="56" spans="1:21" ht="21.95" customHeight="1" x14ac:dyDescent="0.25">
      <c r="A56" s="50"/>
      <c r="B56" s="50"/>
      <c r="C56" s="51"/>
      <c r="E56" s="22" t="s">
        <v>33</v>
      </c>
      <c r="F56" s="244">
        <v>244.27</v>
      </c>
      <c r="G56" s="244">
        <v>244.27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1E-4</v>
      </c>
    </row>
    <row r="57" spans="1:21" ht="21.95" customHeight="1" x14ac:dyDescent="0.25">
      <c r="A57" s="50"/>
      <c r="B57" s="51"/>
      <c r="C57" s="51"/>
      <c r="E57" s="22" t="s">
        <v>13</v>
      </c>
      <c r="F57" s="244">
        <v>59.1</v>
      </c>
      <c r="G57" s="244">
        <v>59.1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-1.34E-2</v>
      </c>
    </row>
    <row r="58" spans="1:21" ht="21.95" customHeight="1" x14ac:dyDescent="0.25">
      <c r="A58" s="50"/>
      <c r="B58" s="50"/>
      <c r="C58" s="51"/>
      <c r="E58" s="22" t="s">
        <v>52</v>
      </c>
      <c r="F58" s="244">
        <v>66.650000000000006</v>
      </c>
      <c r="G58" s="244">
        <v>66.650000000000006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-8.9999999999999998E-4</v>
      </c>
      <c r="S58" s="48"/>
      <c r="T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52.28</v>
      </c>
      <c r="G59" s="244">
        <v>52.28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-1.8599999999999998E-2</v>
      </c>
      <c r="Q59" s="48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98.7</v>
      </c>
      <c r="G60" s="244">
        <v>98.7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-7.0000000000000001E-3</v>
      </c>
      <c r="R60" s="48"/>
      <c r="S60" s="48"/>
      <c r="T60" s="48"/>
    </row>
    <row r="61" spans="1:21" ht="21.95" customHeight="1" x14ac:dyDescent="0.25">
      <c r="A61" s="50"/>
      <c r="B61" s="50"/>
      <c r="C61" s="51"/>
      <c r="E61" s="22" t="s">
        <v>53</v>
      </c>
      <c r="F61" s="244">
        <v>80.81</v>
      </c>
      <c r="G61" s="244">
        <v>80.81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-6.7999999999999996E-3</v>
      </c>
      <c r="R61" s="48"/>
      <c r="S61" s="48"/>
      <c r="T61" s="48"/>
    </row>
    <row r="62" spans="1:21" ht="21.95" customHeight="1" x14ac:dyDescent="0.25">
      <c r="A62" s="51"/>
      <c r="B62" s="155"/>
      <c r="C62" s="333"/>
      <c r="E62" s="22" t="s">
        <v>56</v>
      </c>
      <c r="F62" s="244">
        <v>45.15</v>
      </c>
      <c r="G62" s="244">
        <v>45.15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-1.01E-2</v>
      </c>
      <c r="R62" s="48"/>
    </row>
    <row r="63" spans="1:21" ht="21.95" customHeight="1" x14ac:dyDescent="0.25">
      <c r="A63" s="51"/>
      <c r="B63" s="51"/>
      <c r="C63" s="51"/>
      <c r="E63" s="22" t="s">
        <v>0</v>
      </c>
      <c r="F63" s="244">
        <v>194.37</v>
      </c>
      <c r="G63" s="244">
        <v>194.37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2.5999999999999999E-3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50.55</v>
      </c>
      <c r="G64" s="244">
        <v>50.55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-8.8000000000000005E-3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120.89</v>
      </c>
      <c r="G65" s="244">
        <v>120.89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-2.9999999999999997E-4</v>
      </c>
      <c r="Q65" s="48"/>
      <c r="S65" s="48"/>
    </row>
    <row r="66" spans="1:20" ht="21.95" customHeight="1" x14ac:dyDescent="0.25">
      <c r="A66" s="50"/>
      <c r="B66" s="51"/>
      <c r="C66" s="51"/>
      <c r="E66" s="22" t="s">
        <v>51</v>
      </c>
      <c r="F66" s="244">
        <v>207.01</v>
      </c>
      <c r="G66" s="244">
        <v>207.01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-2.3E-3</v>
      </c>
      <c r="S66" s="48"/>
    </row>
    <row r="67" spans="1:20" ht="21.95" customHeight="1" x14ac:dyDescent="0.25">
      <c r="A67" s="50"/>
      <c r="B67" s="50"/>
      <c r="C67" s="51"/>
      <c r="E67" s="22"/>
      <c r="H67" s="332"/>
      <c r="I67" s="432"/>
      <c r="J67" s="369"/>
      <c r="K67" s="356"/>
      <c r="L67" s="369"/>
      <c r="N67" s="366"/>
      <c r="O67" s="134"/>
      <c r="P67" s="134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7" priority="192">
      <formula>$H2=0</formula>
    </cfRule>
  </conditionalFormatting>
  <conditionalFormatting sqref="J2:K4 J67:K200 J6:K6 J21:K58 J12:K19">
    <cfRule type="expression" dxfId="1856" priority="193">
      <formula>$J2=0</formula>
    </cfRule>
  </conditionalFormatting>
  <conditionalFormatting sqref="L1:L4 L67:L1048576 L6 L21:L58 L12:L19">
    <cfRule type="expression" dxfId="1855" priority="191">
      <formula>$L2=0</formula>
    </cfRule>
  </conditionalFormatting>
  <conditionalFormatting sqref="M1">
    <cfRule type="expression" dxfId="1854" priority="187">
      <formula>$L2=0</formula>
    </cfRule>
  </conditionalFormatting>
  <conditionalFormatting sqref="J2:K4 J6:K6 J21:K58 J12:K19">
    <cfRule type="expression" dxfId="1853" priority="235">
      <formula>$J2&gt;0</formula>
    </cfRule>
  </conditionalFormatting>
  <conditionalFormatting sqref="L2:L4 L6 L21:L58 L12:L19">
    <cfRule type="expression" dxfId="1852" priority="189">
      <formula>$L2&lt;0</formula>
    </cfRule>
    <cfRule type="expression" dxfId="1851" priority="190">
      <formula>$L2&gt;0</formula>
    </cfRule>
  </conditionalFormatting>
  <conditionalFormatting sqref="J2:K4 J67:K458 J6:K6 J21:K58 J12:K19">
    <cfRule type="expression" dxfId="1850" priority="234">
      <formula>$J2&lt;0</formula>
    </cfRule>
  </conditionalFormatting>
  <conditionalFormatting sqref="P67:P1048576 P1">
    <cfRule type="expression" dxfId="184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8" priority="163">
      <formula>$H59=0</formula>
    </cfRule>
  </conditionalFormatting>
  <conditionalFormatting sqref="J59:K59">
    <cfRule type="expression" dxfId="1847" priority="164">
      <formula>$J59=0</formula>
    </cfRule>
  </conditionalFormatting>
  <conditionalFormatting sqref="L59">
    <cfRule type="expression" dxfId="1846" priority="162">
      <formula>$L60=0</formula>
    </cfRule>
  </conditionalFormatting>
  <conditionalFormatting sqref="J59:K59">
    <cfRule type="expression" dxfId="1845" priority="166">
      <formula>$J59&gt;0</formula>
    </cfRule>
  </conditionalFormatting>
  <conditionalFormatting sqref="L59">
    <cfRule type="expression" dxfId="1844" priority="160">
      <formula>$L59&lt;0</formula>
    </cfRule>
    <cfRule type="expression" dxfId="1843" priority="161">
      <formula>$L59&gt;0</formula>
    </cfRule>
  </conditionalFormatting>
  <conditionalFormatting sqref="J59:K59">
    <cfRule type="expression" dxfId="1842" priority="165">
      <formula>$J59&lt;0</formula>
    </cfRule>
  </conditionalFormatting>
  <conditionalFormatting sqref="E5:I5">
    <cfRule type="expression" dxfId="1841" priority="141">
      <formula>$H5=0</formula>
    </cfRule>
  </conditionalFormatting>
  <conditionalFormatting sqref="J5:K5">
    <cfRule type="expression" dxfId="1840" priority="142">
      <formula>$J5=0</formula>
    </cfRule>
  </conditionalFormatting>
  <conditionalFormatting sqref="L5">
    <cfRule type="expression" dxfId="1839" priority="140">
      <formula>$L6=0</formula>
    </cfRule>
  </conditionalFormatting>
  <conditionalFormatting sqref="J5:K5">
    <cfRule type="expression" dxfId="1838" priority="144">
      <formula>$J5&gt;0</formula>
    </cfRule>
  </conditionalFormatting>
  <conditionalFormatting sqref="L5">
    <cfRule type="expression" dxfId="1837" priority="138">
      <formula>$L5&lt;0</formula>
    </cfRule>
    <cfRule type="expression" dxfId="1836" priority="139">
      <formula>$L5&gt;0</formula>
    </cfRule>
  </conditionalFormatting>
  <conditionalFormatting sqref="J5:K5">
    <cfRule type="expression" dxfId="1835" priority="143">
      <formula>$J5&lt;0</formula>
    </cfRule>
  </conditionalFormatting>
  <conditionalFormatting sqref="E7:I7">
    <cfRule type="expression" dxfId="1834" priority="130">
      <formula>$H7=0</formula>
    </cfRule>
  </conditionalFormatting>
  <conditionalFormatting sqref="J7:K7">
    <cfRule type="expression" dxfId="1833" priority="131">
      <formula>$J7=0</formula>
    </cfRule>
  </conditionalFormatting>
  <conditionalFormatting sqref="L7">
    <cfRule type="expression" dxfId="1832" priority="129">
      <formula>$L8=0</formula>
    </cfRule>
  </conditionalFormatting>
  <conditionalFormatting sqref="J7:K7">
    <cfRule type="expression" dxfId="1831" priority="133">
      <formula>$J7&gt;0</formula>
    </cfRule>
  </conditionalFormatting>
  <conditionalFormatting sqref="L7">
    <cfRule type="expression" dxfId="1830" priority="127">
      <formula>$L7&lt;0</formula>
    </cfRule>
    <cfRule type="expression" dxfId="1829" priority="128">
      <formula>$L7&gt;0</formula>
    </cfRule>
  </conditionalFormatting>
  <conditionalFormatting sqref="J7:K7">
    <cfRule type="expression" dxfId="1828" priority="132">
      <formula>$J7&lt;0</formula>
    </cfRule>
  </conditionalFormatting>
  <conditionalFormatting sqref="E60:I60">
    <cfRule type="expression" dxfId="1827" priority="119">
      <formula>$H60=0</formula>
    </cfRule>
  </conditionalFormatting>
  <conditionalFormatting sqref="J60:K60">
    <cfRule type="expression" dxfId="1826" priority="120">
      <formula>$J60=0</formula>
    </cfRule>
  </conditionalFormatting>
  <conditionalFormatting sqref="L60">
    <cfRule type="expression" dxfId="1825" priority="118">
      <formula>$L61=0</formula>
    </cfRule>
  </conditionalFormatting>
  <conditionalFormatting sqref="J60:K60">
    <cfRule type="expression" dxfId="1824" priority="122">
      <formula>$J60&gt;0</formula>
    </cfRule>
  </conditionalFormatting>
  <conditionalFormatting sqref="L60">
    <cfRule type="expression" dxfId="1823" priority="116">
      <formula>$L60&lt;0</formula>
    </cfRule>
    <cfRule type="expression" dxfId="1822" priority="117">
      <formula>$L60&gt;0</formula>
    </cfRule>
  </conditionalFormatting>
  <conditionalFormatting sqref="J60:K60">
    <cfRule type="expression" dxfId="1821" priority="121">
      <formula>$J60&lt;0</formula>
    </cfRule>
  </conditionalFormatting>
  <conditionalFormatting sqref="E62:I62">
    <cfRule type="expression" dxfId="1820" priority="108">
      <formula>$H62=0</formula>
    </cfRule>
  </conditionalFormatting>
  <conditionalFormatting sqref="J62:K62">
    <cfRule type="expression" dxfId="1819" priority="109">
      <formula>$J62=0</formula>
    </cfRule>
  </conditionalFormatting>
  <conditionalFormatting sqref="L62">
    <cfRule type="expression" dxfId="1818" priority="107">
      <formula>$L63=0</formula>
    </cfRule>
  </conditionalFormatting>
  <conditionalFormatting sqref="J62:K62">
    <cfRule type="expression" dxfId="1817" priority="111">
      <formula>$J62&gt;0</formula>
    </cfRule>
  </conditionalFormatting>
  <conditionalFormatting sqref="L62">
    <cfRule type="expression" dxfId="1816" priority="105">
      <formula>$L62&lt;0</formula>
    </cfRule>
    <cfRule type="expression" dxfId="1815" priority="106">
      <formula>$L62&gt;0</formula>
    </cfRule>
  </conditionalFormatting>
  <conditionalFormatting sqref="J62:K62">
    <cfRule type="expression" dxfId="1814" priority="110">
      <formula>$J62&lt;0</formula>
    </cfRule>
  </conditionalFormatting>
  <conditionalFormatting sqref="E61:I61">
    <cfRule type="expression" dxfId="1813" priority="97">
      <formula>$H61=0</formula>
    </cfRule>
  </conditionalFormatting>
  <conditionalFormatting sqref="J61:K61">
    <cfRule type="expression" dxfId="1812" priority="98">
      <formula>$J61=0</formula>
    </cfRule>
  </conditionalFormatting>
  <conditionalFormatting sqref="L61">
    <cfRule type="expression" dxfId="1811" priority="96">
      <formula>$L62=0</formula>
    </cfRule>
  </conditionalFormatting>
  <conditionalFormatting sqref="J61:K61">
    <cfRule type="expression" dxfId="1810" priority="100">
      <formula>$J61&gt;0</formula>
    </cfRule>
  </conditionalFormatting>
  <conditionalFormatting sqref="L61">
    <cfRule type="expression" dxfId="1809" priority="94">
      <formula>$L61&lt;0</formula>
    </cfRule>
    <cfRule type="expression" dxfId="1808" priority="95">
      <formula>$L61&gt;0</formula>
    </cfRule>
  </conditionalFormatting>
  <conditionalFormatting sqref="J61:K61">
    <cfRule type="expression" dxfId="1807" priority="99">
      <formula>$J61&lt;0</formula>
    </cfRule>
  </conditionalFormatting>
  <conditionalFormatting sqref="E8:I8">
    <cfRule type="expression" dxfId="1806" priority="82">
      <formula>$H8=0</formula>
    </cfRule>
  </conditionalFormatting>
  <conditionalFormatting sqref="J8:K8">
    <cfRule type="expression" dxfId="1805" priority="83">
      <formula>$J8=0</formula>
    </cfRule>
  </conditionalFormatting>
  <conditionalFormatting sqref="L8">
    <cfRule type="expression" dxfId="1804" priority="81">
      <formula>$L9=0</formula>
    </cfRule>
  </conditionalFormatting>
  <conditionalFormatting sqref="J8:K8">
    <cfRule type="expression" dxfId="1803" priority="85">
      <formula>$J8&gt;0</formula>
    </cfRule>
  </conditionalFormatting>
  <conditionalFormatting sqref="L8">
    <cfRule type="expression" dxfId="1802" priority="79">
      <formula>$L8&lt;0</formula>
    </cfRule>
    <cfRule type="expression" dxfId="1801" priority="80">
      <formula>$L8&gt;0</formula>
    </cfRule>
  </conditionalFormatting>
  <conditionalFormatting sqref="J8:K8">
    <cfRule type="expression" dxfId="1800" priority="84">
      <formula>$J8&lt;0</formula>
    </cfRule>
  </conditionalFormatting>
  <conditionalFormatting sqref="E63:I63">
    <cfRule type="expression" dxfId="1799" priority="72">
      <formula>$H63=0</formula>
    </cfRule>
  </conditionalFormatting>
  <conditionalFormatting sqref="J63:K63">
    <cfRule type="expression" dxfId="1798" priority="73">
      <formula>$J63=0</formula>
    </cfRule>
  </conditionalFormatting>
  <conditionalFormatting sqref="L63">
    <cfRule type="expression" dxfId="1797" priority="71">
      <formula>$L64=0</formula>
    </cfRule>
  </conditionalFormatting>
  <conditionalFormatting sqref="J63:K63">
    <cfRule type="expression" dxfId="1796" priority="75">
      <formula>$J63&gt;0</formula>
    </cfRule>
  </conditionalFormatting>
  <conditionalFormatting sqref="L63">
    <cfRule type="expression" dxfId="1795" priority="69">
      <formula>$L63&lt;0</formula>
    </cfRule>
    <cfRule type="expression" dxfId="1794" priority="70">
      <formula>$L63&gt;0</formula>
    </cfRule>
  </conditionalFormatting>
  <conditionalFormatting sqref="J63:K63">
    <cfRule type="expression" dxfId="1793" priority="74">
      <formula>$J63&lt;0</formula>
    </cfRule>
  </conditionalFormatting>
  <conditionalFormatting sqref="E20:I20">
    <cfRule type="expression" dxfId="1792" priority="62">
      <formula>$H20=0</formula>
    </cfRule>
  </conditionalFormatting>
  <conditionalFormatting sqref="J20:K20">
    <cfRule type="expression" dxfId="1791" priority="63">
      <formula>$J20=0</formula>
    </cfRule>
  </conditionalFormatting>
  <conditionalFormatting sqref="L20">
    <cfRule type="expression" dxfId="1790" priority="61">
      <formula>$L21=0</formula>
    </cfRule>
  </conditionalFormatting>
  <conditionalFormatting sqref="J20:K20">
    <cfRule type="expression" dxfId="1789" priority="65">
      <formula>$J20&gt;0</formula>
    </cfRule>
  </conditionalFormatting>
  <conditionalFormatting sqref="L20">
    <cfRule type="expression" dxfId="1788" priority="59">
      <formula>$L20&lt;0</formula>
    </cfRule>
    <cfRule type="expression" dxfId="1787" priority="60">
      <formula>$L20&gt;0</formula>
    </cfRule>
  </conditionalFormatting>
  <conditionalFormatting sqref="J20:K20">
    <cfRule type="expression" dxfId="1786" priority="64">
      <formula>$J20&lt;0</formula>
    </cfRule>
  </conditionalFormatting>
  <conditionalFormatting sqref="E64:I64">
    <cfRule type="expression" dxfId="1785" priority="53">
      <formula>$H64=0</formula>
    </cfRule>
  </conditionalFormatting>
  <conditionalFormatting sqref="J64:K64">
    <cfRule type="expression" dxfId="1784" priority="54">
      <formula>$J64=0</formula>
    </cfRule>
  </conditionalFormatting>
  <conditionalFormatting sqref="L64">
    <cfRule type="expression" dxfId="1783" priority="52">
      <formula>$L65=0</formula>
    </cfRule>
  </conditionalFormatting>
  <conditionalFormatting sqref="J64:K64">
    <cfRule type="expression" dxfId="1782" priority="56">
      <formula>$J64&gt;0</formula>
    </cfRule>
  </conditionalFormatting>
  <conditionalFormatting sqref="L64">
    <cfRule type="expression" dxfId="1781" priority="50">
      <formula>$L64&lt;0</formula>
    </cfRule>
    <cfRule type="expression" dxfId="1780" priority="51">
      <formula>$L64&gt;0</formula>
    </cfRule>
  </conditionalFormatting>
  <conditionalFormatting sqref="J64:K64">
    <cfRule type="expression" dxfId="1779" priority="55">
      <formula>$J64&lt;0</formula>
    </cfRule>
  </conditionalFormatting>
  <conditionalFormatting sqref="E65:I65">
    <cfRule type="expression" dxfId="1778" priority="46">
      <formula>$H65=0</formula>
    </cfRule>
  </conditionalFormatting>
  <conditionalFormatting sqref="J65:K65">
    <cfRule type="expression" dxfId="1777" priority="47">
      <formula>$J65=0</formula>
    </cfRule>
  </conditionalFormatting>
  <conditionalFormatting sqref="L65">
    <cfRule type="expression" dxfId="1776" priority="45">
      <formula>$L66=0</formula>
    </cfRule>
  </conditionalFormatting>
  <conditionalFormatting sqref="J65:K65">
    <cfRule type="expression" dxfId="1775" priority="49">
      <formula>$J65&gt;0</formula>
    </cfRule>
  </conditionalFormatting>
  <conditionalFormatting sqref="L65">
    <cfRule type="expression" dxfId="1774" priority="43">
      <formula>$L65&lt;0</formula>
    </cfRule>
    <cfRule type="expression" dxfId="1773" priority="44">
      <formula>$L65&gt;0</formula>
    </cfRule>
  </conditionalFormatting>
  <conditionalFormatting sqref="J65:K65">
    <cfRule type="expression" dxfId="1772" priority="48">
      <formula>$J65&lt;0</formula>
    </cfRule>
  </conditionalFormatting>
  <conditionalFormatting sqref="E11:I11">
    <cfRule type="expression" dxfId="1771" priority="37">
      <formula>$H11=0</formula>
    </cfRule>
  </conditionalFormatting>
  <conditionalFormatting sqref="J11:K11">
    <cfRule type="expression" dxfId="1770" priority="38">
      <formula>$J11=0</formula>
    </cfRule>
  </conditionalFormatting>
  <conditionalFormatting sqref="L11">
    <cfRule type="expression" dxfId="1769" priority="36">
      <formula>$L12=0</formula>
    </cfRule>
  </conditionalFormatting>
  <conditionalFormatting sqref="J11:K11">
    <cfRule type="expression" dxfId="1768" priority="40">
      <formula>$J11&gt;0</formula>
    </cfRule>
  </conditionalFormatting>
  <conditionalFormatting sqref="L11">
    <cfRule type="expression" dxfId="1767" priority="34">
      <formula>$L11&lt;0</formula>
    </cfRule>
    <cfRule type="expression" dxfId="1766" priority="35">
      <formula>$L11&gt;0</formula>
    </cfRule>
  </conditionalFormatting>
  <conditionalFormatting sqref="J11:K11">
    <cfRule type="expression" dxfId="1765" priority="39">
      <formula>$J11&lt;0</formula>
    </cfRule>
  </conditionalFormatting>
  <conditionalFormatting sqref="E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L9">
    <cfRule type="expression" dxfId="1762" priority="29">
      <formula>$L10=0</formula>
    </cfRule>
  </conditionalFormatting>
  <conditionalFormatting sqref="J9:K9">
    <cfRule type="expression" dxfId="1761" priority="33">
      <formula>$J9&gt;0</formula>
    </cfRule>
  </conditionalFormatting>
  <conditionalFormatting sqref="L9">
    <cfRule type="expression" dxfId="1760" priority="27">
      <formula>$L9&lt;0</formula>
    </cfRule>
    <cfRule type="expression" dxfId="1759" priority="28">
      <formula>$L9&gt;0</formula>
    </cfRule>
  </conditionalFormatting>
  <conditionalFormatting sqref="J9:K9">
    <cfRule type="expression" dxfId="1758" priority="32">
      <formula>$J9&lt;0</formula>
    </cfRule>
  </conditionalFormatting>
  <conditionalFormatting sqref="E66:I66">
    <cfRule type="expression" dxfId="1757" priority="21">
      <formula>$H66=0</formula>
    </cfRule>
  </conditionalFormatting>
  <conditionalFormatting sqref="J66:K66">
    <cfRule type="expression" dxfId="1756" priority="22">
      <formula>$J66=0</formula>
    </cfRule>
  </conditionalFormatting>
  <conditionalFormatting sqref="L66">
    <cfRule type="expression" dxfId="1755" priority="20">
      <formula>$L67=0</formula>
    </cfRule>
  </conditionalFormatting>
  <conditionalFormatting sqref="J66:K66">
    <cfRule type="expression" dxfId="1754" priority="24">
      <formula>$J66&gt;0</formula>
    </cfRule>
  </conditionalFormatting>
  <conditionalFormatting sqref="L66">
    <cfRule type="expression" dxfId="1753" priority="18">
      <formula>$L66&lt;0</formula>
    </cfRule>
    <cfRule type="expression" dxfId="1752" priority="19">
      <formula>$L66&gt;0</formula>
    </cfRule>
  </conditionalFormatting>
  <conditionalFormatting sqref="J66:K66">
    <cfRule type="expression" dxfId="175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0" priority="12">
      <formula>$H10=0</formula>
    </cfRule>
  </conditionalFormatting>
  <conditionalFormatting sqref="J10:K10">
    <cfRule type="expression" dxfId="1749" priority="13">
      <formula>$J10=0</formula>
    </cfRule>
  </conditionalFormatting>
  <conditionalFormatting sqref="L10">
    <cfRule type="expression" dxfId="1748" priority="11">
      <formula>$L11=0</formula>
    </cfRule>
  </conditionalFormatting>
  <conditionalFormatting sqref="J10:K10">
    <cfRule type="expression" dxfId="1747" priority="15">
      <formula>$J10&gt;0</formula>
    </cfRule>
  </conditionalFormatting>
  <conditionalFormatting sqref="L10">
    <cfRule type="expression" dxfId="1746" priority="9">
      <formula>$L10&lt;0</formula>
    </cfRule>
    <cfRule type="expression" dxfId="1745" priority="10">
      <formula>$L10&gt;0</formula>
    </cfRule>
  </conditionalFormatting>
  <conditionalFormatting sqref="J10:K10">
    <cfRule type="expression" dxfId="1744" priority="14">
      <formula>$J10&lt;0</formula>
    </cfRule>
  </conditionalFormatting>
  <conditionalFormatting sqref="E26:E28 E30 E45:E49 E36:E43">
    <cfRule type="expression" dxfId="1743" priority="8">
      <formula>$H26=0</formula>
    </cfRule>
  </conditionalFormatting>
  <conditionalFormatting sqref="E29">
    <cfRule type="expression" dxfId="1742" priority="7">
      <formula>$H29=0</formula>
    </cfRule>
  </conditionalFormatting>
  <conditionalFormatting sqref="E31">
    <cfRule type="expression" dxfId="1741" priority="6">
      <formula>$H31=0</formula>
    </cfRule>
  </conditionalFormatting>
  <conditionalFormatting sqref="E32">
    <cfRule type="expression" dxfId="1740" priority="5">
      <formula>$H32=0</formula>
    </cfRule>
  </conditionalFormatting>
  <conditionalFormatting sqref="E44">
    <cfRule type="expression" dxfId="1739" priority="4">
      <formula>$H44=0</formula>
    </cfRule>
  </conditionalFormatting>
  <conditionalFormatting sqref="E35">
    <cfRule type="expression" dxfId="1738" priority="3">
      <formula>$H35=0</formula>
    </cfRule>
  </conditionalFormatting>
  <conditionalFormatting sqref="E33">
    <cfRule type="expression" dxfId="1737" priority="2">
      <formula>$H33=0</formula>
    </cfRule>
  </conditionalFormatting>
  <conditionalFormatting sqref="E34">
    <cfRule type="expression" dxfId="1736" priority="1">
      <formula>$H34=0</formula>
    </cfRule>
  </conditionalFormatting>
  <hyperlinks>
    <hyperlink ref="E23" location="BIIB!A1" display="BIIB"/>
    <hyperlink ref="E24" location="MYL!A1" display="MYL"/>
    <hyperlink ref="E19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2" location="ULTA!A1" display="ULTA"/>
    <hyperlink ref="E5" location="AAP!A1" display="AAP"/>
    <hyperlink ref="E20" location="COST!A1" display="COST"/>
    <hyperlink ref="E38" location="CPN!A1" display="CPN"/>
    <hyperlink ref="E39" location="EW!A1" display="EW"/>
    <hyperlink ref="E21" location="TJX!A1" display="TJX"/>
    <hyperlink ref="E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1" location="WFC!A1" display="WFC"/>
    <hyperlink ref="E51" location="AA!A1" display="AA"/>
    <hyperlink ref="E52" location="CF!A1" display="CF"/>
    <hyperlink ref="E2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3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9081.9680000015342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7806.2080000016022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7804.679999999993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-1.9999983906018315E-3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5" priority="7">
      <formula>#REF!&gt;0</formula>
    </cfRule>
    <cfRule type="expression" dxfId="173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7"/>
  <sheetViews>
    <sheetView topLeftCell="G1" zoomScaleNormal="100" workbookViewId="0">
      <pane ySplit="1" topLeftCell="A487" activePane="bottomLeft" state="frozen"/>
      <selection pane="bottomLeft" activeCell="V509" sqref="V50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7804.679999999993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</sheetData>
  <conditionalFormatting sqref="D3:D507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7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7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7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8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328.55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328.55</v>
      </c>
      <c r="R4" s="507">
        <v>-2.8199999999999999E-2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361.40500000000003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358.11950000000002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354.83400000000006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351.54850000000005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348.26300000000003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344.97750000000002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341.69200000000001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338.40649999999999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335.12100000000004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331.83550000000002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328.55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325.2645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321.97899999999998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318.69350000000003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315.40800000000002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312.1225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308.83699999999999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305.55150000000003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302.26600000000002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298.98050000000001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295.69499999999999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3" priority="58">
      <formula>F19&gt;0</formula>
    </cfRule>
    <cfRule type="expression" dxfId="17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1" priority="47">
      <formula>H25&gt;0</formula>
    </cfRule>
    <cfRule type="expression" dxfId="1730" priority="48">
      <formula>H25&lt;0</formula>
    </cfRule>
  </conditionalFormatting>
  <conditionalFormatting sqref="M39">
    <cfRule type="expression" dxfId="1729" priority="45">
      <formula>M39&gt;0</formula>
    </cfRule>
    <cfRule type="expression" dxfId="1728" priority="46">
      <formula>M39&lt;0</formula>
    </cfRule>
  </conditionalFormatting>
  <conditionalFormatting sqref="F61:F67">
    <cfRule type="expression" dxfId="1727" priority="43">
      <formula>F61&gt;0</formula>
    </cfRule>
    <cfRule type="expression" dxfId="1726" priority="44">
      <formula>F61&lt;0</formula>
    </cfRule>
  </conditionalFormatting>
  <conditionalFormatting sqref="H61:H67">
    <cfRule type="expression" dxfId="1725" priority="41">
      <formula>H61&gt;0</formula>
    </cfRule>
    <cfRule type="expression" dxfId="1724" priority="42">
      <formula>H61&lt;0</formula>
    </cfRule>
  </conditionalFormatting>
  <conditionalFormatting sqref="F21:F24">
    <cfRule type="expression" dxfId="1723" priority="39">
      <formula>F21&gt;0</formula>
    </cfRule>
    <cfRule type="expression" dxfId="1722" priority="40">
      <formula>F21&lt;0</formula>
    </cfRule>
  </conditionalFormatting>
  <conditionalFormatting sqref="H21:H24">
    <cfRule type="expression" dxfId="1721" priority="37">
      <formula>H21&gt;0</formula>
    </cfRule>
    <cfRule type="expression" dxfId="1720" priority="38">
      <formula>H21&lt;0</formula>
    </cfRule>
  </conditionalFormatting>
  <conditionalFormatting sqref="I25:I28">
    <cfRule type="expression" dxfId="1719" priority="31">
      <formula>I25&gt;0</formula>
    </cfRule>
    <cfRule type="expression" dxfId="1718" priority="32">
      <formula>I25&lt;0</formula>
    </cfRule>
  </conditionalFormatting>
  <conditionalFormatting sqref="I21:I24">
    <cfRule type="expression" dxfId="1717" priority="29">
      <formula>I21&gt;0</formula>
    </cfRule>
    <cfRule type="expression" dxfId="1716" priority="30">
      <formula>I21&lt;0</formula>
    </cfRule>
  </conditionalFormatting>
  <conditionalFormatting sqref="H29">
    <cfRule type="expression" dxfId="1715" priority="27">
      <formula>H29&gt;0</formula>
    </cfRule>
    <cfRule type="expression" dxfId="1714" priority="28">
      <formula>H29&lt;0</formula>
    </cfRule>
  </conditionalFormatting>
  <conditionalFormatting sqref="H30">
    <cfRule type="expression" dxfId="1713" priority="25">
      <formula>H30&gt;0</formula>
    </cfRule>
    <cfRule type="expression" dxfId="1712" priority="26">
      <formula>H30&lt;0</formula>
    </cfRule>
  </conditionalFormatting>
  <conditionalFormatting sqref="H31">
    <cfRule type="expression" dxfId="1711" priority="23">
      <formula>H31&gt;0</formula>
    </cfRule>
    <cfRule type="expression" dxfId="1710" priority="24">
      <formula>H31&lt;0</formula>
    </cfRule>
  </conditionalFormatting>
  <conditionalFormatting sqref="Q7">
    <cfRule type="expression" dxfId="1709" priority="21">
      <formula>Q7&gt;0</formula>
    </cfRule>
    <cfRule type="expression" dxfId="1708" priority="22">
      <formula>Q7&lt;0</formula>
    </cfRule>
  </conditionalFormatting>
  <conditionalFormatting sqref="Q8">
    <cfRule type="expression" dxfId="1707" priority="19">
      <formula>Q8&gt;0</formula>
    </cfRule>
    <cfRule type="expression" dxfId="1706" priority="20">
      <formula>Q8&lt;0</formula>
    </cfRule>
  </conditionalFormatting>
  <conditionalFormatting sqref="F73:F82">
    <cfRule type="expression" dxfId="1705" priority="17">
      <formula>F73&gt;0</formula>
    </cfRule>
    <cfRule type="expression" dxfId="1704" priority="18">
      <formula>F73&lt;0</formula>
    </cfRule>
  </conditionalFormatting>
  <conditionalFormatting sqref="H73:H76">
    <cfRule type="expression" dxfId="1703" priority="15">
      <formula>H73&gt;0</formula>
    </cfRule>
    <cfRule type="expression" dxfId="1702" priority="16">
      <formula>H73&lt;0</formula>
    </cfRule>
  </conditionalFormatting>
  <conditionalFormatting sqref="F69:F72">
    <cfRule type="expression" dxfId="1701" priority="13">
      <formula>F69&gt;0</formula>
    </cfRule>
    <cfRule type="expression" dxfId="1700" priority="14">
      <formula>F69&lt;0</formula>
    </cfRule>
  </conditionalFormatting>
  <conditionalFormatting sqref="H69:H72">
    <cfRule type="expression" dxfId="1699" priority="11">
      <formula>H69&gt;0</formula>
    </cfRule>
    <cfRule type="expression" dxfId="1698" priority="12">
      <formula>H69&lt;0</formula>
    </cfRule>
  </conditionalFormatting>
  <conditionalFormatting sqref="I73:I76">
    <cfRule type="expression" dxfId="1697" priority="9">
      <formula>I73&gt;0</formula>
    </cfRule>
    <cfRule type="expression" dxfId="1696" priority="10">
      <formula>I73&lt;0</formula>
    </cfRule>
  </conditionalFormatting>
  <conditionalFormatting sqref="I69:I72">
    <cfRule type="expression" dxfId="1695" priority="7">
      <formula>I69&gt;0</formula>
    </cfRule>
    <cfRule type="expression" dxfId="1694" priority="8">
      <formula>I69&lt;0</formula>
    </cfRule>
  </conditionalFormatting>
  <conditionalFormatting sqref="H77">
    <cfRule type="expression" dxfId="1693" priority="5">
      <formula>H77&gt;0</formula>
    </cfRule>
    <cfRule type="expression" dxfId="1692" priority="6">
      <formula>H77&lt;0</formula>
    </cfRule>
  </conditionalFormatting>
  <conditionalFormatting sqref="H78">
    <cfRule type="expression" dxfId="1691" priority="3">
      <formula>H78&gt;0</formula>
    </cfRule>
    <cfRule type="expression" dxfId="1690" priority="4">
      <formula>H78&lt;0</formula>
    </cfRule>
  </conditionalFormatting>
  <conditionalFormatting sqref="H79">
    <cfRule type="expression" dxfId="1689" priority="1">
      <formula>H79&gt;0</formula>
    </cfRule>
    <cfRule type="expression" dxfId="16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38.47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38.47</v>
      </c>
      <c r="R4" s="507">
        <v>-1E-3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42.317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41.932300000000005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41.547600000000003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41.1629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40.778199999999998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40.393500000000003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40.008800000000001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39.624099999999999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39.239399999999996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38.854700000000001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38.47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38.085299999999997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37.700600000000001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37.315899999999999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36.931199999999997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36.546499999999995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36.161799999999999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35.777100000000004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35.392400000000002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35.0077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34.622999999999998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7" priority="29">
      <formula>N19&gt;0</formula>
    </cfRule>
    <cfRule type="expression" dxfId="168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5" priority="23">
      <formula>F22&gt;0</formula>
    </cfRule>
    <cfRule type="expression" dxfId="1684" priority="24">
      <formula>F22&lt;0</formula>
    </cfRule>
  </conditionalFormatting>
  <conditionalFormatting sqref="H22:H31">
    <cfRule type="expression" dxfId="1683" priority="21">
      <formula>H22&gt;0</formula>
    </cfRule>
    <cfRule type="expression" dxfId="1682" priority="22">
      <formula>H22&lt;0</formula>
    </cfRule>
  </conditionalFormatting>
  <conditionalFormatting sqref="I21:J31">
    <cfRule type="expression" dxfId="1681" priority="19">
      <formula>I21&gt;0</formula>
    </cfRule>
    <cfRule type="expression" dxfId="1680" priority="20">
      <formula>I21&lt;0</formula>
    </cfRule>
  </conditionalFormatting>
  <conditionalFormatting sqref="Q8">
    <cfRule type="expression" dxfId="1679" priority="11">
      <formula>Q8&gt;0</formula>
    </cfRule>
    <cfRule type="expression" dxfId="1678" priority="12">
      <formula>Q8&lt;0</formula>
    </cfRule>
  </conditionalFormatting>
  <conditionalFormatting sqref="Q7">
    <cfRule type="expression" dxfId="1677" priority="13">
      <formula>Q7&gt;0</formula>
    </cfRule>
    <cfRule type="expression" dxfId="1676" priority="14">
      <formula>Q7&lt;0</formula>
    </cfRule>
  </conditionalFormatting>
  <conditionalFormatting sqref="F56:F66">
    <cfRule type="expression" dxfId="1675" priority="9">
      <formula>F56&gt;0</formula>
    </cfRule>
    <cfRule type="expression" dxfId="1674" priority="10">
      <formula>F56&lt;0</formula>
    </cfRule>
  </conditionalFormatting>
  <conditionalFormatting sqref="H56:H66">
    <cfRule type="expression" dxfId="1673" priority="7">
      <formula>H56&gt;0</formula>
    </cfRule>
    <cfRule type="expression" dxfId="1672" priority="8">
      <formula>H56&lt;0</formula>
    </cfRule>
  </conditionalFormatting>
  <conditionalFormatting sqref="I56:I66">
    <cfRule type="expression" dxfId="1671" priority="5">
      <formula>I56&gt;0</formula>
    </cfRule>
    <cfRule type="expression" dxfId="1670" priority="6">
      <formula>I56&lt;0</formula>
    </cfRule>
  </conditionalFormatting>
  <conditionalFormatting sqref="F21">
    <cfRule type="expression" dxfId="1669" priority="3">
      <formula>F21&gt;0</formula>
    </cfRule>
    <cfRule type="expression" dxfId="1668" priority="4">
      <formula>F21&lt;0</formula>
    </cfRule>
  </conditionalFormatting>
  <conditionalFormatting sqref="H21">
    <cfRule type="expression" dxfId="1667" priority="1">
      <formula>H21&gt;0</formula>
    </cfRule>
    <cfRule type="expression" dxfId="166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50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63.683199999999999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65.2</v>
      </c>
      <c r="R4" s="227">
        <v>-1.15E-2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3260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3184.16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1233.7099999999955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75.840000000000146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2.3817898598060445E-2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50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828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" si="9">C32*(E32-D32)</f>
        <v>113.83999999999972</v>
      </c>
      <c r="G32" s="39">
        <f t="shared" ref="G32" si="10">D32*C32</f>
        <v>3184.16</v>
      </c>
      <c r="H32" s="227">
        <f t="shared" ref="H32" si="11">(E32-D32)/D32</f>
        <v>3.5751972262700278E-2</v>
      </c>
      <c r="I32" s="39">
        <v>63.2</v>
      </c>
      <c r="J32" s="39">
        <v>1272</v>
      </c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39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71.720000000000013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71.068000000000012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70.416000000000011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69.76400000000001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69.112000000000009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68.460000000000008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67.808000000000007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67.156000000000006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66.504000000000005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65.852000000000004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65.2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64.548000000000002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63.896000000000001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63.244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62.591999999999999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61.94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61.287999999999997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60.636000000000003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59.984000000000002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59.332000000000008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58.680000000000007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5" priority="52">
      <formula>N23&gt;0</formula>
    </cfRule>
    <cfRule type="expression" dxfId="166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3" priority="46">
      <formula>F79&gt;0</formula>
    </cfRule>
    <cfRule type="expression" dxfId="1662" priority="47">
      <formula>F79&lt;0</formula>
    </cfRule>
  </conditionalFormatting>
  <conditionalFormatting sqref="H79:H97 H101:H118">
    <cfRule type="expression" dxfId="1661" priority="44">
      <formula>H79&gt;0</formula>
    </cfRule>
    <cfRule type="expression" dxfId="1660" priority="45">
      <formula>H79&lt;0</formula>
    </cfRule>
  </conditionalFormatting>
  <conditionalFormatting sqref="I75:I97 I100:I118">
    <cfRule type="expression" dxfId="1659" priority="42">
      <formula>I75&gt;0</formula>
    </cfRule>
    <cfRule type="expression" dxfId="1658" priority="43">
      <formula>I75&lt;0</formula>
    </cfRule>
  </conditionalFormatting>
  <conditionalFormatting sqref="Q7">
    <cfRule type="expression" dxfId="1657" priority="40">
      <formula>Q7&gt;0</formula>
    </cfRule>
    <cfRule type="expression" dxfId="1656" priority="41">
      <formula>Q7&lt;0</formula>
    </cfRule>
  </conditionalFormatting>
  <conditionalFormatting sqref="Q8">
    <cfRule type="expression" dxfId="1655" priority="38">
      <formula>Q8&gt;0</formula>
    </cfRule>
    <cfRule type="expression" dxfId="1654" priority="39">
      <formula>Q8&lt;0</formula>
    </cfRule>
  </conditionalFormatting>
  <conditionalFormatting sqref="F75:F78">
    <cfRule type="expression" dxfId="1653" priority="36">
      <formula>F75&gt;0</formula>
    </cfRule>
    <cfRule type="expression" dxfId="1652" priority="37">
      <formula>F75&lt;0</formula>
    </cfRule>
  </conditionalFormatting>
  <conditionalFormatting sqref="H75:H78">
    <cfRule type="expression" dxfId="1651" priority="34">
      <formula>H75&gt;0</formula>
    </cfRule>
    <cfRule type="expression" dxfId="1650" priority="35">
      <formula>H75&lt;0</formula>
    </cfRule>
  </conditionalFormatting>
  <conditionalFormatting sqref="F100:F114">
    <cfRule type="expression" dxfId="1649" priority="28">
      <formula>F100&gt;0</formula>
    </cfRule>
    <cfRule type="expression" dxfId="1648" priority="29">
      <formula>F100&lt;0</formula>
    </cfRule>
  </conditionalFormatting>
  <conditionalFormatting sqref="H100:H114">
    <cfRule type="expression" dxfId="1647" priority="26">
      <formula>H100&gt;0</formula>
    </cfRule>
    <cfRule type="expression" dxfId="1646" priority="27">
      <formula>H100&lt;0</formula>
    </cfRule>
  </conditionalFormatting>
  <conditionalFormatting sqref="F29:F61">
    <cfRule type="expression" dxfId="1645" priority="24">
      <formula>F29&gt;0</formula>
    </cfRule>
    <cfRule type="expression" dxfId="1644" priority="25">
      <formula>F29&lt;0</formula>
    </cfRule>
  </conditionalFormatting>
  <conditionalFormatting sqref="H29:H61">
    <cfRule type="expression" dxfId="1643" priority="22">
      <formula>H29&gt;0</formula>
    </cfRule>
    <cfRule type="expression" dxfId="1642" priority="23">
      <formula>H29&lt;0</formula>
    </cfRule>
  </conditionalFormatting>
  <conditionalFormatting sqref="J38:J68">
    <cfRule type="expression" dxfId="1641" priority="20">
      <formula>J38&gt;0</formula>
    </cfRule>
    <cfRule type="expression" dxfId="1640" priority="21">
      <formula>J38&lt;0</formula>
    </cfRule>
  </conditionalFormatting>
  <conditionalFormatting sqref="J43">
    <cfRule type="expression" dxfId="1639" priority="18">
      <formula>J43&gt;0</formula>
    </cfRule>
    <cfRule type="expression" dxfId="1638" priority="19">
      <formula>J43&lt;0</formula>
    </cfRule>
  </conditionalFormatting>
  <conditionalFormatting sqref="Q9">
    <cfRule type="expression" dxfId="1637" priority="12">
      <formula>Q9&gt;0</formula>
    </cfRule>
    <cfRule type="expression" dxfId="1636" priority="13">
      <formula>Q9&lt;0</formula>
    </cfRule>
  </conditionalFormatting>
  <conditionalFormatting sqref="R4">
    <cfRule type="expression" dxfId="1635" priority="14">
      <formula>R4&gt;0</formula>
    </cfRule>
    <cfRule type="expression" dxfId="163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3" priority="9">
      <formula>F120&gt;0</formula>
    </cfRule>
    <cfRule type="expression" dxfId="1632" priority="10">
      <formula>F120&lt;0</formula>
    </cfRule>
  </conditionalFormatting>
  <conditionalFormatting sqref="H120:H160">
    <cfRule type="expression" dxfId="1631" priority="7">
      <formula>H120&gt;0</formula>
    </cfRule>
    <cfRule type="expression" dxfId="1630" priority="8">
      <formula>H120&lt;0</formula>
    </cfRule>
  </conditionalFormatting>
  <conditionalFormatting sqref="J129:J160">
    <cfRule type="expression" dxfId="1629" priority="5">
      <formula>J129&gt;0</formula>
    </cfRule>
    <cfRule type="expression" dxfId="1628" priority="6">
      <formula>J129&lt;0</formula>
    </cfRule>
  </conditionalFormatting>
  <conditionalFormatting sqref="J134">
    <cfRule type="expression" dxfId="1627" priority="3">
      <formula>J134&gt;0</formula>
    </cfRule>
    <cfRule type="expression" dxfId="1626" priority="4">
      <formula>J134&lt;0</formula>
    </cfRule>
  </conditionalFormatting>
  <conditionalFormatting sqref="J31:J35">
    <cfRule type="expression" dxfId="1625" priority="1">
      <formula>J31&gt;0</formula>
    </cfRule>
    <cfRule type="expression" dxfId="162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156.16999999999999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156.16999999999999</v>
      </c>
      <c r="R4" s="507">
        <v>-5.0000000000000001E-4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171.78700000000001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170.2253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168.6636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167.1019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165.5402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163.9785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162.41679999999999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160.85509999999999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159.29339999999999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157.73169999999999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156.16999999999999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154.60829999999999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153.04659999999998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151.48489999999998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149.92319999999998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148.36149999999998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146.79979999999998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145.2381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143.6764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142.1147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140.553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92.38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92.38</v>
      </c>
      <c r="R4" s="490">
        <v>3.0999999999999999E-3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101.61800000000001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100.69420000000001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99.770399999999995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98.846599999999995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97.922799999999995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96.998999999999995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96.075199999999995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95.151399999999995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94.227599999999995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93.303799999999995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92.38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91.456199999999995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90.532399999999996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89.608599999999996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88.684799999999996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87.760999999999996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86.837199999999996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85.913399999999996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84.989599999999996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84.065799999999996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83.141999999999996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83.92</v>
      </c>
      <c r="R4" s="512">
        <v>3.7000000000000002E-3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1661.880000000001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377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9.8716941607750713E-2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92.312000000000012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91.472800000000007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90.633600000000001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89.79440000000001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88.955200000000005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88.116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87.276800000000009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86.437600000000003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85.598399999999998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84.759200000000007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83.92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83.080799999999996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82.241600000000005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81.4024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80.563199999999995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79.724000000000004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78.884799999999998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78.045600000000007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77.206400000000002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76.367200000000011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75.528000000000006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34.21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34.21</v>
      </c>
      <c r="R4" s="490">
        <v>1.1999999999999999E-3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37.631000000000007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37.288900000000005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36.946800000000003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36.604700000000001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36.262600000000006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35.920500000000004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35.578400000000002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35.2363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34.894200000000005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34.552100000000003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34.21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33.867899999999999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33.525799999999997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33.183700000000002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32.8416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32.499499999999998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32.157399999999996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31.815300000000004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31.473200000000002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31.131100000000004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30.789000000000001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26.69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26.69</v>
      </c>
      <c r="R4" s="490">
        <v>-2.9499999999999998E-2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29.359000000000005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29.092100000000002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28.825200000000002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28.558300000000003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28.291400000000003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28.024500000000003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27.757600000000004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27.4907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27.223800000000001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26.956900000000001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26.69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26.423100000000002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26.156200000000002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25.889300000000002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25.622399999999999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25.355499999999999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25.0886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24.821700000000003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24.554800000000004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24.2879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24.021000000000001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14.5</v>
      </c>
      <c r="R4" s="490">
        <v>-2.6800000000000001E-2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2900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811.82999999999447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-471.59000000000015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-0.13987169258421103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15.950000000000001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15.805000000000001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15.66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15.515000000000001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15.370000000000001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15.225000000000001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15.08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14.935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14.790000000000001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14.645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14.5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14.355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14.209999999999999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14.065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13.92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13.774999999999999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13.629999999999999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13.485000000000001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13.34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13.195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13.05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58.76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58.76</v>
      </c>
      <c r="R4" s="490">
        <v>-1.03E-2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64.63600000000001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64.048400000000001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63.460799999999999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62.873200000000004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62.285600000000002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61.698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61.110399999999998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60.522799999999997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59.935200000000002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59.3476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58.76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58.172399999999996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57.584799999999994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56.997199999999999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56.409599999999998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55.821999999999996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55.234399999999994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54.646799999999999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54.059199999999997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53.471600000000002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52.884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41.75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41.75</v>
      </c>
      <c r="R4" s="490">
        <v>-4.3E-3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45.925000000000004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45.5075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45.09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44.672499999999999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44.255000000000003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43.837499999999999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43.42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43.002499999999998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42.585000000000001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42.167499999999997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41.75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41.332500000000003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40.914999999999999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40.497500000000002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40.08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39.662500000000001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39.244999999999997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38.827500000000001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38.410000000000004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37.9925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37.575000000000003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63.75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63.75</v>
      </c>
      <c r="R4" s="490">
        <v>-1.04E-2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70.125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69.487500000000011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68.850000000000009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68.212500000000006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67.575000000000003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66.9375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66.3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65.662500000000009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65.025000000000006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64.387500000000003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63.75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63.112499999999997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62.475000000000001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61.837499999999999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61.199999999999996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60.5625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59.924999999999997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59.287500000000001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58.650000000000006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58.012500000000003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57.375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27.2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27.2</v>
      </c>
      <c r="R4" s="512">
        <v>8.8999999999999999E-3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29.92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29.648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29.376000000000001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29.103999999999999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28.832000000000001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28.56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28.288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28.015999999999998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27.744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27.471999999999998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26.928000000000001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26.655999999999999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26.384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26.111999999999998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25.84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25.567999999999998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25.295999999999999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25.024000000000001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24.751999999999999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24.48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51.46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51.46</v>
      </c>
      <c r="R4" s="490">
        <v>-7.9000000000000008E-3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56.606000000000009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56.091400000000007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55.576800000000006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55.062200000000004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54.547600000000003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54.033000000000001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53.5184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53.003800000000005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52.489200000000004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51.974600000000002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51.46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50.945399999999999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50.430799999999998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49.916199999999996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49.401600000000002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48.887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48.372399999999999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47.857800000000005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47.343200000000003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46.828600000000002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46.314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24.35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24.35</v>
      </c>
      <c r="R4" s="490">
        <v>-0.1038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26.785000000000004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26.541500000000003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26.298000000000002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26.054500000000004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25.811000000000003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25.567500000000003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25.324000000000002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25.080500000000001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24.837000000000003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24.593500000000002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24.35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24.1065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23.863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23.619500000000002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23.376000000000001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23.1325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22.888999999999999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22.645500000000002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22.402000000000001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22.158500000000004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21.915000000000003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75.91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75.91</v>
      </c>
      <c r="R4" s="490">
        <v>-1.1000000000000001E-3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83.501000000000005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82.741900000000001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81.982799999999997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81.223700000000008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80.464600000000004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79.705500000000001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78.946399999999997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78.187299999999993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77.428200000000004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76.6691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75.91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75.150899999999993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74.391799999999989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73.6327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72.873599999999996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72.114499999999992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71.355399999999989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70.596299999999999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69.837199999999996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69.078100000000006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68.319000000000003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172.16</v>
      </c>
      <c r="R4" s="512">
        <v>-1.9800000000000002E-2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5164.8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689.70000000000073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689.70000000000073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0.15411946101763108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189.376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187.65440000000001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185.93280000000001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184.21120000000002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182.4896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180.768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179.04640000000001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177.32480000000001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175.60319999999999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173.88159999999999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172.16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170.4384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168.71680000000001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166.99519999999998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165.27359999999999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163.55199999999999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161.8304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160.1088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158.38720000000001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156.66560000000001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154.94399999999999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98" activePane="bottomLeft" state="frozen"/>
      <selection pane="bottomLeft" activeCell="H114" sqref="H11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13.63</v>
      </c>
      <c r="R4" s="490">
        <v>-2.1499999999999998E-2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87232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-490.91899999835005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-15106.489999999976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-0.14761298510462662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16.628600000000002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16.4923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16.356000000000002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16.2197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16.083400000000001</v>
      </c>
    </row>
    <row r="47" spans="2:16" x14ac:dyDescent="0.25">
      <c r="O47" s="81">
        <v>1.17</v>
      </c>
      <c r="P47" s="81">
        <f t="shared" ref="P47:P53" si="2">O47*$Q$4</f>
        <v>15.947100000000001</v>
      </c>
    </row>
    <row r="48" spans="2:16" x14ac:dyDescent="0.25">
      <c r="G48" s="29"/>
      <c r="O48" s="81">
        <v>1.1599999999999999</v>
      </c>
      <c r="P48" s="81">
        <f t="shared" si="2"/>
        <v>15.8108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15.6745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15.5382</v>
      </c>
    </row>
    <row r="51" spans="1:16" x14ac:dyDescent="0.25">
      <c r="O51" s="81">
        <v>1.1299999999999999</v>
      </c>
      <c r="P51" s="81">
        <f t="shared" si="2"/>
        <v>15.401899999999999</v>
      </c>
    </row>
    <row r="52" spans="1:16" x14ac:dyDescent="0.25">
      <c r="O52" s="81">
        <v>1.1200000000000001</v>
      </c>
      <c r="P52" s="81">
        <f t="shared" si="2"/>
        <v>15.265600000000003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15.129300000000002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14.993000000000002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14.856700000000002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14.720400000000001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14.584100000000001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14.447800000000001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14.311500000000001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14.175200000000002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14.038900000000002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13.902600000000001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13.766300000000001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13.63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13.4937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13.3574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13.2211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13.0848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12.948500000000001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12.812200000000001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12.675900000000002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12.539600000000002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12.403300000000002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12.267000000000001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12.130700000000001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11.994400000000001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11.8581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11.7218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11.5855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" si="73">C105*(E105-D105)</f>
        <v>-15103.999999999996</v>
      </c>
      <c r="G105" s="39">
        <f t="shared" ref="G105" si="74">D105*C105</f>
        <v>102336</v>
      </c>
      <c r="H105" s="227">
        <f t="shared" ref="H105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6">IF(C125=0, 0,D125*C125)</f>
        <v>68120</v>
      </c>
      <c r="H125" s="377">
        <f t="shared" ref="H125:H131" si="77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6"/>
        <v>0</v>
      </c>
      <c r="H126" s="377" t="str">
        <f t="shared" si="77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6"/>
        <v>0</v>
      </c>
      <c r="H127" s="377" t="str">
        <f t="shared" si="77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6"/>
        <v>75600</v>
      </c>
      <c r="H128" s="377">
        <f t="shared" si="77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6"/>
        <v>0</v>
      </c>
      <c r="H129" s="377" t="str">
        <f t="shared" si="77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6"/>
        <v>82367.28</v>
      </c>
      <c r="H130" s="377">
        <f t="shared" si="77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6"/>
        <v>0</v>
      </c>
      <c r="H131" s="377" t="str">
        <f t="shared" si="77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8">C133*(E133-D133)</f>
        <v>-29017.579999999998</v>
      </c>
      <c r="G133" s="375">
        <f t="shared" ref="G133:G162" si="79">D133*C133</f>
        <v>91417.900000000009</v>
      </c>
      <c r="H133" s="376">
        <f t="shared" ref="H133:H162" si="80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8"/>
        <v>-31836.35999999999</v>
      </c>
      <c r="G134" s="375">
        <f t="shared" si="79"/>
        <v>101483.62</v>
      </c>
      <c r="H134" s="376">
        <f t="shared" si="80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8"/>
        <v>-34009.06</v>
      </c>
      <c r="G135" s="375">
        <f t="shared" si="79"/>
        <v>109418.42</v>
      </c>
      <c r="H135" s="376">
        <f t="shared" si="80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8"/>
        <v>-34008.920000000006</v>
      </c>
      <c r="G136" s="375">
        <f t="shared" si="79"/>
        <v>101358.28000000001</v>
      </c>
      <c r="H136" s="376">
        <f t="shared" si="80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8"/>
        <v>-39575.879999999997</v>
      </c>
      <c r="G137" s="375">
        <f t="shared" si="79"/>
        <v>108716.71999999999</v>
      </c>
      <c r="H137" s="376">
        <f t="shared" si="80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8"/>
        <v>-38892.919999999991</v>
      </c>
      <c r="G138" s="375">
        <f t="shared" si="79"/>
        <v>110180.68</v>
      </c>
      <c r="H138" s="376">
        <f t="shared" si="80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8"/>
        <v>-39649.22</v>
      </c>
      <c r="G139" s="375">
        <f t="shared" si="79"/>
        <v>101232.94</v>
      </c>
      <c r="H139" s="376">
        <f t="shared" si="80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8"/>
        <v>-41303.94</v>
      </c>
      <c r="G140" s="375">
        <f t="shared" si="79"/>
        <v>94046.46</v>
      </c>
      <c r="H140" s="376">
        <f t="shared" si="80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8"/>
        <v>-42699.159999999996</v>
      </c>
      <c r="G141" s="375">
        <f t="shared" si="79"/>
        <v>101024.04</v>
      </c>
      <c r="H141" s="376">
        <f t="shared" si="80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8"/>
        <v>-47715.600000000006</v>
      </c>
      <c r="G142" s="375">
        <f t="shared" si="79"/>
        <v>107500.44</v>
      </c>
      <c r="H142" s="376">
        <f t="shared" si="80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8"/>
        <v>-46809.119999999995</v>
      </c>
      <c r="G143" s="375">
        <f t="shared" si="79"/>
        <v>113864.21999999999</v>
      </c>
      <c r="H143" s="376">
        <f t="shared" si="80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8"/>
        <v>-47694.16</v>
      </c>
      <c r="G144" s="375">
        <f t="shared" si="79"/>
        <v>126525.44</v>
      </c>
      <c r="H144" s="376">
        <f t="shared" si="80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8"/>
        <v>-48128</v>
      </c>
      <c r="G145" s="375">
        <f t="shared" si="79"/>
        <v>129280</v>
      </c>
      <c r="H145" s="376">
        <f t="shared" si="80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8"/>
        <v>-48155.4</v>
      </c>
      <c r="G146" s="375">
        <f t="shared" si="79"/>
        <v>113708.88</v>
      </c>
      <c r="H146" s="376">
        <f t="shared" si="80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8"/>
        <v>-42239.579999999994</v>
      </c>
      <c r="G147" s="375">
        <f t="shared" si="79"/>
        <v>100564.46</v>
      </c>
      <c r="H147" s="376">
        <f t="shared" si="80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8"/>
        <v>-42072.46</v>
      </c>
      <c r="G148" s="375">
        <f t="shared" si="79"/>
        <v>100397.34000000001</v>
      </c>
      <c r="H148" s="376">
        <f t="shared" si="80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8"/>
        <v>-45543.96</v>
      </c>
      <c r="G149" s="375">
        <f t="shared" si="79"/>
        <v>132958.98000000001</v>
      </c>
      <c r="H149" s="376">
        <f t="shared" si="80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8"/>
        <v>-45906.62000000001</v>
      </c>
      <c r="G150" s="375">
        <f t="shared" si="79"/>
        <v>158980.96</v>
      </c>
      <c r="H150" s="376">
        <f t="shared" si="80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8"/>
        <v>-51777.299999999996</v>
      </c>
      <c r="G151" s="375">
        <f t="shared" si="79"/>
        <v>171590.94</v>
      </c>
      <c r="H151" s="377">
        <f t="shared" si="80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8"/>
        <v>-49664.193999999989</v>
      </c>
      <c r="G152" s="375">
        <f t="shared" si="79"/>
        <v>158920.21399999998</v>
      </c>
      <c r="H152" s="377">
        <f t="shared" si="80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8"/>
        <v>-47987.500000000015</v>
      </c>
      <c r="G153" s="375">
        <f t="shared" si="79"/>
        <v>145958.78</v>
      </c>
      <c r="H153" s="377">
        <f t="shared" si="80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8"/>
        <v>-47702.966000000015</v>
      </c>
      <c r="G154" s="375">
        <f t="shared" si="79"/>
        <v>158434.24600000001</v>
      </c>
      <c r="H154" s="377">
        <f t="shared" si="80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8"/>
        <v>-60971.399999999987</v>
      </c>
      <c r="G155" s="375">
        <f t="shared" si="79"/>
        <v>170139.24</v>
      </c>
      <c r="H155" s="377">
        <f t="shared" si="80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8"/>
        <v>-77656.859999999986</v>
      </c>
      <c r="G156" s="375">
        <f t="shared" si="79"/>
        <v>166354.54</v>
      </c>
      <c r="H156" s="377">
        <f t="shared" si="80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8"/>
        <v>-85359.959999999992</v>
      </c>
      <c r="G157" s="375">
        <f t="shared" si="79"/>
        <v>169945.68</v>
      </c>
      <c r="H157" s="377">
        <f t="shared" si="80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8"/>
        <v>-100883.47199999999</v>
      </c>
      <c r="G158" s="375">
        <f t="shared" si="79"/>
        <v>169887.61199999999</v>
      </c>
      <c r="H158" s="376">
        <f t="shared" si="80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8"/>
        <v>-97651.02</v>
      </c>
      <c r="G159" s="375">
        <f t="shared" si="79"/>
        <v>169848.9</v>
      </c>
      <c r="H159" s="376">
        <f t="shared" si="80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8"/>
        <v>-97231.731999999989</v>
      </c>
      <c r="G160" s="375">
        <f t="shared" si="79"/>
        <v>165974.95199999999</v>
      </c>
      <c r="H160" s="376">
        <f t="shared" si="80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8"/>
        <v>-97234.865999999995</v>
      </c>
      <c r="G161" s="375">
        <f t="shared" si="79"/>
        <v>169723.08599999998</v>
      </c>
      <c r="H161" s="376">
        <f t="shared" si="80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8"/>
        <v>-104373.632</v>
      </c>
      <c r="G162" s="375">
        <f t="shared" si="79"/>
        <v>197776.17199999999</v>
      </c>
      <c r="H162" s="376">
        <f t="shared" si="80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8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8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81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81"/>
        <v>-94166.28</v>
      </c>
      <c r="G166" s="375">
        <f t="shared" ref="G166:G173" si="82">IF(C166=0, 0,D166*C166)</f>
        <v>165387.56</v>
      </c>
      <c r="H166" s="376">
        <f t="shared" ref="H166:H173" si="83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81"/>
        <v>-91969.787999999986</v>
      </c>
      <c r="G167" s="375">
        <f t="shared" si="82"/>
        <v>157393.788</v>
      </c>
      <c r="H167" s="376">
        <f t="shared" si="83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81"/>
        <v>-91154.7</v>
      </c>
      <c r="G168" s="375">
        <f t="shared" si="82"/>
        <v>145246.5</v>
      </c>
      <c r="H168" s="376">
        <f t="shared" si="83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81"/>
        <v>-92238.461999999985</v>
      </c>
      <c r="G169" s="375">
        <f t="shared" si="82"/>
        <v>161141.78199999998</v>
      </c>
      <c r="H169" s="376">
        <f t="shared" si="83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81"/>
        <v>-89571.54800000001</v>
      </c>
      <c r="G170" s="375">
        <f t="shared" si="82"/>
        <v>152607.92800000001</v>
      </c>
      <c r="H170" s="376">
        <f t="shared" si="83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81"/>
        <v>-89550.534</v>
      </c>
      <c r="G171" s="375">
        <f t="shared" si="82"/>
        <v>169006.91400000002</v>
      </c>
      <c r="H171" s="376">
        <f t="shared" si="83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81"/>
        <v>-89678.238000000012</v>
      </c>
      <c r="G172" s="375">
        <f t="shared" si="82"/>
        <v>165029.61800000002</v>
      </c>
      <c r="H172" s="376">
        <f t="shared" si="83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81"/>
        <v>-89511.821999999986</v>
      </c>
      <c r="G173" s="375">
        <f t="shared" si="82"/>
        <v>168968.20199999999</v>
      </c>
      <c r="H173" s="376">
        <f t="shared" si="83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4">C174*(E174-D174)</f>
        <v>-89632.347999999984</v>
      </c>
      <c r="G174" s="375">
        <f t="shared" ref="G174:G185" si="85">IF(C174=0, 0,D174*C174)</f>
        <v>164983.728</v>
      </c>
      <c r="H174" s="376">
        <f t="shared" ref="H174:H225" si="86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4"/>
        <v>-93372.971999999994</v>
      </c>
      <c r="G175" s="375">
        <f t="shared" si="85"/>
        <v>172761.372</v>
      </c>
      <c r="H175" s="376">
        <f t="shared" si="86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4"/>
        <v>-91747.44</v>
      </c>
      <c r="G176" s="375">
        <f t="shared" si="85"/>
        <v>168784.32</v>
      </c>
      <c r="H176" s="376">
        <f t="shared" si="86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4"/>
        <v>-80757.467999999993</v>
      </c>
      <c r="G177" s="375">
        <f t="shared" si="85"/>
        <v>159727.26799999998</v>
      </c>
      <c r="H177" s="377">
        <f t="shared" si="86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4"/>
        <v>-72386.955999999976</v>
      </c>
      <c r="G178" s="375">
        <f t="shared" si="85"/>
        <v>164888.61599999998</v>
      </c>
      <c r="H178" s="377">
        <f t="shared" si="86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4"/>
        <v>-62830.615999999987</v>
      </c>
      <c r="G179" s="375">
        <f t="shared" si="85"/>
        <v>164888.61599999998</v>
      </c>
      <c r="H179" s="377">
        <f t="shared" si="86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4"/>
        <v>-66133.584000000003</v>
      </c>
      <c r="G180" s="375">
        <f t="shared" si="85"/>
        <v>164387.60399999999</v>
      </c>
      <c r="H180" s="377">
        <f t="shared" si="86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4"/>
        <v>-61160.576000000008</v>
      </c>
      <c r="G181" s="375">
        <f t="shared" si="85"/>
        <v>164331.93599999999</v>
      </c>
      <c r="H181" s="377">
        <f t="shared" si="86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4"/>
        <v>-58033.889999999992</v>
      </c>
      <c r="G182" s="375">
        <f t="shared" si="85"/>
        <v>164266.99</v>
      </c>
      <c r="H182" s="377">
        <f t="shared" si="86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4"/>
        <v>-56328.439999999988</v>
      </c>
      <c r="G183" s="375">
        <f t="shared" si="85"/>
        <v>148531.07999999999</v>
      </c>
      <c r="H183" s="377">
        <f t="shared" si="86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4"/>
        <v>-57894.720000000016</v>
      </c>
      <c r="G184" s="375">
        <f t="shared" si="85"/>
        <v>163942.26</v>
      </c>
      <c r="H184" s="376">
        <f t="shared" si="86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4"/>
        <v>-58904.104000000007</v>
      </c>
      <c r="G185" s="375">
        <f t="shared" si="85"/>
        <v>167796.78400000001</v>
      </c>
      <c r="H185" s="376">
        <f t="shared" si="86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7">C186*(E186-D186)</f>
        <v>-69928.587000000014</v>
      </c>
      <c r="G186" s="375">
        <f t="shared" ref="G186:G225" si="88">IF(C186=0, 0,D186*C186)</f>
        <v>206559.20699999999</v>
      </c>
      <c r="H186" s="376">
        <f t="shared" si="86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7"/>
        <v>-66302.234199999992</v>
      </c>
      <c r="G187" s="375">
        <f t="shared" si="88"/>
        <v>185059.5742</v>
      </c>
      <c r="H187" s="376">
        <f t="shared" si="86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7"/>
        <v>-59729.712599999977</v>
      </c>
      <c r="G188" s="375">
        <f t="shared" si="88"/>
        <v>167542.63259999998</v>
      </c>
      <c r="H188" s="376">
        <f t="shared" si="86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7"/>
        <v>-65233.308000000005</v>
      </c>
      <c r="G189" s="375">
        <f t="shared" si="88"/>
        <v>188202.64799999999</v>
      </c>
      <c r="H189" s="376">
        <f t="shared" si="86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7"/>
        <v>-64902.603600000009</v>
      </c>
      <c r="G190" s="375">
        <f t="shared" si="88"/>
        <v>167102.28360000002</v>
      </c>
      <c r="H190" s="376">
        <f t="shared" si="86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7"/>
        <v>-66452.265800000008</v>
      </c>
      <c r="G191" s="375">
        <f t="shared" si="88"/>
        <v>168143.46580000001</v>
      </c>
      <c r="H191" s="376">
        <f t="shared" si="86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7"/>
        <v>-64191.270599999982</v>
      </c>
      <c r="G192" s="375">
        <f t="shared" si="88"/>
        <v>167068.4106</v>
      </c>
      <c r="H192" s="376">
        <f t="shared" si="86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7"/>
        <v>-53072.044600000016</v>
      </c>
      <c r="G193" s="375">
        <f t="shared" si="88"/>
        <v>155298.88460000002</v>
      </c>
      <c r="H193" s="376">
        <f t="shared" si="86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7"/>
        <v>-54016.789200000007</v>
      </c>
      <c r="G194" s="375">
        <f t="shared" si="88"/>
        <v>166959.04920000001</v>
      </c>
      <c r="H194" s="376">
        <f t="shared" si="86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7"/>
        <v>-40694.080000000002</v>
      </c>
      <c r="G195" s="375">
        <f t="shared" si="88"/>
        <v>148852.48000000001</v>
      </c>
      <c r="H195" s="376">
        <f t="shared" si="86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7"/>
        <v>-41622.116400000006</v>
      </c>
      <c r="G196" s="375">
        <f t="shared" si="88"/>
        <v>161235.47640000001</v>
      </c>
      <c r="H196" s="376">
        <f t="shared" si="86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7"/>
        <v>-39713.673000000003</v>
      </c>
      <c r="G197" s="375">
        <f t="shared" si="88"/>
        <v>166592.253</v>
      </c>
      <c r="H197" s="376">
        <f t="shared" si="86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7"/>
        <v>-39679.2474</v>
      </c>
      <c r="G198" s="375">
        <f t="shared" si="88"/>
        <v>160002.82739999998</v>
      </c>
      <c r="H198" s="376">
        <f t="shared" si="86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7"/>
        <v>-40600.177800000019</v>
      </c>
      <c r="G199" s="375">
        <f t="shared" si="88"/>
        <v>166510.9578</v>
      </c>
      <c r="H199" s="376">
        <f t="shared" si="86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7"/>
        <v>-37192.92720000002</v>
      </c>
      <c r="G200" s="375">
        <f t="shared" si="88"/>
        <v>159811.00720000002</v>
      </c>
      <c r="H200" s="376">
        <f t="shared" si="86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7"/>
        <v>-28198.487200000018</v>
      </c>
      <c r="G201" s="375">
        <f t="shared" si="88"/>
        <v>159811.00720000002</v>
      </c>
      <c r="H201" s="376">
        <f t="shared" si="86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7"/>
        <v>-32939.072999999997</v>
      </c>
      <c r="G202" s="375">
        <f t="shared" si="88"/>
        <v>166785.81299999999</v>
      </c>
      <c r="H202" s="376">
        <f t="shared" si="86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7"/>
        <v>-27080.606799999998</v>
      </c>
      <c r="G203" s="375">
        <f t="shared" si="88"/>
        <v>159610.92679999999</v>
      </c>
      <c r="H203" s="377">
        <f t="shared" si="86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7"/>
        <v>-23278.161400000005</v>
      </c>
      <c r="G204" s="375">
        <f t="shared" si="88"/>
        <v>159479.6814</v>
      </c>
      <c r="H204" s="377">
        <f t="shared" si="86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7"/>
        <v>-27860.058600000004</v>
      </c>
      <c r="G205" s="375">
        <f t="shared" si="88"/>
        <v>166739.35860000001</v>
      </c>
      <c r="H205" s="377">
        <f t="shared" si="86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7"/>
        <v>-29897.277600000016</v>
      </c>
      <c r="G206" s="375">
        <f t="shared" si="88"/>
        <v>166260.29760000002</v>
      </c>
      <c r="H206" s="377">
        <f t="shared" si="86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7"/>
        <v>-34709.179199999977</v>
      </c>
      <c r="G207" s="375">
        <f t="shared" si="88"/>
        <v>165846.07919999998</v>
      </c>
      <c r="H207" s="377">
        <f t="shared" si="86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7"/>
        <v>-41926.063800000004</v>
      </c>
      <c r="G208" s="375">
        <f t="shared" si="88"/>
        <v>165707.6838</v>
      </c>
      <c r="H208" s="377">
        <f t="shared" si="86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7"/>
        <v>-48426.330400000006</v>
      </c>
      <c r="G209" s="375">
        <f t="shared" si="88"/>
        <v>190547.59040000002</v>
      </c>
      <c r="H209" s="377">
        <f t="shared" si="86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7"/>
        <v>-48374.515200000002</v>
      </c>
      <c r="G210" s="375">
        <f t="shared" si="88"/>
        <v>165187.97520000002</v>
      </c>
      <c r="H210" s="376">
        <f t="shared" si="86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7"/>
        <v>-54432.172800000015</v>
      </c>
      <c r="G211" s="375">
        <f t="shared" si="88"/>
        <v>176588.49280000001</v>
      </c>
      <c r="H211" s="376">
        <f t="shared" si="86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7"/>
        <v>-49378.123800000016</v>
      </c>
      <c r="G212" s="375">
        <f t="shared" si="88"/>
        <v>164933.44380000001</v>
      </c>
      <c r="H212" s="376">
        <f t="shared" si="86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7"/>
        <v>-45614.280400000011</v>
      </c>
      <c r="G213" s="375">
        <f t="shared" si="88"/>
        <v>177274.02040000001</v>
      </c>
      <c r="H213" s="376">
        <f t="shared" si="86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7"/>
        <v>-45519.5052</v>
      </c>
      <c r="G214" s="375">
        <f t="shared" si="88"/>
        <v>164849.2452</v>
      </c>
      <c r="H214" s="376">
        <f t="shared" si="86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7"/>
        <v>-45770.165399999983</v>
      </c>
      <c r="G215" s="375">
        <f t="shared" si="88"/>
        <v>164809.56539999999</v>
      </c>
      <c r="H215" s="376">
        <f t="shared" si="86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7"/>
        <v>-41109.240599999997</v>
      </c>
      <c r="G216" s="375">
        <f t="shared" si="88"/>
        <v>164794.08059999999</v>
      </c>
      <c r="H216" s="376">
        <f t="shared" si="86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7"/>
        <v>-37211.283199999991</v>
      </c>
      <c r="G217" s="375">
        <f t="shared" si="88"/>
        <v>158269.10319999998</v>
      </c>
      <c r="H217" s="376">
        <f t="shared" si="86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7"/>
        <v>-38770.067999999999</v>
      </c>
      <c r="G218" s="375">
        <f t="shared" si="88"/>
        <v>164777.628</v>
      </c>
      <c r="H218" s="376">
        <f t="shared" si="86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7"/>
        <v>-33653.890400000018</v>
      </c>
      <c r="G219" s="375">
        <f t="shared" si="88"/>
        <v>157924.0104</v>
      </c>
      <c r="H219" s="376">
        <f t="shared" si="86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7"/>
        <v>-37103.516399999986</v>
      </c>
      <c r="G220" s="375">
        <f t="shared" si="88"/>
        <v>164562.77639999997</v>
      </c>
      <c r="H220" s="376">
        <f t="shared" si="86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7"/>
        <v>-39676.8966</v>
      </c>
      <c r="G221" s="375">
        <f t="shared" si="88"/>
        <v>164523.09660000002</v>
      </c>
      <c r="H221" s="376">
        <f t="shared" si="86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7"/>
        <v>-35572.456799999993</v>
      </c>
      <c r="G222" s="375">
        <f t="shared" si="88"/>
        <v>164483.41680000001</v>
      </c>
      <c r="H222" s="376">
        <f t="shared" si="86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7"/>
        <v>-29514.401999999984</v>
      </c>
      <c r="G223" s="375">
        <f t="shared" si="88"/>
        <v>143679.28200000001</v>
      </c>
      <c r="H223" s="376">
        <f t="shared" si="86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7"/>
        <v>-24105.848799999996</v>
      </c>
      <c r="G224" s="375">
        <f t="shared" si="88"/>
        <v>136358.20879999999</v>
      </c>
      <c r="H224" s="376">
        <f t="shared" si="86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7"/>
        <v>-24823.50120000001</v>
      </c>
      <c r="G225" s="375">
        <f t="shared" si="88"/>
        <v>143649.8412</v>
      </c>
      <c r="H225" s="376">
        <f t="shared" si="86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9">C226*(E226-D226)</f>
        <v>-33713.287800000006</v>
      </c>
      <c r="G226" s="375">
        <f t="shared" ref="G226:G234" si="90">IF(C226=0, 0,D226*C226)</f>
        <v>154198.0478</v>
      </c>
      <c r="H226" s="376">
        <f t="shared" ref="H226:H234" si="91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9"/>
        <v>-34191.285600000003</v>
      </c>
      <c r="G227" s="375">
        <f t="shared" si="90"/>
        <v>158702.04560000001</v>
      </c>
      <c r="H227" s="376">
        <f t="shared" si="91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9"/>
        <v>-33706.974000000009</v>
      </c>
      <c r="G228" s="375">
        <f t="shared" si="90"/>
        <v>158217.734</v>
      </c>
      <c r="H228" s="376">
        <f t="shared" si="91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9"/>
        <v>-35317.9254</v>
      </c>
      <c r="G229" s="375">
        <f t="shared" si="90"/>
        <v>163357.86540000001</v>
      </c>
      <c r="H229" s="376">
        <f t="shared" si="91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9"/>
        <v>-36815.103999999985</v>
      </c>
      <c r="G230" s="375">
        <f t="shared" si="90"/>
        <v>157985.78399999999</v>
      </c>
      <c r="H230" s="376">
        <f t="shared" si="91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9"/>
        <v>-40329.610399999998</v>
      </c>
      <c r="G231" s="375">
        <f t="shared" si="90"/>
        <v>157881.87039999999</v>
      </c>
      <c r="H231" s="376">
        <f t="shared" si="91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9"/>
        <v>-35684.1158</v>
      </c>
      <c r="G232" s="375">
        <f t="shared" si="90"/>
        <v>157782.59580000001</v>
      </c>
      <c r="H232" s="376">
        <f t="shared" si="91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9"/>
        <v>-23709.664000000008</v>
      </c>
      <c r="G233" s="375">
        <f t="shared" si="90"/>
        <v>134887.10400000002</v>
      </c>
      <c r="H233" s="377">
        <f t="shared" si="91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9"/>
        <v>-19054.279999999995</v>
      </c>
      <c r="G234" s="375">
        <f t="shared" si="90"/>
        <v>121666.28</v>
      </c>
      <c r="H234" s="377">
        <f t="shared" si="91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92">C235*(E235-D235)</f>
        <v>-21366.37</v>
      </c>
      <c r="G235" s="375">
        <f t="shared" ref="G235:G243" si="93">IF(C235=0, 0,D235*C235)</f>
        <v>129041.37</v>
      </c>
      <c r="H235" s="377">
        <f t="shared" ref="H235:H243" si="94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92"/>
        <v>-17585.480000000014</v>
      </c>
      <c r="G236" s="375">
        <f t="shared" si="93"/>
        <v>121421.48000000001</v>
      </c>
      <c r="H236" s="377">
        <f t="shared" si="94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92"/>
        <v>-23433.255999999998</v>
      </c>
      <c r="G237" s="375">
        <f t="shared" si="93"/>
        <v>134073.236</v>
      </c>
      <c r="H237" s="377">
        <f t="shared" si="94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92"/>
        <v>-21154.320000000003</v>
      </c>
      <c r="G238" s="375">
        <f t="shared" si="93"/>
        <v>138785.16</v>
      </c>
      <c r="H238" s="377">
        <f t="shared" si="94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92"/>
        <v>-29477.467400000005</v>
      </c>
      <c r="G239" s="375">
        <f t="shared" si="93"/>
        <v>152116.9474</v>
      </c>
      <c r="H239" s="377">
        <f t="shared" si="94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92"/>
        <v>-29453.938799999982</v>
      </c>
      <c r="G240" s="375">
        <f t="shared" si="93"/>
        <v>156191.41879999998</v>
      </c>
      <c r="H240" s="376">
        <f t="shared" si="94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92"/>
        <v>-19172.503200000017</v>
      </c>
      <c r="G241" s="375">
        <f t="shared" si="93"/>
        <v>140043.3432</v>
      </c>
      <c r="H241" s="376">
        <f t="shared" si="94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92"/>
        <v>-13448.017</v>
      </c>
      <c r="G242" s="375">
        <f t="shared" si="93"/>
        <v>132303.45699999999</v>
      </c>
      <c r="H242" s="376">
        <f t="shared" si="94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92"/>
        <v>-12142.820000000009</v>
      </c>
      <c r="G243" s="375">
        <f t="shared" si="93"/>
        <v>126387.82</v>
      </c>
      <c r="H243" s="376">
        <f t="shared" si="94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5">C244*(E244-D244)</f>
        <v>-11873.480000000014</v>
      </c>
      <c r="G244" s="375">
        <f t="shared" ref="G244:G265" si="96">IF(C244=0, 0,D244*C244)</f>
        <v>118633.48000000001</v>
      </c>
      <c r="H244" s="376">
        <f t="shared" ref="H244:H265" si="97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5"/>
        <v>-11929.199999999995</v>
      </c>
      <c r="G245" s="375">
        <f t="shared" si="96"/>
        <v>106009.2</v>
      </c>
      <c r="H245" s="376">
        <f t="shared" si="97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5"/>
        <v>-18473.284199999991</v>
      </c>
      <c r="G246" s="375">
        <f t="shared" si="96"/>
        <v>138853.4442</v>
      </c>
      <c r="H246" s="376">
        <f t="shared" si="97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5"/>
        <v>-18423.393999999993</v>
      </c>
      <c r="G247" s="375">
        <f t="shared" si="96"/>
        <v>146163.554</v>
      </c>
      <c r="H247" s="376">
        <f t="shared" si="97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5"/>
        <v>-17342.266799999998</v>
      </c>
      <c r="G248" s="375">
        <f t="shared" si="96"/>
        <v>138703.7868</v>
      </c>
      <c r="H248" s="376">
        <f t="shared" si="97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5"/>
        <v>-17312.610000000008</v>
      </c>
      <c r="G249" s="375">
        <f t="shared" si="96"/>
        <v>146094.13</v>
      </c>
      <c r="H249" s="376">
        <f t="shared" si="97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5"/>
        <v>-16618.370000000006</v>
      </c>
      <c r="G250" s="375">
        <f t="shared" si="96"/>
        <v>146094.13</v>
      </c>
      <c r="H250" s="376">
        <f t="shared" si="97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5"/>
        <v>-18614.310000000012</v>
      </c>
      <c r="G251" s="375">
        <f t="shared" si="96"/>
        <v>146094.13</v>
      </c>
      <c r="H251" s="376">
        <f t="shared" si="97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5"/>
        <v>-10717.330000000011</v>
      </c>
      <c r="G252" s="375">
        <f t="shared" si="96"/>
        <v>146094.13</v>
      </c>
      <c r="H252" s="376">
        <f t="shared" si="97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5"/>
        <v>-13335.061799999996</v>
      </c>
      <c r="G253" s="375">
        <f t="shared" si="96"/>
        <v>146939.08179999999</v>
      </c>
      <c r="H253" s="376">
        <f t="shared" si="97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5"/>
        <v>-14034.101799999982</v>
      </c>
      <c r="G254" s="375">
        <f t="shared" si="96"/>
        <v>146939.08179999999</v>
      </c>
      <c r="H254" s="376">
        <f t="shared" si="97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5"/>
        <v>-18125.222999999994</v>
      </c>
      <c r="G255" s="375">
        <f t="shared" si="96"/>
        <v>152910.723</v>
      </c>
      <c r="H255" s="376">
        <f t="shared" si="97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5"/>
        <v>-17204.112599999997</v>
      </c>
      <c r="G256" s="375">
        <f t="shared" si="96"/>
        <v>152812.03260000001</v>
      </c>
      <c r="H256" s="376">
        <f t="shared" si="97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5"/>
        <v>-21007.348200000015</v>
      </c>
      <c r="G257" s="375">
        <f t="shared" si="96"/>
        <v>152777.3082</v>
      </c>
      <c r="H257" s="376">
        <f t="shared" si="97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5"/>
        <v>-23836.109799999987</v>
      </c>
      <c r="G258" s="375">
        <f t="shared" si="96"/>
        <v>154748.68979999999</v>
      </c>
      <c r="H258" s="376">
        <f t="shared" si="97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5"/>
        <v>-28747.721799999992</v>
      </c>
      <c r="G259" s="375">
        <f t="shared" si="96"/>
        <v>157458.96179999999</v>
      </c>
      <c r="H259" s="376">
        <f t="shared" si="97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5"/>
        <v>-26852.387599999998</v>
      </c>
      <c r="G260" s="375">
        <f t="shared" si="96"/>
        <v>154703.22759999998</v>
      </c>
      <c r="H260" s="376">
        <f t="shared" si="97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5"/>
        <v>-32892.451199999996</v>
      </c>
      <c r="G261" s="375">
        <f t="shared" si="96"/>
        <v>157338.5912</v>
      </c>
      <c r="H261" s="376">
        <f t="shared" si="97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5"/>
        <v>-28045.401999999998</v>
      </c>
      <c r="G262" s="375">
        <f t="shared" si="96"/>
        <v>157325.32200000001</v>
      </c>
      <c r="H262" s="377">
        <f t="shared" si="97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5"/>
        <v>-28056.67200000001</v>
      </c>
      <c r="G263" s="375">
        <f t="shared" si="96"/>
        <v>154608.592</v>
      </c>
      <c r="H263" s="377">
        <f t="shared" si="97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5"/>
        <v>-34756.773799999995</v>
      </c>
      <c r="G264" s="375">
        <f t="shared" si="96"/>
        <v>157212.5338</v>
      </c>
      <c r="H264" s="377">
        <f t="shared" si="97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5"/>
        <v>-34901.771399999991</v>
      </c>
      <c r="G265" s="375">
        <f t="shared" si="96"/>
        <v>159747.97140000001</v>
      </c>
      <c r="H265" s="377">
        <f t="shared" si="97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8">C266*(E266-D266)</f>
        <v>-36344.291399999995</v>
      </c>
      <c r="G266" s="375">
        <f t="shared" ref="G266:G281" si="99">IF(C266=0, 0,D266*C266)</f>
        <v>166350.4914</v>
      </c>
      <c r="H266" s="377">
        <f t="shared" ref="H266:H281" si="100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8"/>
        <v>-29806.304399999986</v>
      </c>
      <c r="G267" s="375">
        <f t="shared" si="99"/>
        <v>159588.28439999997</v>
      </c>
      <c r="H267" s="377">
        <f t="shared" si="100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8"/>
        <v>-27362.67760000001</v>
      </c>
      <c r="G268" s="375">
        <f t="shared" si="99"/>
        <v>154100.15760000001</v>
      </c>
      <c r="H268" s="377">
        <f t="shared" si="100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8"/>
        <v>-25413.691800000004</v>
      </c>
      <c r="G269" s="375">
        <f t="shared" si="99"/>
        <v>152157.7518</v>
      </c>
      <c r="H269" s="376">
        <f t="shared" si="100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8"/>
        <v>-18660.303400000012</v>
      </c>
      <c r="G270" s="375">
        <f t="shared" si="99"/>
        <v>145445.88340000002</v>
      </c>
      <c r="H270" s="376">
        <f t="shared" si="100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8"/>
        <v>-16029.133799999994</v>
      </c>
      <c r="G271" s="375">
        <f t="shared" si="99"/>
        <v>145331.33379999999</v>
      </c>
      <c r="H271" s="376">
        <f t="shared" si="100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8"/>
        <v>-13680.976200000003</v>
      </c>
      <c r="G272" s="375">
        <f t="shared" si="99"/>
        <v>137741.23620000001</v>
      </c>
      <c r="H272" s="376">
        <f t="shared" si="100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8"/>
        <v>-9402.4621999999927</v>
      </c>
      <c r="G273" s="375">
        <f t="shared" si="99"/>
        <v>122097.06219999999</v>
      </c>
      <c r="H273" s="376">
        <f t="shared" si="100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8"/>
        <v>-2780.8000000000065</v>
      </c>
      <c r="G274" s="375">
        <f t="shared" si="99"/>
        <v>94520.8</v>
      </c>
      <c r="H274" s="376">
        <f t="shared" si="100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8"/>
        <v>-2111.0000000000005</v>
      </c>
      <c r="G275" s="375">
        <f t="shared" si="99"/>
        <v>86111</v>
      </c>
      <c r="H275" s="376">
        <f t="shared" si="100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8"/>
        <v>-7950.599999999994</v>
      </c>
      <c r="G276" s="375">
        <f t="shared" si="99"/>
        <v>101790.59999999999</v>
      </c>
      <c r="H276" s="376">
        <f t="shared" si="100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8"/>
        <v>-7870.8499999999922</v>
      </c>
      <c r="G277" s="375">
        <f t="shared" si="99"/>
        <v>109530.84999999999</v>
      </c>
      <c r="H277" s="376">
        <f t="shared" si="100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8"/>
        <v>-2961.0000000000055</v>
      </c>
      <c r="G278" s="375">
        <f t="shared" si="99"/>
        <v>101541</v>
      </c>
      <c r="H278" s="376">
        <f t="shared" si="100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8"/>
        <v>-3051.400000000001</v>
      </c>
      <c r="G279" s="375">
        <f t="shared" si="99"/>
        <v>93416.4</v>
      </c>
      <c r="H279" s="376">
        <f t="shared" si="100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8"/>
        <v>-3026.4999999999986</v>
      </c>
      <c r="G280" s="375">
        <f t="shared" si="99"/>
        <v>85176.5</v>
      </c>
      <c r="H280" s="376">
        <f t="shared" si="100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8"/>
        <v>-4876.1226000000042</v>
      </c>
      <c r="G281" s="375">
        <f t="shared" si="99"/>
        <v>88034.802599999995</v>
      </c>
      <c r="H281" s="376">
        <f t="shared" si="100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101">C284*(E284-D284)</f>
        <v>-5163.5724000000046</v>
      </c>
      <c r="G284" s="375">
        <f t="shared" ref="G284:G289" si="102">IF(C284=0, 0,D284*C284)</f>
        <v>103949.79240000001</v>
      </c>
      <c r="H284" s="376">
        <f t="shared" ref="H284:H289" si="103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101"/>
        <v>-7946.8199999999852</v>
      </c>
      <c r="G285" s="375">
        <f t="shared" si="102"/>
        <v>111789.71999999999</v>
      </c>
      <c r="H285" s="377">
        <f t="shared" si="103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101"/>
        <v>-7946.7637999999934</v>
      </c>
      <c r="G286" s="375">
        <f t="shared" si="102"/>
        <v>119564.66379999999</v>
      </c>
      <c r="H286" s="376">
        <f t="shared" si="103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101"/>
        <v>-11864.04560000001</v>
      </c>
      <c r="G287" s="375">
        <f t="shared" si="102"/>
        <v>127187.60560000001</v>
      </c>
      <c r="H287" s="376">
        <f t="shared" si="103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101"/>
        <v>-11894.083199999997</v>
      </c>
      <c r="G288" s="375">
        <f t="shared" si="102"/>
        <v>134727.64319999999</v>
      </c>
      <c r="H288" s="376">
        <f t="shared" si="103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101"/>
        <v>-7970.5317999999861</v>
      </c>
      <c r="G289" s="375">
        <f t="shared" si="102"/>
        <v>126902.75179999998</v>
      </c>
      <c r="H289" s="376">
        <f t="shared" si="103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4">C295*(E295-D295)</f>
        <v>-5839.4414759999936</v>
      </c>
      <c r="G295" s="375">
        <f t="shared" ref="G295:G301" si="105">IF(C295=0, 0,D295*C295)</f>
        <v>126153.70147599999</v>
      </c>
      <c r="H295" s="376">
        <f t="shared" ref="H295:H301" si="106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4"/>
        <v>-7235.2097400000011</v>
      </c>
      <c r="G296" s="375">
        <f t="shared" si="105"/>
        <v>126013.86974000001</v>
      </c>
      <c r="H296" s="376">
        <f t="shared" si="106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4"/>
        <v>-6801.3106039999893</v>
      </c>
      <c r="G297" s="375">
        <f t="shared" si="105"/>
        <v>125579.970604</v>
      </c>
      <c r="H297" s="376">
        <f t="shared" si="106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4"/>
        <v>-15816.44348</v>
      </c>
      <c r="G298" s="375">
        <f t="shared" si="105"/>
        <v>134522.96348000001</v>
      </c>
      <c r="H298" s="377">
        <f t="shared" si="106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4"/>
        <v>-15980.450220000002</v>
      </c>
      <c r="G299" s="375">
        <f t="shared" si="105"/>
        <v>140422.97021999999</v>
      </c>
      <c r="H299" s="377">
        <f t="shared" si="106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4"/>
        <v>-16022.453030000013</v>
      </c>
      <c r="G300" s="375">
        <f t="shared" si="105"/>
        <v>144766.97303000002</v>
      </c>
      <c r="H300" s="377">
        <f t="shared" si="106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4"/>
        <v>-15995.457559999995</v>
      </c>
      <c r="G301" s="375">
        <f t="shared" si="105"/>
        <v>149041.97756</v>
      </c>
      <c r="H301" s="377">
        <f t="shared" si="106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7">C302*(E302-D302)</f>
        <v>-19058.277097999995</v>
      </c>
      <c r="G302" s="375">
        <f t="shared" ref="G302:G309" si="108">IF(C302=0, 0,D302*C302)</f>
        <v>151845.05709799999</v>
      </c>
      <c r="H302" s="377">
        <f t="shared" ref="H302:H309" si="109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7"/>
        <v>-16640.780505999985</v>
      </c>
      <c r="G303" s="375">
        <f t="shared" si="108"/>
        <v>151797.06050599998</v>
      </c>
      <c r="H303" s="377">
        <f t="shared" si="109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7"/>
        <v>-16830.340505999982</v>
      </c>
      <c r="G304" s="375">
        <f t="shared" si="108"/>
        <v>151797.06050599998</v>
      </c>
      <c r="H304" s="377">
        <f t="shared" si="109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7"/>
        <v>-18246.039857999996</v>
      </c>
      <c r="G305" s="375">
        <f t="shared" si="108"/>
        <v>154609.05985799999</v>
      </c>
      <c r="H305" s="376">
        <f t="shared" si="109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7"/>
        <v>-20423.199632000014</v>
      </c>
      <c r="G306" s="375">
        <f t="shared" si="108"/>
        <v>157431.05963200002</v>
      </c>
      <c r="H306" s="376">
        <f t="shared" si="109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7"/>
        <v>-20451.260000000017</v>
      </c>
      <c r="G307" s="375">
        <f t="shared" si="108"/>
        <v>159151.26</v>
      </c>
      <c r="H307" s="376">
        <f t="shared" si="109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7"/>
        <v>-12770.498441999989</v>
      </c>
      <c r="G308" s="375">
        <f t="shared" si="108"/>
        <v>154553.19844199999</v>
      </c>
      <c r="H308" s="376">
        <f t="shared" si="109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7"/>
        <v>-12774.627693999981</v>
      </c>
      <c r="G309" s="375">
        <f t="shared" si="108"/>
        <v>148697.32769399998</v>
      </c>
      <c r="H309" s="376">
        <f t="shared" si="109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10">C310*(E310-D310)</f>
        <v>-10733.467693999992</v>
      </c>
      <c r="G310" s="375">
        <f t="shared" ref="G310:G321" si="111">IF(C310=0, 0,D310*C310)</f>
        <v>148697.32769399998</v>
      </c>
      <c r="H310" s="376">
        <f t="shared" ref="H310:H321" si="112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10"/>
        <v>-14237.112315999999</v>
      </c>
      <c r="G311" s="375">
        <f t="shared" si="111"/>
        <v>151573.33231600001</v>
      </c>
      <c r="H311" s="376">
        <f t="shared" si="112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10"/>
        <v>-14933.404899999989</v>
      </c>
      <c r="G312" s="375">
        <f t="shared" si="111"/>
        <v>148629.38489999998</v>
      </c>
      <c r="H312" s="376">
        <f t="shared" si="112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10"/>
        <v>-14951.241703999996</v>
      </c>
      <c r="G313" s="375">
        <f t="shared" si="111"/>
        <v>151529.221704</v>
      </c>
      <c r="H313" s="376">
        <f t="shared" si="112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10"/>
        <v>-14945.406348000004</v>
      </c>
      <c r="G314" s="375">
        <f t="shared" si="111"/>
        <v>154405.386348</v>
      </c>
      <c r="H314" s="376">
        <f t="shared" si="112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10"/>
        <v>-18303.73</v>
      </c>
      <c r="G315" s="375">
        <f t="shared" si="111"/>
        <v>158903.73000000001</v>
      </c>
      <c r="H315" s="376">
        <f t="shared" si="112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10"/>
        <v>-7311.0640000000021</v>
      </c>
      <c r="G316" s="375">
        <f t="shared" si="111"/>
        <v>148151.10399999999</v>
      </c>
      <c r="H316" s="376">
        <f t="shared" si="112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10"/>
        <v>-7285.3417480000098</v>
      </c>
      <c r="G317" s="375">
        <f t="shared" si="111"/>
        <v>143571.38174800001</v>
      </c>
      <c r="H317" s="376">
        <f t="shared" si="112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10"/>
        <v>-1007.5158000000105</v>
      </c>
      <c r="G318" s="375">
        <f t="shared" si="111"/>
        <v>138987.71580000001</v>
      </c>
      <c r="H318" s="376">
        <f t="shared" si="112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10"/>
        <v>-1091.5898499999998</v>
      </c>
      <c r="G319" s="375">
        <f t="shared" si="111"/>
        <v>127941.78985</v>
      </c>
      <c r="H319" s="376">
        <f t="shared" si="112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10"/>
        <v>-1074.5375999999919</v>
      </c>
      <c r="G320" s="375">
        <f t="shared" si="111"/>
        <v>124522.1376</v>
      </c>
      <c r="H320" s="376">
        <f t="shared" si="112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10"/>
        <v>-975.11200799999187</v>
      </c>
      <c r="G321" s="375">
        <f t="shared" si="111"/>
        <v>131005.31200799999</v>
      </c>
      <c r="H321" s="376">
        <f t="shared" si="112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3">C323*(E323-D323)</f>
        <v>-320.8720079999913</v>
      </c>
      <c r="G323" s="375">
        <f t="shared" ref="G323:G332" si="114">IF(C323=0, 0,D323*C323)</f>
        <v>131005.31200799999</v>
      </c>
      <c r="H323" s="376">
        <f t="shared" ref="H323:H332" si="115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3"/>
        <v>-3298.169357999996</v>
      </c>
      <c r="G324" s="375">
        <f t="shared" si="114"/>
        <v>138935.309358</v>
      </c>
      <c r="H324" s="376">
        <f t="shared" si="115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3"/>
        <v>-3293.1673579999938</v>
      </c>
      <c r="G325" s="375">
        <f t="shared" si="114"/>
        <v>146745.30735799999</v>
      </c>
      <c r="H325" s="376">
        <f t="shared" si="115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3"/>
        <v>1163.524950000012</v>
      </c>
      <c r="G326" s="375">
        <f t="shared" si="114"/>
        <v>130665.83504999999</v>
      </c>
      <c r="H326" s="376">
        <f t="shared" si="115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3"/>
        <v>1293.5203380000021</v>
      </c>
      <c r="G327" s="375">
        <f t="shared" si="114"/>
        <v>122475.839662</v>
      </c>
      <c r="H327" s="376">
        <f t="shared" si="115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3"/>
        <v>1201.2174379999781</v>
      </c>
      <c r="G328" s="375">
        <f t="shared" si="114"/>
        <v>138341.022562</v>
      </c>
      <c r="H328" s="376">
        <f t="shared" si="115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3"/>
        <v>-3368.3391059999908</v>
      </c>
      <c r="G329" s="375">
        <f t="shared" si="114"/>
        <v>143066.01910599999</v>
      </c>
      <c r="H329" s="376">
        <f t="shared" si="115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3"/>
        <v>-3374.3343760000034</v>
      </c>
      <c r="G330" s="375">
        <f t="shared" si="114"/>
        <v>147740.01437600001</v>
      </c>
      <c r="H330" s="376">
        <f t="shared" si="115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3"/>
        <v>-1890.1133999999961</v>
      </c>
      <c r="G331" s="375">
        <f t="shared" si="114"/>
        <v>154028.27340000001</v>
      </c>
      <c r="H331" s="376">
        <f t="shared" si="115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3"/>
        <v>-17012.580000000009</v>
      </c>
      <c r="G332" s="375">
        <f t="shared" si="114"/>
        <v>159012.58000000002</v>
      </c>
      <c r="H332" s="376">
        <f t="shared" si="115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6">C336*(E336-D336)</f>
        <v>-19935.600000000009</v>
      </c>
      <c r="G336" s="375">
        <f t="shared" ref="G336:G343" si="117">IF(C336=0, 0,D336*C336)</f>
        <v>187335.6</v>
      </c>
      <c r="H336" s="377">
        <f t="shared" ref="H336:H343" si="118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6"/>
        <v>-19900.075000000015</v>
      </c>
      <c r="G337" s="375">
        <f t="shared" si="117"/>
        <v>194275.07500000001</v>
      </c>
      <c r="H337" s="377">
        <f t="shared" si="118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6"/>
        <v>-22705.387499999997</v>
      </c>
      <c r="G338" s="375">
        <f t="shared" si="117"/>
        <v>194205.38750000001</v>
      </c>
      <c r="H338" s="377">
        <f t="shared" si="118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6"/>
        <v>-29391.250000000004</v>
      </c>
      <c r="G339" s="375">
        <f t="shared" si="117"/>
        <v>194141.25</v>
      </c>
      <c r="H339" s="377">
        <f t="shared" si="118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6"/>
        <v>-34359.325000000004</v>
      </c>
      <c r="G340" s="375">
        <f t="shared" si="117"/>
        <v>194109.32500000001</v>
      </c>
      <c r="H340" s="376">
        <f t="shared" si="118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6"/>
        <v>-16630.000000000004</v>
      </c>
      <c r="G341" s="375">
        <f t="shared" si="117"/>
        <v>158130</v>
      </c>
      <c r="H341" s="376">
        <f t="shared" si="118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6"/>
        <v>-21229.999999999996</v>
      </c>
      <c r="G342" s="375">
        <f t="shared" si="117"/>
        <v>171820</v>
      </c>
      <c r="H342" s="376">
        <f t="shared" si="118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6"/>
        <v>6109.9988400000047</v>
      </c>
      <c r="G343" s="375">
        <f t="shared" si="117"/>
        <v>118887.84116000001</v>
      </c>
      <c r="H343" s="376">
        <f t="shared" si="118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9">C344*(E344-D344)</f>
        <v>822.70680000000016</v>
      </c>
      <c r="G344" s="375">
        <f t="shared" ref="G344:G361" si="120">IF(C344=0, 0,D344*C344)</f>
        <v>126917.6532</v>
      </c>
      <c r="H344" s="376">
        <f t="shared" ref="H344:H361" si="121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9"/>
        <v>83.308799999990825</v>
      </c>
      <c r="G345" s="375">
        <f t="shared" si="120"/>
        <v>134772.8112</v>
      </c>
      <c r="H345" s="376">
        <f t="shared" si="121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9"/>
        <v>-4985.4834000000074</v>
      </c>
      <c r="G346" s="375">
        <f t="shared" si="120"/>
        <v>139206.5834</v>
      </c>
      <c r="H346" s="376">
        <f t="shared" si="121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9"/>
        <v>18978.923399999992</v>
      </c>
      <c r="G347" s="375">
        <f t="shared" si="120"/>
        <v>74535.756600000008</v>
      </c>
      <c r="H347" s="376">
        <f t="shared" si="121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9"/>
        <v>18638.087600000006</v>
      </c>
      <c r="G348" s="375">
        <f t="shared" si="120"/>
        <v>65051.332399999999</v>
      </c>
      <c r="H348" s="376">
        <f t="shared" si="121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9"/>
        <v>18627.5</v>
      </c>
      <c r="G349" s="375">
        <f t="shared" si="120"/>
        <v>70822.5</v>
      </c>
      <c r="H349" s="376">
        <f t="shared" si="121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9"/>
        <v>20177.499999999996</v>
      </c>
      <c r="G350" s="375">
        <f t="shared" si="120"/>
        <v>70822.5</v>
      </c>
      <c r="H350" s="376">
        <f t="shared" si="121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9"/>
        <v>21382.430000000011</v>
      </c>
      <c r="G351" s="375">
        <f t="shared" si="120"/>
        <v>70717.569999999992</v>
      </c>
      <c r="H351" s="376">
        <f t="shared" si="121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9"/>
        <v>20612.23</v>
      </c>
      <c r="G352" s="375">
        <f t="shared" si="120"/>
        <v>70637.77</v>
      </c>
      <c r="H352" s="376">
        <f t="shared" si="121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9"/>
        <v>22311.999999999993</v>
      </c>
      <c r="G353" s="375">
        <f t="shared" si="120"/>
        <v>70138</v>
      </c>
      <c r="H353" s="376">
        <f t="shared" si="121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9"/>
        <v>20873</v>
      </c>
      <c r="G354" s="375">
        <f t="shared" si="120"/>
        <v>70127</v>
      </c>
      <c r="H354" s="376">
        <f t="shared" si="121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9"/>
        <v>20073</v>
      </c>
      <c r="G355" s="375">
        <f t="shared" si="120"/>
        <v>70127</v>
      </c>
      <c r="H355" s="376">
        <f t="shared" si="121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9"/>
        <v>17654.651999999998</v>
      </c>
      <c r="G356" s="375">
        <f t="shared" si="120"/>
        <v>87765.347999999998</v>
      </c>
      <c r="H356" s="377">
        <f t="shared" si="121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9"/>
        <v>16484.261999999992</v>
      </c>
      <c r="G357" s="375">
        <f t="shared" si="120"/>
        <v>87375.737999999998</v>
      </c>
      <c r="H357" s="377">
        <f t="shared" si="121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9"/>
        <v>20939.061000000002</v>
      </c>
      <c r="G358" s="375">
        <f t="shared" si="120"/>
        <v>78335.938999999998</v>
      </c>
      <c r="H358" s="377">
        <f t="shared" si="121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9"/>
        <v>20604.060000000005</v>
      </c>
      <c r="G359" s="375">
        <f t="shared" si="120"/>
        <v>87275.94</v>
      </c>
      <c r="H359" s="377">
        <f t="shared" si="121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9"/>
        <v>17593.872000000007</v>
      </c>
      <c r="G360" s="375">
        <f t="shared" si="120"/>
        <v>87166.127999999997</v>
      </c>
      <c r="H360" s="377">
        <f t="shared" si="121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9"/>
        <v>16453.871999999999</v>
      </c>
      <c r="G361" s="375">
        <f t="shared" si="120"/>
        <v>87166.127999999997</v>
      </c>
      <c r="H361" s="377">
        <f t="shared" si="121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22">C362*(E362-D362)</f>
        <v>19333.872000000003</v>
      </c>
      <c r="G362" s="375">
        <f t="shared" ref="G362:G376" si="123">IF(C362=0, 0,D362*C362)</f>
        <v>87166.127999999997</v>
      </c>
      <c r="H362" s="377">
        <f t="shared" ref="H362:H376" si="124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22"/>
        <v>19450.98</v>
      </c>
      <c r="G363" s="375">
        <f t="shared" si="123"/>
        <v>87049.02</v>
      </c>
      <c r="H363" s="377">
        <f t="shared" si="124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22"/>
        <v>17423.978999999996</v>
      </c>
      <c r="G364" s="375">
        <f t="shared" si="123"/>
        <v>88777.021000000008</v>
      </c>
      <c r="H364" s="377">
        <f t="shared" si="124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22"/>
        <v>11978.979600000011</v>
      </c>
      <c r="G365" s="375">
        <f t="shared" si="123"/>
        <v>102078.02039999999</v>
      </c>
      <c r="H365" s="377">
        <f t="shared" si="124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22"/>
        <v>13568.870699999996</v>
      </c>
      <c r="G366" s="375">
        <f t="shared" si="123"/>
        <v>102006.1293</v>
      </c>
      <c r="H366" s="377">
        <f t="shared" si="124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22"/>
        <v>12886.949999999995</v>
      </c>
      <c r="G367" s="375">
        <f t="shared" si="123"/>
        <v>86653.05</v>
      </c>
      <c r="H367" s="377">
        <f t="shared" si="124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22"/>
        <v>13051.947999999999</v>
      </c>
      <c r="G368" s="375">
        <f t="shared" si="123"/>
        <v>103078.052</v>
      </c>
      <c r="H368" s="377">
        <f t="shared" si="124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22"/>
        <v>13089.952800000001</v>
      </c>
      <c r="G369" s="375">
        <f t="shared" si="123"/>
        <v>106358.0472</v>
      </c>
      <c r="H369" s="377">
        <f t="shared" si="124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22"/>
        <v>13075.699000000004</v>
      </c>
      <c r="G370" s="375">
        <f t="shared" si="123"/>
        <v>94759.300999999992</v>
      </c>
      <c r="H370" s="377">
        <f t="shared" si="124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22"/>
        <v>13867.271999999995</v>
      </c>
      <c r="G371" s="375">
        <f>IF(C371=0, 0,D371*C371)</f>
        <v>86212.728000000003</v>
      </c>
      <c r="H371" s="377">
        <f t="shared" si="124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22"/>
        <v>17083.611900000004</v>
      </c>
      <c r="G372" s="375">
        <f t="shared" si="123"/>
        <v>74235.388099999996</v>
      </c>
      <c r="H372" s="377">
        <f t="shared" si="124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22"/>
        <v>13252.614000000001</v>
      </c>
      <c r="G373" s="375">
        <f t="shared" si="123"/>
        <v>85867.385999999999</v>
      </c>
      <c r="H373" s="377">
        <f t="shared" si="124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22"/>
        <v>10351.611600000004</v>
      </c>
      <c r="G374" s="375">
        <f t="shared" si="123"/>
        <v>95446.388400000011</v>
      </c>
      <c r="H374" s="377">
        <f t="shared" si="124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22"/>
        <v>12307.2804</v>
      </c>
      <c r="G375" s="375">
        <f t="shared" si="123"/>
        <v>80602.719600000011</v>
      </c>
      <c r="H375" s="377">
        <f t="shared" si="124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22"/>
        <v>11781.900000000011</v>
      </c>
      <c r="G376" s="375">
        <f t="shared" si="123"/>
        <v>80387.100000000006</v>
      </c>
      <c r="H376" s="377">
        <f t="shared" si="124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5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6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5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6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5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6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5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6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5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6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5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6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5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6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5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6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5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6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5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6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5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6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5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6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5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6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5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6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5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6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5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6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5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6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5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6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5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6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5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6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5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6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5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6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5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6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5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6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5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6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5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6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5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6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5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6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5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5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5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7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5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7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5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7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5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7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5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7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5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7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5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7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5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7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5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7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5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7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5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7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5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7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5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7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5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5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5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8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5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8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5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8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5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8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5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8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5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8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5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8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5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8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5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8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5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8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5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8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5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8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5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8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5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8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5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8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5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8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5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8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5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8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5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8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9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8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9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8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9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8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9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8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9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8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9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8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9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8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9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8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9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8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9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8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9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8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9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8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9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8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9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8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9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8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9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8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9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8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9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8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9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8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9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8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9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8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9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8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9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8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9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8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9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8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9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8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9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8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9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8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9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8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9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8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9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8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9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8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9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8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9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8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9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8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9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8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9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8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9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8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9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8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9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8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9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8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9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9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9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9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9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9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9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9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9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9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9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9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9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9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9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9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9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9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9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9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9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9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9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30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30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30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30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30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30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30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30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30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30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30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30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30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30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30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30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31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30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31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30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31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30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31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30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31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30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31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30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31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30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31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30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31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30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31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30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31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30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31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30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31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30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31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30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31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30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31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30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31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30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31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30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31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30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31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30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31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30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31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30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31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30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31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30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31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30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31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30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31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30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31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30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31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30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31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30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31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30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31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30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31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30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31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30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31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30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31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30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31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30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31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30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31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30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31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30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31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30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31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30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31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30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31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30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31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30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31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30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31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30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31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30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31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32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31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32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31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32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31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32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31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32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31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32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31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32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31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32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31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32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31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32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31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32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31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32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31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32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31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32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31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32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31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31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31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3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31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3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31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3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31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3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31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3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31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3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31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3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31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3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31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3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31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3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31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31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4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31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4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31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4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31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4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31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4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31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4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31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4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31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4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31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4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31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4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4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4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4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4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4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4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4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6" activePane="bottomLeft" state="frozen"/>
      <selection activeCell="A2" sqref="A2"/>
      <selection pane="bottomLeft" activeCell="G60" sqref="G60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21.35</v>
      </c>
      <c r="R4" s="227">
        <v>1.5699999999999999E-2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42700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-14376.80000000001</v>
      </c>
      <c r="R7">
        <v>2000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-16124.770000000004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-0.27411530890813518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492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1700</v>
      </c>
      <c r="I29" s="352"/>
      <c r="J29" s="352"/>
      <c r="K29" s="353">
        <f>SumByColor($A$29,K2:K27)</f>
        <v>40319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23.485000000000003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23.271500000000003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23.058000000000003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22.844500000000004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22.631000000000004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22.417500000000004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22.204000000000001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21.990500000000001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21.777000000000001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21.563500000000001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21.35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21.136500000000002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20.923000000000002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20.709500000000002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20.496000000000002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20.282499999999999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20.068999999999999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19.855500000000003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19.642000000000003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19.428500000000003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19.215000000000003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5">C84*(E84-D84)</f>
        <v>-33.800000000000097</v>
      </c>
      <c r="G84" s="375">
        <f t="shared" ref="G84:G97" si="66">D84*C84</f>
        <v>3591.7999999999997</v>
      </c>
      <c r="H84" s="376">
        <f t="shared" ref="H84:H97" si="67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5"/>
        <v>85.200000000000387</v>
      </c>
      <c r="G85" s="375">
        <f t="shared" si="66"/>
        <v>3591.7999999999997</v>
      </c>
      <c r="H85" s="376">
        <f t="shared" si="67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5"/>
        <v>-136.80000000000021</v>
      </c>
      <c r="G86" s="375">
        <f t="shared" si="66"/>
        <v>3591.7999999999997</v>
      </c>
      <c r="H86" s="376">
        <f t="shared" si="67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5"/>
        <v>-147.56000000000029</v>
      </c>
      <c r="G87" s="375">
        <f t="shared" si="66"/>
        <v>4959.3599999999997</v>
      </c>
      <c r="H87" s="376">
        <f t="shared" si="67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5"/>
        <v>-49.199999999999591</v>
      </c>
      <c r="G88" s="375">
        <f t="shared" si="66"/>
        <v>8408.4</v>
      </c>
      <c r="H88" s="376">
        <f t="shared" si="67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5"/>
        <v>109.60000000000036</v>
      </c>
      <c r="G89" s="375">
        <f t="shared" si="66"/>
        <v>6994.4000000000005</v>
      </c>
      <c r="H89" s="376">
        <f t="shared" si="67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5"/>
        <v>-6.4000000000007162</v>
      </c>
      <c r="G90" s="375">
        <f t="shared" si="66"/>
        <v>6994.4000000000005</v>
      </c>
      <c r="H90" s="376">
        <f t="shared" si="67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5"/>
        <v>166.71999999999912</v>
      </c>
      <c r="G91" s="375">
        <f t="shared" si="66"/>
        <v>5554.880000000001</v>
      </c>
      <c r="H91" s="376">
        <f t="shared" si="67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5"/>
        <v>218.88000000000034</v>
      </c>
      <c r="G92" s="375">
        <f t="shared" si="66"/>
        <v>5544.32</v>
      </c>
      <c r="H92" s="376">
        <f t="shared" si="67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5"/>
        <v>298.88000000000034</v>
      </c>
      <c r="G93" s="375">
        <f t="shared" si="66"/>
        <v>5544.32</v>
      </c>
      <c r="H93" s="376">
        <f t="shared" si="67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5"/>
        <v>363.18000000000006</v>
      </c>
      <c r="G94" s="375">
        <f t="shared" si="66"/>
        <v>1845.42</v>
      </c>
      <c r="H94" s="376">
        <f t="shared" si="67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5"/>
        <v>329.12000000000035</v>
      </c>
      <c r="G95" s="375">
        <f t="shared" si="66"/>
        <v>5384.48</v>
      </c>
      <c r="H95" s="376">
        <f t="shared" si="67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5"/>
        <v>169.60000000000036</v>
      </c>
      <c r="G96" s="375">
        <f t="shared" si="66"/>
        <v>5384</v>
      </c>
      <c r="H96" s="376">
        <f t="shared" si="67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5"/>
        <v>474.7199999999998</v>
      </c>
      <c r="G97" s="375">
        <f t="shared" si="66"/>
        <v>5384.48</v>
      </c>
      <c r="H97" s="376">
        <f t="shared" si="67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8">C98*(E98-D98)</f>
        <v>588.31999999999994</v>
      </c>
      <c r="G98" s="375">
        <f t="shared" ref="G98:G111" si="69">D98*C98</f>
        <v>5384.48</v>
      </c>
      <c r="H98" s="376">
        <f t="shared" ref="H98:H140" si="70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8"/>
        <v>673.12000000000012</v>
      </c>
      <c r="G99" s="375">
        <f t="shared" si="69"/>
        <v>5384.48</v>
      </c>
      <c r="H99" s="376">
        <f t="shared" si="70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8"/>
        <v>597.9200000000003</v>
      </c>
      <c r="G100" s="375">
        <f t="shared" si="69"/>
        <v>5384.48</v>
      </c>
      <c r="H100" s="376">
        <f t="shared" si="70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8"/>
        <v>489.12000000000035</v>
      </c>
      <c r="G101" s="375">
        <f t="shared" si="69"/>
        <v>5384.48</v>
      </c>
      <c r="H101" s="376">
        <f t="shared" si="70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8"/>
        <v>409.12000000000035</v>
      </c>
      <c r="G102" s="375">
        <f t="shared" si="69"/>
        <v>5384.48</v>
      </c>
      <c r="H102" s="376">
        <f t="shared" si="70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8"/>
        <v>439.52</v>
      </c>
      <c r="G103" s="375">
        <f t="shared" si="69"/>
        <v>5384.48</v>
      </c>
      <c r="H103" s="376">
        <f t="shared" si="70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8"/>
        <v>369.12000000000035</v>
      </c>
      <c r="G104" s="375">
        <f t="shared" si="69"/>
        <v>5384.48</v>
      </c>
      <c r="H104" s="376">
        <f t="shared" si="70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8"/>
        <v>341.92000000000007</v>
      </c>
      <c r="G105" s="375">
        <f t="shared" si="69"/>
        <v>5384.48</v>
      </c>
      <c r="H105" s="376">
        <f t="shared" si="70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8"/>
        <v>442.72000000000048</v>
      </c>
      <c r="G106" s="375">
        <f t="shared" si="69"/>
        <v>5384.48</v>
      </c>
      <c r="H106" s="376">
        <f t="shared" si="70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8"/>
        <v>90.619999999999621</v>
      </c>
      <c r="G107" s="375">
        <f t="shared" si="69"/>
        <v>7821.38</v>
      </c>
      <c r="H107" s="376">
        <f t="shared" si="70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8"/>
        <v>51.480000000000103</v>
      </c>
      <c r="G108" s="375">
        <f t="shared" si="69"/>
        <v>8837.92</v>
      </c>
      <c r="H108" s="376">
        <f t="shared" si="70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8"/>
        <v>-376.80000000000007</v>
      </c>
      <c r="G109" s="375">
        <f t="shared" si="69"/>
        <v>10159.799999999999</v>
      </c>
      <c r="H109" s="376">
        <f t="shared" si="70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8"/>
        <v>-388.00000000000239</v>
      </c>
      <c r="G110" s="375">
        <f t="shared" si="69"/>
        <v>13408.000000000002</v>
      </c>
      <c r="H110" s="376">
        <f t="shared" si="70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8"/>
        <v>-262.9400000000004</v>
      </c>
      <c r="G111" s="375">
        <f t="shared" si="69"/>
        <v>13354.939999999999</v>
      </c>
      <c r="H111" s="376">
        <f t="shared" si="70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8"/>
        <v>-514.93999999999858</v>
      </c>
      <c r="G112" s="375">
        <f t="shared" ref="G112:G117" si="71">D112*C112</f>
        <v>13354.939999999999</v>
      </c>
      <c r="H112" s="376">
        <f t="shared" si="70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8"/>
        <v>-582.93999999999892</v>
      </c>
      <c r="G113" s="375">
        <f t="shared" si="71"/>
        <v>16522.939999999999</v>
      </c>
      <c r="H113" s="376">
        <f t="shared" si="70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8"/>
        <v>-292.93999999999801</v>
      </c>
      <c r="G114" s="375">
        <f t="shared" si="71"/>
        <v>16522.939999999999</v>
      </c>
      <c r="H114" s="376">
        <f t="shared" si="70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8"/>
        <v>-217.93999999999869</v>
      </c>
      <c r="G115" s="375">
        <f t="shared" si="71"/>
        <v>16522.939999999999</v>
      </c>
      <c r="H115" s="376">
        <f t="shared" si="70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8"/>
        <v>-92.93999999999869</v>
      </c>
      <c r="G116" s="375">
        <f t="shared" si="71"/>
        <v>16522.939999999999</v>
      </c>
      <c r="H116" s="376">
        <f t="shared" si="70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8"/>
        <v>-397.93999999999841</v>
      </c>
      <c r="G117" s="375">
        <f t="shared" si="71"/>
        <v>16522.939999999999</v>
      </c>
      <c r="H117" s="376">
        <f t="shared" si="70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8"/>
        <v>-27.939999999997411</v>
      </c>
      <c r="G118" s="375">
        <f t="shared" ref="G118:G140" si="72">D118*C118</f>
        <v>16522.939999999999</v>
      </c>
      <c r="H118" s="376">
        <f t="shared" si="70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8"/>
        <v>-142.9399999999994</v>
      </c>
      <c r="G119" s="375">
        <f t="shared" si="72"/>
        <v>16522.939999999999</v>
      </c>
      <c r="H119" s="376">
        <f t="shared" si="70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8"/>
        <v>-357.93999999999926</v>
      </c>
      <c r="G120" s="375">
        <f t="shared" si="72"/>
        <v>16522.939999999999</v>
      </c>
      <c r="H120" s="376">
        <f t="shared" si="70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8"/>
        <v>-442.94000000000011</v>
      </c>
      <c r="G121" s="375">
        <f t="shared" si="72"/>
        <v>16522.939999999999</v>
      </c>
      <c r="H121" s="376">
        <f t="shared" si="70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8"/>
        <v>-542.93999999999801</v>
      </c>
      <c r="G122" s="375">
        <f t="shared" si="72"/>
        <v>16522.939999999999</v>
      </c>
      <c r="H122" s="376">
        <f t="shared" si="70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8"/>
        <v>-224.94000000000014</v>
      </c>
      <c r="G123" s="375">
        <f t="shared" si="72"/>
        <v>16474.939999999999</v>
      </c>
      <c r="H123" s="376">
        <f t="shared" si="70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8"/>
        <v>-139.93999999999929</v>
      </c>
      <c r="G124" s="375">
        <f t="shared" si="72"/>
        <v>16474.939999999999</v>
      </c>
      <c r="H124" s="376">
        <f t="shared" si="70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8"/>
        <v>-847.93799999999919</v>
      </c>
      <c r="G125" s="375">
        <f t="shared" si="72"/>
        <v>19639.937999999998</v>
      </c>
      <c r="H125" s="376">
        <f t="shared" si="70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8"/>
        <v>-833.93799999999771</v>
      </c>
      <c r="G126" s="375">
        <f t="shared" si="72"/>
        <v>22757.937999999998</v>
      </c>
      <c r="H126" s="376">
        <f t="shared" si="70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8"/>
        <v>-840.93799999999885</v>
      </c>
      <c r="G127" s="375">
        <f t="shared" si="72"/>
        <v>22757.937999999998</v>
      </c>
      <c r="H127" s="376">
        <f t="shared" si="70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8"/>
        <v>-700.9379999999968</v>
      </c>
      <c r="G128" s="375">
        <f t="shared" si="72"/>
        <v>22757.937999999998</v>
      </c>
      <c r="H128" s="376">
        <f t="shared" si="70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8"/>
        <v>-1125.9439999999984</v>
      </c>
      <c r="G129" s="375">
        <f t="shared" si="72"/>
        <v>25837.944</v>
      </c>
      <c r="H129" s="376">
        <f t="shared" si="70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8"/>
        <v>-1205.9439999999995</v>
      </c>
      <c r="G130" s="375">
        <f t="shared" si="72"/>
        <v>25837.944</v>
      </c>
      <c r="H130" s="376">
        <f t="shared" si="70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8"/>
        <v>-965.94399999999894</v>
      </c>
      <c r="G131" s="375">
        <f t="shared" si="72"/>
        <v>25837.944</v>
      </c>
      <c r="H131" s="376">
        <f t="shared" si="70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8"/>
        <v>-1477.9439999999995</v>
      </c>
      <c r="G132" s="375">
        <f t="shared" si="72"/>
        <v>25837.944</v>
      </c>
      <c r="H132" s="376">
        <f t="shared" si="70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8"/>
        <v>-1773.936000000002</v>
      </c>
      <c r="G133" s="375">
        <f t="shared" si="72"/>
        <v>28845.936000000002</v>
      </c>
      <c r="H133" s="376">
        <f t="shared" si="70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8"/>
        <v>-1935.9360000000017</v>
      </c>
      <c r="G134" s="375">
        <f t="shared" si="72"/>
        <v>28845.936000000002</v>
      </c>
      <c r="H134" s="376">
        <f t="shared" si="70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8"/>
        <v>-1989.9360000000006</v>
      </c>
      <c r="G135" s="375">
        <f t="shared" si="72"/>
        <v>28845.936000000002</v>
      </c>
      <c r="H135" s="376">
        <f t="shared" si="70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8"/>
        <v>-2133.9360000000006</v>
      </c>
      <c r="G136" s="375">
        <f t="shared" si="72"/>
        <v>28845.936000000002</v>
      </c>
      <c r="H136" s="376">
        <f t="shared" si="70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8"/>
        <v>-2505.9399999999991</v>
      </c>
      <c r="G137" s="375">
        <f t="shared" si="72"/>
        <v>31785.94</v>
      </c>
      <c r="H137" s="376">
        <f t="shared" si="70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8"/>
        <v>-2945.94</v>
      </c>
      <c r="G138" s="375">
        <f t="shared" si="72"/>
        <v>31785.94</v>
      </c>
      <c r="H138" s="376">
        <f t="shared" si="70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8"/>
        <v>-2415.9399999999991</v>
      </c>
      <c r="G139" s="375">
        <f t="shared" si="72"/>
        <v>31785.94</v>
      </c>
      <c r="H139" s="376">
        <f t="shared" si="70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8"/>
        <v>-2785.94</v>
      </c>
      <c r="G140" s="375">
        <f t="shared" si="72"/>
        <v>31785.94</v>
      </c>
      <c r="H140" s="376">
        <f t="shared" si="70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3">C141*(E141-D141)</f>
        <v>-1145.9399999999996</v>
      </c>
      <c r="G141" s="375">
        <f t="shared" ref="G141:G146" si="74">D141*C141</f>
        <v>31785.94</v>
      </c>
      <c r="H141" s="376">
        <f t="shared" ref="H141:H146" si="75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3"/>
        <v>-520.01099999999701</v>
      </c>
      <c r="G142" s="375">
        <f t="shared" si="74"/>
        <v>28654.010999999999</v>
      </c>
      <c r="H142" s="376">
        <f t="shared" si="75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3"/>
        <v>-783.99999999999886</v>
      </c>
      <c r="G143" s="375">
        <f t="shared" si="74"/>
        <v>31764</v>
      </c>
      <c r="H143" s="376">
        <f t="shared" si="75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3"/>
        <v>350.64000000000027</v>
      </c>
      <c r="G144" s="375">
        <f t="shared" si="74"/>
        <v>15759.359999999999</v>
      </c>
      <c r="H144" s="376">
        <f t="shared" si="75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3"/>
        <v>-398.86400000000037</v>
      </c>
      <c r="G145" s="375">
        <f t="shared" si="74"/>
        <v>25214.864000000001</v>
      </c>
      <c r="H145" s="376">
        <f t="shared" si="75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3"/>
        <v>1280.8600000000013</v>
      </c>
      <c r="G146" s="375">
        <f t="shared" si="74"/>
        <v>12271.14</v>
      </c>
      <c r="H146" s="376">
        <f t="shared" si="75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6">C147*(E147-D147)</f>
        <v>648.8599999999991</v>
      </c>
      <c r="G147" s="375">
        <f t="shared" ref="G147:G153" si="77">D147*C147</f>
        <v>12271.14</v>
      </c>
      <c r="H147" s="376">
        <f t="shared" ref="H147:H153" si="78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6"/>
        <v>1108.8599999999985</v>
      </c>
      <c r="G148" s="375">
        <f t="shared" si="77"/>
        <v>12211.14</v>
      </c>
      <c r="H148" s="376">
        <f t="shared" si="78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6"/>
        <v>1467.7889999999991</v>
      </c>
      <c r="G149" s="375">
        <f t="shared" si="77"/>
        <v>8789.2109999999993</v>
      </c>
      <c r="H149" s="376">
        <f t="shared" si="78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6"/>
        <v>1645.7100000000005</v>
      </c>
      <c r="G150" s="375">
        <f t="shared" si="77"/>
        <v>5310.29</v>
      </c>
      <c r="H150" s="376">
        <f t="shared" si="78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6"/>
        <v>1537.7099999999996</v>
      </c>
      <c r="G151" s="375">
        <f t="shared" si="77"/>
        <v>8728.2900000000009</v>
      </c>
      <c r="H151" s="376">
        <f t="shared" si="78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6"/>
        <v>1754.0499999999997</v>
      </c>
      <c r="G152" s="375">
        <f t="shared" si="77"/>
        <v>1717.95</v>
      </c>
      <c r="H152" s="376">
        <f t="shared" si="78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6"/>
        <v>1742.0399999999997</v>
      </c>
      <c r="G153" s="375">
        <f t="shared" si="77"/>
        <v>8673.9599999999991</v>
      </c>
      <c r="H153" s="376">
        <f t="shared" si="78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9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9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9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80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9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80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9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80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9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80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9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80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9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80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9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80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9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80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9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80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9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80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9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80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9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80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9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80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9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80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9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80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9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80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9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9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9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4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3">
    <cfRule type="expression" dxfId="1155" priority="5">
      <formula>K61&gt;0</formula>
    </cfRule>
    <cfRule type="expression" dxfId="1154" priority="6">
      <formula>K61&lt;0</formula>
    </cfRule>
  </conditionalFormatting>
  <conditionalFormatting sqref="F61:F63">
    <cfRule type="expression" dxfId="1153" priority="3">
      <formula>F61&gt;0</formula>
    </cfRule>
    <cfRule type="expression" dxfId="1152" priority="4">
      <formula>F61&lt;0</formula>
    </cfRule>
  </conditionalFormatting>
  <conditionalFormatting sqref="H61:H63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12.04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12.04</v>
      </c>
      <c r="R4" s="490">
        <v>-5.0000000000000001E-3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13.244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13.1236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13.0032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12.8828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12.7624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12.641999999999999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12.521599999999999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12.401199999999999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12.280799999999999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12.160399999999999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12.04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11.919599999999999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11.799199999999999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11.678799999999999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11.558399999999999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11.437999999999999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11.317599999999999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11.1972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11.0768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10.9564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10.836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143.62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143.62</v>
      </c>
      <c r="R4" s="490">
        <v>8.6E-3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157.98200000000003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156.54580000000001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155.10960000000003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153.67340000000002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152.2372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150.80100000000002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149.3648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147.92860000000002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146.4924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145.05620000000002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143.62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142.18379999999999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140.74760000000001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139.31139999999999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137.87520000000001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136.43899999999999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135.00280000000001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133.56660000000002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132.13040000000001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130.6942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129.25800000000001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202.36</v>
      </c>
      <c r="R4" s="512">
        <v>-1.21E-2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6070.8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615.97000000000025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391.19999999999982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6.8878090006338433E-2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222.59600000000003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220.57240000000004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218.54880000000003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216.52520000000004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214.50160000000002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212.47800000000004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210.45440000000002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208.43080000000003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206.40720000000002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204.38360000000003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202.36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200.3364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198.31280000000001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196.28919999999999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194.26560000000001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192.24199999999999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190.2184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188.19480000000001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186.17120000000003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184.14760000000001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182.12400000000002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7:F46">
    <cfRule type="expression" dxfId="1090" priority="29">
      <formula>F27&gt;0</formula>
    </cfRule>
    <cfRule type="expression" dxfId="1089" priority="30">
      <formula>F27&lt;0</formula>
    </cfRule>
  </conditionalFormatting>
  <conditionalFormatting sqref="H27:H46">
    <cfRule type="expression" dxfId="1088" priority="27">
      <formula>H27&gt;0</formula>
    </cfRule>
    <cfRule type="expression" dxfId="1087" priority="28">
      <formula>H27&lt;0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:F26">
    <cfRule type="expression" dxfId="1068" priority="3">
      <formula>F25&gt;0</formula>
    </cfRule>
    <cfRule type="expression" dxfId="1067" priority="4">
      <formula>F25&lt;0</formula>
    </cfRule>
  </conditionalFormatting>
  <conditionalFormatting sqref="H25:H26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85.91</v>
      </c>
      <c r="R4" s="512">
        <v>-0.01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12886.5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-2429.2099999999991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-2429.2099999999991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-0.15860903608125246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94.501000000000005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93.641900000000007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92.782800000000009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91.923699999999997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91.064599999999999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90.205500000000001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0"/>
        <v>89.346400000000003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0"/>
        <v>88.487300000000005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0"/>
        <v>87.628199999999993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0"/>
        <v>86.769099999999995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0"/>
        <v>85.91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0"/>
        <v>85.050899999999999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0"/>
        <v>84.191800000000001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0"/>
        <v>83.332699999999988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0"/>
        <v>82.47359999999999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0"/>
        <v>81.614499999999992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0"/>
        <v>80.755399999999995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0"/>
        <v>79.896299999999997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0"/>
        <v>79.037199999999999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0"/>
        <v>78.178100000000001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0"/>
        <v>77.319000000000003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4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162.04</v>
      </c>
      <c r="R4" s="512">
        <v>7.9000000000000008E-3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3240.7999999999997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392.72000000000025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249.69000000000005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8.3477371276883858E-2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3.0856578622562333E-3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178.244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176.62360000000001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175.00319999999999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173.3828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171.76240000000001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170.142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168.52160000000001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166.90119999999999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165.2808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163.66039999999998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162.04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160.4196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158.79919999999998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157.1788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155.55839999999998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153.93799999999999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152.31759999999997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150.69720000000001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149.07679999999999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147.4564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145.83599999999998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14.9</v>
      </c>
      <c r="R4" s="490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16.241000000000003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16.092000000000002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15.943000000000001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15.794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15.645000000000001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15.496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15.347000000000001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15.198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15.049000000000001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14.750999999999999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14.602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14.452999999999999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14.154999999999999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14.006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13.857000000000001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13.708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13.559000000000001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114.11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114.11</v>
      </c>
      <c r="R4" s="490">
        <v>9.1000000000000004E-3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125.52100000000002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124.37990000000001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123.23880000000001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122.0977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120.95660000000001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119.8155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118.67440000000001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117.5333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116.3922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115.25109999999999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114.11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112.9689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111.8278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110.6867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109.54559999999999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108.4045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107.26339999999999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106.12230000000001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104.9812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103.84010000000001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102.699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72.2</v>
      </c>
      <c r="R4" s="490">
        <v>1.5E-3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2888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127.92999999999938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6.93000693000693E-4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79.420000000000016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78.698000000000008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77.976000000000013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77.254000000000005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76.532000000000011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75.81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75.088000000000008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74.366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73.644000000000005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72.921999999999997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72.2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71.478000000000009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70.756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70.034000000000006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69.311999999999998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68.59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67.867999999999995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67.146000000000001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66.424000000000007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65.701999999999998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64.98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67.510000000000005</v>
      </c>
      <c r="R4" s="512">
        <v>-8.0999999999999996E-3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13502.000000000002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-1543.9999999999982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-1543.9999999999982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-0.10261863618237393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74.26100000000001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73.585900000000009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72.910800000000009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72.235700000000008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71.560600000000008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70.885500000000008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70.210400000000007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69.535300000000007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68.860200000000006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68.185100000000006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67.510000000000005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66.834900000000005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66.159800000000004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65.484700000000004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64.809600000000003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64.134500000000003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63.459400000000002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62.784300000000009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62.109200000000008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61.434100000000008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60.759000000000007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589</v>
      </c>
      <c r="R4" s="512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4712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408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9.4795539033457249E-2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647.90000000000009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642.01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636.12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630.23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624.34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618.45000000000005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612.56000000000006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606.66999999999996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600.78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594.89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589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583.11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577.22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571.33000000000004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565.43999999999994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559.54999999999995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553.66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547.77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541.88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535.99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530.1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53.66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53.66</v>
      </c>
      <c r="R4" s="490">
        <v>1.1299999999999999E-2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59.026000000000003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58.489400000000003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57.952800000000003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57.416199999999996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56.879599999999996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56.342999999999996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55.806399999999996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55.269799999999996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54.733199999999997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54.196599999999997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53.66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53.123399999999997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52.586799999999997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52.050199999999997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51.513599999999997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50.976999999999997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50.440399999999997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49.903799999999997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49.367199999999997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48.830599999999997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48.293999999999997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21.03</v>
      </c>
      <c r="R4" s="490">
        <v>-1.77E-2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16824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-841.31000000000131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-2293.5699999999997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-0.11997183742494469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2.853067047075606E-2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23.133000000000003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22.922700000000003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22.712400000000002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22.502100000000002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22.291800000000002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22.081500000000002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21.871200000000002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21.660900000000002</v>
      </c>
      <c r="Q48" s="2"/>
      <c r="T48" s="695"/>
      <c r="U48" s="734"/>
      <c r="V48" s="695"/>
      <c r="W48" s="695"/>
      <c r="X48" s="695"/>
      <c r="Y48" s="695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21.450600000000001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21.240300000000001</v>
      </c>
      <c r="Q50" s="2"/>
      <c r="T50" s="732" t="s">
        <v>791</v>
      </c>
      <c r="U50" s="734"/>
      <c r="V50" s="695"/>
      <c r="W50" s="695"/>
      <c r="X50" s="695"/>
      <c r="Y50" s="695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21.03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20.819700000000001</v>
      </c>
      <c r="Q52" s="2"/>
      <c r="T52" s="729"/>
      <c r="U52" s="735"/>
      <c r="V52" s="695"/>
      <c r="W52" s="695"/>
      <c r="X52" s="695"/>
      <c r="Y52" s="695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20.609400000000001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20.399100000000001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20.188800000000001</v>
      </c>
      <c r="T55" s="732" t="s">
        <v>823</v>
      </c>
      <c r="U55" s="734">
        <v>356</v>
      </c>
      <c r="V55" s="695"/>
      <c r="W55" s="695"/>
      <c r="X55" s="695"/>
      <c r="Y55" s="695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19.9785</v>
      </c>
      <c r="T56" s="743" t="s">
        <v>824</v>
      </c>
      <c r="U56" s="734">
        <v>374</v>
      </c>
      <c r="V56" s="695"/>
      <c r="W56" s="695"/>
      <c r="X56" s="695"/>
      <c r="Y56" s="695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19.7682</v>
      </c>
      <c r="T57" s="739" t="s">
        <v>816</v>
      </c>
      <c r="U57" s="736">
        <v>583</v>
      </c>
      <c r="V57" s="695"/>
      <c r="W57" s="695"/>
      <c r="X57" s="695"/>
      <c r="Y57" s="695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19.557900000000004</v>
      </c>
      <c r="T58" s="732"/>
      <c r="U58" s="736"/>
      <c r="V58" s="695"/>
      <c r="W58" s="695"/>
      <c r="X58" s="695"/>
      <c r="Y58" s="695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19.347600000000003</v>
      </c>
      <c r="T59" s="732"/>
      <c r="U59" s="736"/>
      <c r="V59" s="695"/>
      <c r="W59" s="695"/>
      <c r="X59" s="695"/>
      <c r="Y59" s="695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19.137300000000003</v>
      </c>
      <c r="T60" s="733" t="s">
        <v>784</v>
      </c>
      <c r="U60" s="736"/>
      <c r="V60" s="695"/>
      <c r="W60" s="695"/>
      <c r="X60" s="695"/>
      <c r="Y60" s="695"/>
    </row>
    <row r="61" spans="1:25" x14ac:dyDescent="0.25">
      <c r="O61" s="81">
        <v>0.9</v>
      </c>
      <c r="P61" s="81">
        <f t="shared" si="10"/>
        <v>18.927000000000003</v>
      </c>
      <c r="T61" s="732"/>
      <c r="U61" s="736"/>
      <c r="V61" s="695"/>
      <c r="W61" s="695"/>
      <c r="X61" s="695"/>
      <c r="Y61" s="695"/>
    </row>
    <row r="62" spans="1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1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1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3">C68*(E68-D68)</f>
        <v>-30.999999999999872</v>
      </c>
      <c r="G68" s="375">
        <f t="shared" ref="G68:G73" si="24">D68*C68</f>
        <v>2500</v>
      </c>
      <c r="H68" s="376">
        <f t="shared" ref="H68:H73" si="25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3"/>
        <v>26.000000000000156</v>
      </c>
      <c r="G69" s="375">
        <f t="shared" si="24"/>
        <v>2500</v>
      </c>
      <c r="H69" s="376">
        <f t="shared" si="25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3"/>
        <v>157.00000000000003</v>
      </c>
      <c r="G70" s="375">
        <f t="shared" si="24"/>
        <v>2500</v>
      </c>
      <c r="H70" s="376">
        <f t="shared" si="25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3"/>
        <v>46.999999999999886</v>
      </c>
      <c r="G71" s="375">
        <f t="shared" si="24"/>
        <v>2500</v>
      </c>
      <c r="H71" s="376">
        <f t="shared" si="25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3"/>
        <v>69.000000000000128</v>
      </c>
      <c r="G72" s="375">
        <f t="shared" si="24"/>
        <v>2500</v>
      </c>
      <c r="H72" s="376">
        <f t="shared" si="25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3"/>
        <v>148.00000000000006</v>
      </c>
      <c r="G73" s="375">
        <f t="shared" si="24"/>
        <v>2500</v>
      </c>
      <c r="H73" s="376">
        <f t="shared" si="25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6">C74*(E74-D74)</f>
        <v>428.00000000000011</v>
      </c>
      <c r="G74" s="375">
        <f t="shared" ref="G74:G80" si="27">D74*C74</f>
        <v>2500</v>
      </c>
      <c r="H74" s="376">
        <f t="shared" ref="H74:H80" si="28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6"/>
        <v>368</v>
      </c>
      <c r="G75" s="375">
        <f t="shared" si="27"/>
        <v>2500</v>
      </c>
      <c r="H75" s="376">
        <f t="shared" si="28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6"/>
        <v>401.00000000000017</v>
      </c>
      <c r="G76" s="375">
        <f t="shared" si="27"/>
        <v>2500</v>
      </c>
      <c r="H76" s="376">
        <f t="shared" si="28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6"/>
        <v>389.00000000000006</v>
      </c>
      <c r="G77" s="375">
        <f t="shared" si="27"/>
        <v>2500</v>
      </c>
      <c r="H77" s="376">
        <f t="shared" si="28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6"/>
        <v>362.99999999999989</v>
      </c>
      <c r="G78" s="375">
        <f t="shared" si="27"/>
        <v>2500</v>
      </c>
      <c r="H78" s="376">
        <f t="shared" si="28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6"/>
        <v>434</v>
      </c>
      <c r="G79" s="375">
        <f t="shared" si="27"/>
        <v>2500</v>
      </c>
      <c r="H79" s="376">
        <f t="shared" si="28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6"/>
        <v>200</v>
      </c>
      <c r="G80" s="375">
        <f t="shared" si="27"/>
        <v>2500</v>
      </c>
      <c r="H80" s="376">
        <f t="shared" si="28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9">C85*(E85-D85)</f>
        <v>-9.9999999999999645</v>
      </c>
      <c r="G85" s="258">
        <f t="shared" ref="G85:G90" si="30">D85*C85</f>
        <v>1287</v>
      </c>
      <c r="H85" s="272">
        <f t="shared" ref="H85:H90" si="31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9"/>
        <v>-45.999999999999908</v>
      </c>
      <c r="G86" s="258">
        <f t="shared" si="30"/>
        <v>1287</v>
      </c>
      <c r="H86" s="272">
        <f t="shared" si="31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9"/>
        <v>-82.000000000000028</v>
      </c>
      <c r="G87" s="258">
        <f t="shared" si="30"/>
        <v>2496</v>
      </c>
      <c r="H87" s="272">
        <f t="shared" si="31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9"/>
        <v>-99.000000000000028</v>
      </c>
      <c r="G88" s="258">
        <f t="shared" si="30"/>
        <v>3720</v>
      </c>
      <c r="H88" s="272">
        <f t="shared" si="31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9"/>
        <v>-121.50000000000034</v>
      </c>
      <c r="G89" s="258">
        <f t="shared" si="30"/>
        <v>3720</v>
      </c>
      <c r="H89" s="272">
        <f t="shared" si="31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9"/>
        <v>-50.999999999999979</v>
      </c>
      <c r="G90" s="258">
        <f t="shared" si="30"/>
        <v>3720</v>
      </c>
      <c r="H90" s="272">
        <f t="shared" si="31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32">C91*(E91-D91)</f>
        <v>13.499999999999979</v>
      </c>
      <c r="G91" s="258">
        <f t="shared" ref="G91:G102" si="33">D91*C91</f>
        <v>3720</v>
      </c>
      <c r="H91" s="272">
        <f t="shared" ref="H91:H102" si="34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32"/>
        <v>40.499999999999936</v>
      </c>
      <c r="G92" s="258">
        <f t="shared" si="33"/>
        <v>3720</v>
      </c>
      <c r="H92" s="272">
        <f t="shared" si="34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32"/>
        <v>7.5000000000001066</v>
      </c>
      <c r="G93" s="258">
        <f t="shared" si="33"/>
        <v>3720</v>
      </c>
      <c r="H93" s="272">
        <f t="shared" si="34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32"/>
        <v>-33.000000000000362</v>
      </c>
      <c r="G94" s="258">
        <f t="shared" si="33"/>
        <v>3720</v>
      </c>
      <c r="H94" s="272">
        <f t="shared" si="34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32"/>
        <v>-211.50000000000003</v>
      </c>
      <c r="G95" s="258">
        <f t="shared" si="33"/>
        <v>3720</v>
      </c>
      <c r="H95" s="272">
        <f t="shared" si="34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32"/>
        <v>-144.00000000000011</v>
      </c>
      <c r="G96" s="258">
        <f t="shared" si="33"/>
        <v>3720</v>
      </c>
      <c r="H96" s="272">
        <f t="shared" si="34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32"/>
        <v>-73.500000000000298</v>
      </c>
      <c r="G97" s="258">
        <f t="shared" si="33"/>
        <v>3720</v>
      </c>
      <c r="H97" s="272">
        <f t="shared" si="34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32"/>
        <v>-104.53499999999991</v>
      </c>
      <c r="G98" s="258">
        <f t="shared" si="33"/>
        <v>3694.0349999999999</v>
      </c>
      <c r="H98" s="272">
        <f t="shared" si="34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32"/>
        <v>-164.53499999999968</v>
      </c>
      <c r="G99" s="258">
        <f t="shared" si="33"/>
        <v>3694.0349999999999</v>
      </c>
      <c r="H99" s="272">
        <f t="shared" si="34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32"/>
        <v>8.2949999999998525</v>
      </c>
      <c r="G100" s="258">
        <f t="shared" si="33"/>
        <v>3639.7050000000004</v>
      </c>
      <c r="H100" s="272">
        <f t="shared" si="34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32"/>
        <v>69.794999999999874</v>
      </c>
      <c r="G101" s="258">
        <f t="shared" si="33"/>
        <v>3639.7050000000004</v>
      </c>
      <c r="H101" s="272">
        <f t="shared" si="34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32"/>
        <v>589.25999999999976</v>
      </c>
      <c r="G102" s="258">
        <f t="shared" si="33"/>
        <v>2250.7400000000002</v>
      </c>
      <c r="H102" s="272">
        <f t="shared" si="34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58.21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58.21</v>
      </c>
      <c r="R4" s="490">
        <v>-3.3999999999999998E-3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64.031000000000006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63.448900000000009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62.866800000000005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62.284700000000008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61.702600000000004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61.120500000000007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60.538400000000003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59.956300000000006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59.374200000000002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58.792100000000005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58.21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57.627899999999997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57.0458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56.463699999999996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55.881599999999999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55.299499999999995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54.717399999999998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54.135300000000001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53.553200000000004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52.9711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52.389000000000003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82.85</v>
      </c>
      <c r="R4" s="512">
        <v>-1.9900000000000001E-2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4142.5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109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2.7023676707574069E-2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80.2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91.135000000000005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90.3065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89.477999999999994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88.649500000000003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87.820999999999998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86.992499999999993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86.164000000000001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85.335499999999996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84.506999999999991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83.6785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82.85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82.021499999999989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81.192999999999998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80.364499999999992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79.535999999999987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78.707499999999996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77.878999999999991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77.0505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76.221999999999994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75.393500000000003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74.564999999999998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41.56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41.56</v>
      </c>
      <c r="R4" s="490">
        <v>1.4E-3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45.716000000000008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45.300400000000003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44.884800000000006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44.469200000000008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44.053600000000003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43.638000000000005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43.2224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42.806800000000003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42.391200000000005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41.9756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41.56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41.144400000000005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40.7288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40.313200000000002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39.897600000000004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39.481999999999999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39.066400000000002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38.650800000000004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38.235200000000006</v>
      </c>
    </row>
    <row r="44" spans="1:32" x14ac:dyDescent="0.25">
      <c r="N44" s="4"/>
      <c r="O44" s="81">
        <v>0.91</v>
      </c>
      <c r="P44" s="81">
        <f t="shared" si="0"/>
        <v>37.819600000000001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37.404000000000003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58.25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58.25</v>
      </c>
      <c r="R4" s="507">
        <v>6.9999999999999999E-4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64.075000000000003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63.492500000000007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62.910000000000004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62.327500000000001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61.745000000000005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61.162500000000001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60.580000000000005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59.997500000000002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59.414999999999999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58.832500000000003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58.25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57.667499999999997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57.085000000000001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56.502499999999998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55.919999999999995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55.337499999999999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54.754999999999995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54.172499999999999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53.59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53.0075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52.425000000000004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40.83</v>
      </c>
      <c r="R4" s="507">
        <v>9.9000000000000008E-3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44.913000000000004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44.5047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44.096400000000003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43.688099999999999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43.279800000000002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42.871499999999997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42.463200000000001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42.054899999999996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41.646599999999999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41.238299999999995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40.83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40.421700000000001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40.013399999999997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39.6051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39.196799999999996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38.788499999999999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38.380199999999995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37.971899999999998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37.563600000000001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37.155299999999997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36.747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45.21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45.21</v>
      </c>
      <c r="R4" s="490">
        <v>4.0000000000000001E-3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49.731000000000002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49.278900000000007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48.826800000000006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48.374700000000004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47.922600000000003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47.470500000000001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47.0184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46.566300000000005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46.114200000000004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45.662100000000002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45.21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44.757899999999999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44.305799999999998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43.853699999999996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43.401600000000002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42.9495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42.497399999999999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42.045300000000005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41.593200000000003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41.141100000000002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40.689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113.19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113.19</v>
      </c>
      <c r="R4" s="507">
        <v>1.8E-3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124.50900000000001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123.37710000000001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122.24520000000001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121.11330000000001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119.98140000000001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118.84950000000001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117.7176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116.5857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115.4538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114.3219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113.19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112.0581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110.92619999999999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109.79429999999999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108.66239999999999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107.53049999999999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106.39859999999999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105.2667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104.1348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103.0029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101.871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53.72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53.72</v>
      </c>
      <c r="R4" s="508">
        <v>-2.0000000000000001E-4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59.092000000000006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58.5548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58.017600000000002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57.480400000000003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56.943200000000004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56.405999999999999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55.8688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55.331600000000002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54.794400000000003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54.257199999999997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53.72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53.1828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52.645599999999995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52.108399999999996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51.571199999999997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51.033999999999999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50.496799999999993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49.959600000000002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49.422400000000003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48.885199999999998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48.347999999999999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256.11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256.11</v>
      </c>
      <c r="R4" s="490">
        <v>-3.8999999999999998E-3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281.72100000000006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279.15990000000005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276.59880000000004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274.03770000000003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271.47660000000002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268.91550000000001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266.3544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263.79330000000004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261.23220000000003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258.67110000000002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256.11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253.5489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250.98780000000002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248.42670000000001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245.8656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243.30449999999999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240.74340000000001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238.18230000000003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235.62120000000002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233.06010000000003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230.49900000000002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104.77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104.77</v>
      </c>
      <c r="R4" s="490">
        <v>-3.5999999999999999E-3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115.247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114.19930000000001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113.1516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112.1039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111.0562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110.0085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108.96080000000001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107.9131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106.86539999999999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105.8177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104.77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103.72229999999999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102.6746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101.62689999999999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100.57919999999999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99.531499999999994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98.483799999999988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97.436099999999996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96.388400000000004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95.340699999999998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94.292999999999992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81.78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81.78</v>
      </c>
      <c r="R4" s="490">
        <v>2.5000000000000001E-3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89.958000000000013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89.140200000000007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88.322400000000002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87.504600000000011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86.686800000000005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85.869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85.051200000000009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84.233400000000003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83.415599999999998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82.597800000000007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81.78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80.962199999999996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80.144400000000005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79.326599999999999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78.508799999999994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77.691000000000003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76.873199999999997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76.055400000000006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75.2376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74.419800000000009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73.602000000000004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54.91</v>
      </c>
      <c r="R4" s="490">
        <v>-2.0000000000000001E-4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6589.2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1801.7800000000016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197.19999999999982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3.0851063829787206E-2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60.401000000000003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59.851900000000001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59.302799999999998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58.753700000000002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58.204599999999999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57.655499999999996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57.106400000000001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56.557299999999998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56.008199999999995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55.459099999999999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54.91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11"/>
        <v>54.360899999999994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12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11"/>
        <v>53.811799999999998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12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3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11"/>
        <v>53.262699999999995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12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3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11"/>
        <v>52.713599999999992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12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3"/>
        <v>1971.56</v>
      </c>
      <c r="L55" s="257"/>
      <c r="M55" s="257"/>
      <c r="O55" s="2"/>
      <c r="P55" s="81">
        <v>0.95</v>
      </c>
      <c r="Q55" s="81">
        <f t="shared" si="11"/>
        <v>52.164499999999997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12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3"/>
        <v>1014.38</v>
      </c>
      <c r="L56" s="257"/>
      <c r="M56" s="257"/>
      <c r="O56" s="2"/>
      <c r="P56" s="81">
        <v>0.94</v>
      </c>
      <c r="Q56" s="81">
        <f t="shared" si="11"/>
        <v>51.615399999999994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12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3"/>
        <v>1517.67</v>
      </c>
      <c r="L57" s="257"/>
      <c r="M57" s="257"/>
      <c r="O57" s="2"/>
      <c r="P57" s="81">
        <v>0.93</v>
      </c>
      <c r="Q57" s="81">
        <f t="shared" si="11"/>
        <v>51.066299999999998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12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3"/>
        <v>1460.3700000000001</v>
      </c>
      <c r="L58" s="257"/>
      <c r="M58" s="257"/>
      <c r="O58" s="2"/>
      <c r="P58" s="81">
        <v>0.92</v>
      </c>
      <c r="Q58" s="81">
        <f t="shared" si="11"/>
        <v>50.517200000000003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12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3"/>
        <v>3976.71</v>
      </c>
      <c r="L59" s="257"/>
      <c r="M59" s="257"/>
      <c r="O59" s="2"/>
      <c r="P59" s="81">
        <v>0.91</v>
      </c>
      <c r="Q59" s="81">
        <f t="shared" si="11"/>
        <v>49.9681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12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11"/>
        <v>49.418999999999997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6">
    <cfRule type="expression" dxfId="544" priority="29">
      <formula>F24&gt;0</formula>
    </cfRule>
    <cfRule type="expression" dxfId="543" priority="30">
      <formula>F24&lt;0</formula>
    </cfRule>
  </conditionalFormatting>
  <conditionalFormatting sqref="F24:F26">
    <cfRule type="expression" dxfId="542" priority="31">
      <formula>F24&gt;0</formula>
    </cfRule>
    <cfRule type="expression" dxfId="541" priority="32">
      <formula>F24&lt;0</formula>
    </cfRule>
  </conditionalFormatting>
  <conditionalFormatting sqref="H24:H26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47.93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47.93</v>
      </c>
      <c r="R4" s="490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52.723000000000006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52.243700000000004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51.764400000000002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51.2851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50.805800000000005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50.326500000000003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49.847200000000001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49.367899999999999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48.888600000000004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48.409300000000002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47.93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47.450699999999998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46.971399999999996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46.492100000000001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46.012799999999999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45.533499999999997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45.054199999999994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44.5749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44.095600000000005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43.616300000000003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43.137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36.31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36.31</v>
      </c>
      <c r="R4" s="510">
        <v>-1.84E-2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39.941000000000003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39.577900000000007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39.214800000000004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38.851700000000008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38.488600000000005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38.125500000000002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37.762400000000007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37.399300000000004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37.036200000000001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36.673100000000005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36.31</v>
      </c>
      <c r="W39" s="134"/>
    </row>
    <row r="40" spans="1:23" x14ac:dyDescent="0.25">
      <c r="O40" s="81">
        <v>0.99</v>
      </c>
      <c r="P40" s="81">
        <f t="shared" si="0"/>
        <v>35.946899999999999</v>
      </c>
      <c r="W40" s="134"/>
    </row>
    <row r="41" spans="1:23" x14ac:dyDescent="0.25">
      <c r="O41" s="81">
        <v>0.98</v>
      </c>
      <c r="P41" s="81">
        <f t="shared" si="0"/>
        <v>35.583800000000004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35.220700000000001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34.857599999999998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34.494500000000002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34.131399999999999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33.768300000000004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33.405200000000001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33.042100000000005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32.679000000000002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62.58</v>
      </c>
      <c r="R4" s="510">
        <v>1.3299999999999999E-2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3129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1508.5099999999984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0.10021097046413502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68.838000000000008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68.21220000000001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67.586399999999998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66.960599999999999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66.334800000000001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65.709000000000003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65.083200000000005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64.457400000000007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63.831600000000002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63.205799999999996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62.58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61.9542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61.328399999999995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60.702599999999997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60.076799999999999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59.450999999999993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58.825199999999995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58.199400000000004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57.573599999999999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4"/>
        <v>56.947800000000001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5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4"/>
        <v>56.322000000000003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5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5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5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5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5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6">C84*(E84-D84)</f>
        <v>-17.400000000000375</v>
      </c>
      <c r="G84" s="375">
        <f t="shared" ref="G84:G103" si="7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6"/>
        <v>9.5999999999997954</v>
      </c>
      <c r="G85" s="375">
        <f t="shared" si="7"/>
        <v>1940.4</v>
      </c>
      <c r="H85" s="723">
        <f t="shared" ref="H85:H103" si="8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6"/>
        <v>-27.900000000000205</v>
      </c>
      <c r="G86" s="375">
        <f t="shared" si="7"/>
        <v>1940.4</v>
      </c>
      <c r="H86" s="723">
        <f t="shared" si="8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6"/>
        <v>54.899999999999949</v>
      </c>
      <c r="G87" s="375">
        <f t="shared" si="7"/>
        <v>1940.4</v>
      </c>
      <c r="H87" s="723">
        <f t="shared" si="8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6"/>
        <v>-205.50000000000026</v>
      </c>
      <c r="G88" s="375">
        <f t="shared" si="7"/>
        <v>1940.4</v>
      </c>
      <c r="H88" s="723">
        <f t="shared" si="8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6"/>
        <v>-221.39999999999986</v>
      </c>
      <c r="G89" s="375">
        <f t="shared" si="7"/>
        <v>4809.3999999999996</v>
      </c>
      <c r="H89" s="723">
        <f t="shared" si="8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6"/>
        <v>-321.39999999999986</v>
      </c>
      <c r="G90" s="375">
        <f t="shared" si="7"/>
        <v>4809.3999999999996</v>
      </c>
      <c r="H90" s="723">
        <f t="shared" si="8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6"/>
        <v>-362.59999999999991</v>
      </c>
      <c r="G91" s="375">
        <f t="shared" si="7"/>
        <v>4791.3999999999996</v>
      </c>
      <c r="H91" s="723">
        <f t="shared" si="8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6"/>
        <v>-411.39999999999986</v>
      </c>
      <c r="G92" s="375">
        <f t="shared" si="7"/>
        <v>4791.3999999999996</v>
      </c>
      <c r="H92" s="723">
        <f t="shared" si="8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6"/>
        <v>-416.29900000000015</v>
      </c>
      <c r="G93" s="375">
        <f t="shared" si="7"/>
        <v>7510.3990000000003</v>
      </c>
      <c r="H93" s="723">
        <f t="shared" si="8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6"/>
        <v>-58.500000000000369</v>
      </c>
      <c r="G94" s="375">
        <f t="shared" si="7"/>
        <v>7510.1</v>
      </c>
      <c r="H94" s="723">
        <f t="shared" si="8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6"/>
        <v>28.399999999999892</v>
      </c>
      <c r="G95" s="375">
        <f t="shared" si="7"/>
        <v>2872.1</v>
      </c>
      <c r="H95" s="723">
        <f t="shared" si="8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6"/>
        <v>-74.799999999999613</v>
      </c>
      <c r="G96" s="375">
        <f t="shared" si="7"/>
        <v>4559.5999999999995</v>
      </c>
      <c r="H96" s="723">
        <f t="shared" si="8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6"/>
        <v>-193.17999999999961</v>
      </c>
      <c r="G97" s="375">
        <f t="shared" si="7"/>
        <v>7282.08</v>
      </c>
      <c r="H97" s="723">
        <f t="shared" si="8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6"/>
        <v>225.30300000000005</v>
      </c>
      <c r="G98" s="375">
        <f t="shared" si="7"/>
        <v>7234.0970000000007</v>
      </c>
      <c r="H98" s="723">
        <f t="shared" si="8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6"/>
        <v>-214.19999999999959</v>
      </c>
      <c r="G99" s="375">
        <f t="shared" si="7"/>
        <v>9684</v>
      </c>
      <c r="H99" s="723">
        <f t="shared" si="8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6"/>
        <v>405</v>
      </c>
      <c r="G100" s="375">
        <f t="shared" si="7"/>
        <v>9684</v>
      </c>
      <c r="H100" s="723">
        <f t="shared" si="8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6"/>
        <v>892.95999999999992</v>
      </c>
      <c r="G101" s="375">
        <f t="shared" si="7"/>
        <v>3806.2400000000002</v>
      </c>
      <c r="H101" s="723">
        <f t="shared" si="8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6"/>
        <v>860.39999999999895</v>
      </c>
      <c r="G102" s="375">
        <f t="shared" si="7"/>
        <v>9556.2000000000007</v>
      </c>
      <c r="H102" s="723">
        <f t="shared" si="8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6"/>
        <v>928.05000000000041</v>
      </c>
      <c r="G103" s="375">
        <f t="shared" si="7"/>
        <v>4885.95</v>
      </c>
      <c r="H103" s="723">
        <f t="shared" si="8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6:F43">
    <cfRule type="expression" dxfId="450" priority="44">
      <formula>F26&gt;0</formula>
    </cfRule>
    <cfRule type="expression" dxfId="449" priority="45">
      <formula>F26&lt;0</formula>
    </cfRule>
  </conditionalFormatting>
  <conditionalFormatting sqref="H45 H47:H48 H50:H51 H53 H26:H43">
    <cfRule type="expression" dxfId="448" priority="42">
      <formula>H26&gt;0</formula>
    </cfRule>
    <cfRule type="expression" dxfId="447" priority="43">
      <formula>H26&lt;0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:F25">
    <cfRule type="expression" dxfId="412" priority="3">
      <formula>F24&gt;0</formula>
    </cfRule>
    <cfRule type="expression" dxfId="411" priority="4">
      <formula>F24&lt;0</formula>
    </cfRule>
  </conditionalFormatting>
  <conditionalFormatting sqref="H24:H25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40.159999999999997</v>
      </c>
      <c r="R4" s="490">
        <v>-5.1999999999999998E-3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7228.7999999999993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-345.28000000000111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-420.30000000000109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-5.4947640898929423E-2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44.176000000000002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43.7744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43.372799999999998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42.971199999999996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42.569600000000001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42.167999999999999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41.766399999999997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41.364799999999995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40.963200000000001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40.561599999999999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40.159999999999997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39.758399999999995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39.356799999999993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38.955199999999998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38.553599999999996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38.151999999999994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37.750399999999992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37.348799999999997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36.947199999999995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36.5456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36.143999999999998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49.44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49.44</v>
      </c>
      <c r="R4" s="490">
        <v>-1.0200000000000001E-2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54.384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53.889600000000002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53.395200000000003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52.900800000000004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52.406399999999998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51.911999999999999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51.4176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50.923200000000001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50.428799999999995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49.934399999999997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49.44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48.945599999999999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48.4512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47.956799999999994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47.462399999999995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46.967999999999996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46.473599999999998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45.979199999999999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45.4848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44.990400000000001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44.496000000000002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92.97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92.97</v>
      </c>
      <c r="R4" s="490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102.26700000000001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101.33730000000001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100.4076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99.477900000000005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98.548200000000008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97.618499999999997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96.688800000000001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95.759100000000004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94.829400000000007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93.899699999999996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92.97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92.040300000000002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91.110599999999991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90.180899999999994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89.251199999999997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88.3215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87.391799999999989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86.462100000000007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85.53240000000001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84.602699999999999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83.673000000000002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131.87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131.87</v>
      </c>
      <c r="R4" s="490">
        <v>-6.6E-3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145.05700000000002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143.73830000000001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142.4196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141.10090000000002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139.78220000000002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138.46350000000001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137.1448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135.8261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134.50740000000002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133.18870000000001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131.87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130.5513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129.23259999999999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127.9139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126.59520000000001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125.2765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123.95779999999999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122.63910000000001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121.32040000000001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120.00170000000001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118.68300000000001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244.27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244.27</v>
      </c>
      <c r="R4" s="490">
        <v>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268.69700000000006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266.25430000000006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263.81160000000006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261.36890000000005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258.92620000000005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256.48350000000005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254.04080000000002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251.59810000000002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249.15540000000001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246.71270000000001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244.27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241.82730000000001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239.38460000000001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236.9419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234.4992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232.0565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229.6138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227.17110000000002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224.72840000000002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222.28570000000002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219.84300000000002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59.1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59.1</v>
      </c>
      <c r="R4" s="490">
        <v>-1.34E-2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65.010000000000005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64.419000000000011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63.828000000000003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63.237000000000002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62.646000000000008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62.055000000000007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61.464000000000006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60.873000000000005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60.282000000000004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59.691000000000003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59.1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58.509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57.917999999999999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57.326999999999998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56.735999999999997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56.144999999999996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55.553999999999995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54.963000000000001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54.372000000000007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53.781000000000006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53.190000000000005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66.650000000000006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66.650000000000006</v>
      </c>
      <c r="R4" s="509">
        <v>-8.9999999999999998E-4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73.315000000000012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72.648500000000013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71.982000000000014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71.315500000000014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70.649000000000015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69.982500000000016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69.316000000000003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68.649500000000003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67.983000000000004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67.316500000000005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66.650000000000006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65.983500000000006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65.317000000000007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64.650500000000008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63.984000000000002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63.317500000000003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62.651000000000003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61.984500000000011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61.318000000000005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60.651500000000006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59.985000000000007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52.28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52.28</v>
      </c>
      <c r="R4" s="511">
        <v>-1.8599999999999998E-2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57.508000000000003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56.985200000000006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56.462400000000002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55.939600000000006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55.416800000000002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54.894000000000005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54.371200000000002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53.848400000000005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53.325600000000001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52.802800000000005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52.28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51.757199999999997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51.234400000000001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50.711599999999997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50.188800000000001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49.665999999999997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49.1432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48.620400000000004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48.0976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47.574800000000003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47.052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14.54</v>
      </c>
      <c r="R4" s="490">
        <v>-2.4199999999999999E-2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4071.2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-1434.5700000000006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-1434.5700000000006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-0.26055756052286971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15.994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15.848599999999999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15.703200000000001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15.5578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11"/>
        <v>15.4124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11"/>
        <v>15.266999999999999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11"/>
        <v>15.121599999999999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11"/>
        <v>14.976199999999999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11"/>
        <v>14.8308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11"/>
        <v>14.6854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11"/>
        <v>14.54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11"/>
        <v>14.394599999999999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11"/>
        <v>14.249199999999998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11"/>
        <v>14.1038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11"/>
        <v>13.958399999999999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11"/>
        <v>13.812999999999999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11"/>
        <v>13.667599999999998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13.5222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13.376799999999999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13.231399999999999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13.086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98.7</v>
      </c>
      <c r="R4" s="490">
        <v>-7.0000000000000001E-3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108.57000000000001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107.58300000000001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106.596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105.60900000000001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104.62200000000001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103.63500000000001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102.64800000000001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101.661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100.67400000000001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99.686999999999998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98.7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97.713000000000008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96.725999999999999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95.739000000000004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94.751999999999995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93.765000000000001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92.777999999999992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91.791000000000011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90.804000000000002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89.817000000000007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88.83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11.51</v>
      </c>
      <c r="R4" s="490">
        <v>-5.1999999999999998E-3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3061.66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-6713.130000000001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-7148.0600000000013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-0.70012302002405558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12.661000000000001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12.545900000000001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12.430800000000001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12.3157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12.2006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12.0855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11.9704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11.8553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11.7402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11.6251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11.51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11.3949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11.2798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11.1647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11.0496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10.9345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10.8194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10.7043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10.5892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10.4741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10.359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80.17</v>
      </c>
      <c r="R4" s="490">
        <v>-1.2800000000000001E-2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8017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586.56999999999789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-72.100000000000364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-8.9132289129817115E-3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88.187000000000012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87.385300000000015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86.583600000000004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85.781900000000007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84.980200000000011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84.1785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83.376800000000003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82.575100000000006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81.773400000000009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80.971699999999998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80.17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79.368300000000005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78.566599999999994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77.764899999999997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76.963200000000001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76.161500000000004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75.359799999999993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74.55810000000001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73.756399999999999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72.954700000000003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72.153000000000006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80.81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80.81</v>
      </c>
      <c r="R4" s="490">
        <v>-6.7999999999999996E-3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88.891000000000005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88.082900000000009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87.274800000000013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86.466700000000003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85.658600000000007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84.850500000000011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84.042400000000001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83.234300000000005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82.426200000000009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81.618099999999998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80.81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80.001900000000006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79.193799999999996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78.3857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77.577600000000004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76.769499999999994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75.961399999999998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75.153300000000002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74.345200000000006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73.537100000000009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72.728999999999999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51.67</v>
      </c>
      <c r="R4" s="490">
        <v>-6.4999999999999997E-3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10334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-1015.6500000000024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-1065.6000000000022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-9.3476964104003829E-2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56.837000000000003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56.320300000000003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55.803600000000003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55.286900000000003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54.770200000000003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54.253500000000003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53.736800000000002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829</v>
      </c>
      <c r="J49" s="39">
        <v>-948</v>
      </c>
      <c r="K49" s="39">
        <v>46.9</v>
      </c>
      <c r="O49" s="81">
        <v>1.03</v>
      </c>
      <c r="P49" s="81">
        <f t="shared" si="16"/>
        <v>53.220100000000002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52.703400000000002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52.186700000000002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51.67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51.153300000000002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50.636600000000001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50.119900000000001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49.603200000000001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49.086500000000001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48.569800000000001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48.053100000000001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47.5364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47.0197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46.503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45.15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45.15</v>
      </c>
      <c r="R4" s="490">
        <v>-1.01E-2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49.664999999999999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49.213500000000003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48.762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48.310500000000005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47.859000000000002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47.407499999999999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46.956000000000003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46.5045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46.052999999999997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45.601500000000001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45.15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44.698499999999996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44.247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43.795499999999997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43.343999999999994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42.892499999999998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42.440999999999995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41.9895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41.538000000000004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41.086500000000001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40.634999999999998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194.37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194.37</v>
      </c>
      <c r="R4" s="490">
        <v>2.5999999999999999E-3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213.80700000000002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211.86330000000001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209.91960000000003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207.97590000000002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206.03220000000002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204.08850000000001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202.1448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200.2011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198.25740000000002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196.31370000000001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194.37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192.4263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190.48259999999999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188.53890000000001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186.59520000000001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184.6515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182.70779999999999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180.76410000000001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178.82040000000001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176.8767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174.93300000000002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50.55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50.55</v>
      </c>
      <c r="R4" s="490">
        <v>-8.8000000000000005E-3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55.605000000000004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55.099499999999999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54.594000000000001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54.088500000000003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53.582999999999998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53.077500000000001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52.571999999999996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52.066499999999998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51.561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51.055499999999995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50.55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50.044499999999999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49.538999999999994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49.033499999999997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48.527999999999999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48.022499999999994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47.516999999999996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47.011499999999998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46.506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46.000500000000002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45.494999999999997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120.89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120.89</v>
      </c>
      <c r="R4" s="490">
        <v>-2.9999999999999997E-4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132.97900000000001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131.77010000000001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130.56120000000001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129.35230000000001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128.14340000000001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126.9345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125.7256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124.5167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123.3078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122.0989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120.89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119.6811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118.4722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117.2633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116.0544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114.8455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113.63659999999999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112.4277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111.2188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110.0099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108.801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207.01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207.01</v>
      </c>
      <c r="R4" s="490">
        <v>-2.3E-3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227.71100000000001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225.64090000000002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223.57079999999999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221.50069999999999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219.4306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217.3605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215.29040000000001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213.22030000000001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211.15019999999998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209.08009999999999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207.01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204.93989999999999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202.8698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200.79969999999997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198.72959999999998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196.65949999999998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194.58939999999998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192.51930000000002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190.44919999999999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188.37909999999999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186.309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2017-10-23T23:39:43Z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