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4" i="1" l="1"/>
  <c r="L8" i="35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C45" i="17"/>
  <c r="F42" i="17"/>
  <c r="F45" i="17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F9" i="24"/>
  <c r="C9" i="24"/>
  <c r="F13" i="3"/>
  <c r="F4" i="30"/>
  <c r="K34" i="7"/>
  <c r="C34" i="7"/>
  <c r="F34" i="7"/>
  <c r="F31" i="7"/>
  <c r="F30" i="7"/>
  <c r="F29" i="7"/>
  <c r="P41" i="32" l="1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C15" i="4"/>
  <c r="F10" i="4"/>
  <c r="F11" i="4"/>
  <c r="F15" i="4" s="1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8" i="14" s="1"/>
  <c r="C8" i="14"/>
  <c r="F28" i="7"/>
  <c r="F27" i="7"/>
  <c r="F21" i="10"/>
  <c r="F17" i="13"/>
  <c r="F13" i="13"/>
  <c r="C17" i="13"/>
  <c r="F8" i="22"/>
  <c r="F12" i="22" s="1"/>
  <c r="C12" i="22"/>
  <c r="F32" i="25"/>
  <c r="F36" i="25" s="1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8" i="33"/>
  <c r="H8" i="33"/>
  <c r="F8" i="33"/>
  <c r="C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F10" i="31"/>
  <c r="C10" i="31"/>
  <c r="Q6" i="31"/>
  <c r="Q5" i="31"/>
  <c r="Q7" i="31" s="1"/>
  <c r="Q3" i="31"/>
  <c r="F3" i="31"/>
  <c r="Q2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M17" i="13"/>
  <c r="H17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H34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5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F3" i="25"/>
  <c r="AE2" i="25"/>
  <c r="AD2" i="25"/>
  <c r="Q2" i="25"/>
  <c r="Q5" i="25" s="1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6" i="26" l="1"/>
  <c r="Q5" i="26"/>
  <c r="Q3" i="24"/>
  <c r="Q6" i="24" s="1"/>
  <c r="Q7" i="24" s="1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6" i="25"/>
  <c r="Q3" i="25" s="1"/>
  <c r="Q6" i="25" s="1"/>
  <c r="Q7" i="25" s="1"/>
  <c r="Q7" i="21"/>
  <c r="Q7" i="18"/>
  <c r="Q7" i="29"/>
  <c r="Q7" i="14"/>
  <c r="K15" i="4"/>
  <c r="K17" i="13"/>
  <c r="Q3" i="13" s="1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Q7" i="26" l="1"/>
  <c r="Q7" i="30"/>
  <c r="Q3" i="4"/>
  <c r="Q6" i="4" s="1"/>
  <c r="H23" i="4"/>
  <c r="Q7" i="33"/>
  <c r="Q7" i="4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<sst xmlns="http://schemas.openxmlformats.org/spreadsheetml/2006/main" count="1126" uniqueCount="255">
  <si>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</si>
  <si>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</si>
  <si>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</si>
  <si>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</si>
  <si>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</si>
  <si>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</si>
  <si>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</si>
  <si>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</si>
  <si>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</si>
  <si>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</si>
  <si>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</si>
  <si>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</si>
  <si>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</si>
  <si>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</si>
  <si>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</si>
  <si>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</si>
  <si>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</si>
  <si>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</si>
  <si>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</si>
  <si>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</si>
  <si>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</si>
  <si>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</si>
  <si>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</si>
  <si>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</si>
  <si>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</si>
  <si>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</si>
  <si>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</si>
  <si>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</si>
  <si>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</si>
  <si>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</si>
  <si>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</si>
  <si>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</si>
  <si>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</si>
  <si>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</si>
  <si>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</si>
  <si>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</si>
  <si>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</si>
  <si>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</si>
  <si>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</si>
  <si>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</si>
  <si>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</si>
  <si>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</si>
  <si>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</si>
  <si>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</si>
  <si>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</si>
  <si>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</si>
  <si>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</si>
  <si>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</si>
  <si>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</si>
  <si>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</si>
  <si>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</si>
  <si>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</si>
  <si>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</si>
  <si>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</si>
  <si>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</si>
  <si>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</si>
  <si>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</si>
  <si>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</si>
  <si>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</si>
  <si>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</si>
  <si>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</si>
  <si>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</si>
  <si>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</si>
  <si>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</si>
  <si>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</si>
  <si>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</si>
  <si>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</si>
  <si>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</si>
  <si>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</si>
  <si>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</si>
  <si>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</si>
  <si>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</si>
  <si>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</si>
  <si>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</si>
  <si>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</si>
  <si>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</si>
  <si>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</si>
  <si>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</si>
  <si>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</si>
  <si>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</si>
  <si>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</si>
  <si>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</si>
  <si>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</si>
  <si>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</si>
  <si>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</si>
  <si>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</si>
  <si>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</si>
  <si>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</si>
  <si>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</si>
  <si>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</si>
  <si>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</si>
  <si>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</si>
  <si>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</si>
  <si>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</si>
  <si>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</si>
  <si>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</si>
  <si>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</si>
  <si>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</si>
  <si>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</si>
  <si>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</si>
  <si>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</si>
  <si>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</si>
  <si>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</si>
  <si>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</si>
  <si>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</si>
  <si>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</si>
  <si>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</si>
  <si>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</si>
  <si>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</si>
  <si>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</si>
  <si>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</si>
  <si>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</si>
  <si>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</si>
  <si>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</si>
  <si>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</si>
  <si>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</si>
  <si>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</si>
  <si>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</si>
  <si>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</si>
  <si>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</si>
  <si>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</si>
  <si>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</si>
  <si>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</si>
  <si>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</si>
  <si>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</si>
  <si>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</si>
  <si>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</si>
  <si>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</si>
  <si>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</si>
  <si>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</si>
  <si>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</si>
  <si>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</si>
  <si>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</si>
  <si>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</si>
  <si>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</si>
  <si>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</si>
  <si>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</si>
  <si>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</si>
  <si>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</si>
  <si>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</si>
  <si>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</si>
  <si>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</si>
  <si>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</si>
  <si>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</si>
  <si>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</si>
  <si>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</si>
  <si>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</si>
  <si>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</si>
  <si>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</si>
  <si>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</si>
  <si>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</si>
  <si>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</si>
  <si>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</si>
  <si>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</si>
  <si>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</si>
  <si>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</si>
  <si>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</si>
  <si>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</si>
  <si>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</si>
  <si>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</si>
  <si>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</si>
  <si>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</si>
  <si>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</si>
  <si>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</si>
  <si>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</si>
  <si>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</si>
  <si>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</si>
  <si>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</si>
  <si>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</si>
  <si>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</si>
  <si>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</si>
  <si>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</si>
  <si>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</si>
  <si>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</si>
  <si>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</si>
  <si>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</si>
  <si>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</si>
  <si>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</si>
  <si>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</si>
  <si>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</si>
  <si>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</si>
  <si>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</si>
  <si>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</si>
  <si>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</si>
  <si>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</si>
  <si>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</si>
  <si>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</si>
  <si>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</si>
  <si>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</si>
  <si>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</si>
  <si>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</si>
  <si>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</si>
  <si>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</si>
  <si>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</si>
  <si>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</si>
  <si>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</si>
  <si>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</si>
  <si>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</si>
  <si>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</si>
  <si>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</si>
  <si>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</si>
  <si>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</si>
  <si>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</si>
  <si>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</si>
  <si>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</si>
  <si>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</si>
  <si>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</si>
  <si>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</si>
  <si>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</si>
  <si>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</si>
  <si>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</si>
  <si>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</si>
  <si>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</si>
  <si>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</si>
  <si>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</si>
  <si>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</si>
  <si>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</si>
  <si>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</si>
  <si>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</si>
  <si>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</si>
  <si>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</si>
  <si>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</si>
  <si>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</si>
  <si>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</si>
  <si>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</si>
  <si>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</si>
  <si>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</si>
  <si>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</si>
  <si>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</si>
  <si>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</si>
  <si>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</si>
  <si>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</si>
  <si>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</si>
  <si>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</si>
  <si>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</si>
  <si>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</si>
  <si>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</si>
  <si>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</si>
  <si>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</si>
  <si>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</si>
  <si>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</si>
  <si>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</si>
  <si>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</si>
  <si>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</si>
  <si>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</si>
  <si>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</si>
  <si>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</si>
  <si>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</si>
  <si>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</si>
  <si>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?</t>
  </si>
  <si>
    <t>ER, 4:30 confirmed</t>
  </si>
  <si>
    <t>Daily P/L</t>
  </si>
  <si>
    <t>SPX</t>
  </si>
  <si>
    <t xml:space="preserve">Daily %P/L </t>
  </si>
  <si>
    <t>Daily SPX%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</si>
</sst>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FF0000"/>
      <name val="Calibri"/>
      <family val="2"/>
    </font>
    <font>
      <sz val="9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" fontId="0" fillId="15" borderId="0" xfId="0" applyNumberFormat="1" applyFill="1"/>
    <xf numFmtId="0" fontId="4" fillId="15" borderId="0" xfId="0" applyFont="1" applyFill="1"/>
    <xf numFmtId="2" fontId="4" fillId="15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0" fontId="20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1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5" fillId="0" borderId="0" xfId="1" applyFill="1"/>
    <xf numFmtId="4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</c:f>
              <c:numCache>
                <c:formatCode>m/d/yyyy</c:formatCode>
                <c:ptCount val="3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</c:numCache>
            </c:numRef>
          </c:xVal>
          <c:yVal>
            <c:numRef>
              <c:f>Balance!$E$2:$E$31</c:f>
              <c:numCache>
                <c:formatCode>0.00</c:formatCode>
                <c:ptCount val="3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24736"/>
        <c:axId val="303225912"/>
      </c:scatterChart>
      <c:valAx>
        <c:axId val="3032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25912"/>
        <c:crosses val="autoZero"/>
        <c:crossBetween val="midCat"/>
      </c:valAx>
      <c:valAx>
        <c:axId val="303225912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2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</c:f>
              <c:numCache>
                <c:formatCode>m/d/yyyy</c:formatCode>
                <c:ptCount val="2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</c:numCache>
            </c:numRef>
          </c:xVal>
          <c:yVal>
            <c:numRef>
              <c:f>Balance!$I$2:$I$28</c:f>
              <c:numCache>
                <c:formatCode>0.00</c:formatCode>
                <c:ptCount val="2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22776"/>
        <c:axId val="303223168"/>
      </c:scatterChart>
      <c:valAx>
        <c:axId val="303222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23168"/>
        <c:crosses val="autoZero"/>
        <c:crossBetween val="midCat"/>
      </c:valAx>
      <c:valAx>
        <c:axId val="3032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2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399904"/>
        <c:axId val="341398336"/>
      </c:lineChart>
      <c:catAx>
        <c:axId val="34139990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98336"/>
        <c:crosses val="autoZero"/>
        <c:auto val="1"/>
        <c:lblAlgn val="ctr"/>
        <c:lblOffset val="100"/>
        <c:noMultiLvlLbl val="0"/>
      </c:catAx>
      <c:valAx>
        <c:axId val="34139833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67896"/>
        <c:axId val="332469856"/>
      </c:lineChart>
      <c:catAx>
        <c:axId val="33246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9856"/>
        <c:crosses val="autoZero"/>
        <c:auto val="1"/>
        <c:lblAlgn val="ctr"/>
        <c:lblOffset val="100"/>
        <c:noMultiLvlLbl val="0"/>
      </c:catAx>
      <c:valAx>
        <c:axId val="332469856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17-Sep-15</c:v>
                </c:pt>
                <c:pt idx="1">
                  <c:v>16-Sep-15</c:v>
                </c:pt>
                <c:pt idx="2">
                  <c:v>15-Sep-15</c:v>
                </c:pt>
                <c:pt idx="3">
                  <c:v>14-Sep-15</c:v>
                </c:pt>
                <c:pt idx="4">
                  <c:v>11-Sep-15</c:v>
                </c:pt>
                <c:pt idx="5">
                  <c:v>10-Sep-15</c:v>
                </c:pt>
                <c:pt idx="6">
                  <c:v>9-Sep-15</c:v>
                </c:pt>
                <c:pt idx="7">
                  <c:v>8-Sep-15</c:v>
                </c:pt>
                <c:pt idx="8">
                  <c:v>4-Sep-15</c:v>
                </c:pt>
                <c:pt idx="9">
                  <c:v>3-Sep-15</c:v>
                </c:pt>
                <c:pt idx="10">
                  <c:v>2-Sep-15</c:v>
                </c:pt>
                <c:pt idx="11">
                  <c:v>1-Sep-15</c:v>
                </c:pt>
                <c:pt idx="12">
                  <c:v>31-Aug-15</c:v>
                </c:pt>
                <c:pt idx="13">
                  <c:v>28-Aug-15</c:v>
                </c:pt>
                <c:pt idx="14">
                  <c:v>27-Aug-15</c:v>
                </c:pt>
                <c:pt idx="15">
                  <c:v>26-Aug-15</c:v>
                </c:pt>
                <c:pt idx="16">
                  <c:v>25-Aug-15</c:v>
                </c:pt>
                <c:pt idx="17">
                  <c:v>24-Aug-15</c:v>
                </c:pt>
                <c:pt idx="18">
                  <c:v>21-Aug-15</c:v>
                </c:pt>
                <c:pt idx="19">
                  <c:v>20-Aug-15</c:v>
                </c:pt>
                <c:pt idx="20">
                  <c:v>19-Aug-15</c:v>
                </c:pt>
                <c:pt idx="21">
                  <c:v>18-Aug-15</c:v>
                </c:pt>
                <c:pt idx="22">
                  <c:v>17-Aug-15</c:v>
                </c:pt>
                <c:pt idx="23">
                  <c:v>14-Aug-15</c:v>
                </c:pt>
                <c:pt idx="24">
                  <c:v>13-Aug-15</c:v>
                </c:pt>
                <c:pt idx="25">
                  <c:v>12-Aug-15</c:v>
                </c:pt>
                <c:pt idx="26">
                  <c:v>11-Aug-15</c:v>
                </c:pt>
                <c:pt idx="27">
                  <c:v>10-Aug-15</c:v>
                </c:pt>
                <c:pt idx="28">
                  <c:v>7-Aug-15</c:v>
                </c:pt>
                <c:pt idx="29">
                  <c:v>6-Aug-15</c:v>
                </c:pt>
                <c:pt idx="30">
                  <c:v>5-Aug-15</c:v>
                </c:pt>
                <c:pt idx="31">
                  <c:v>4-Aug-15</c:v>
                </c:pt>
                <c:pt idx="32">
                  <c:v>3-Aug-15</c:v>
                </c:pt>
                <c:pt idx="33">
                  <c:v>31-Jul-15</c:v>
                </c:pt>
                <c:pt idx="34">
                  <c:v>30-Jul-15</c:v>
                </c:pt>
                <c:pt idx="35">
                  <c:v>29-Jul-15</c:v>
                </c:pt>
                <c:pt idx="36">
                  <c:v>28-Jul-15</c:v>
                </c:pt>
                <c:pt idx="37">
                  <c:v>27-Jul-15</c:v>
                </c:pt>
                <c:pt idx="38">
                  <c:v>24-Jul-15</c:v>
                </c:pt>
                <c:pt idx="39">
                  <c:v>23-Jul-15</c:v>
                </c:pt>
                <c:pt idx="40">
                  <c:v>22-Jul-15</c:v>
                </c:pt>
                <c:pt idx="41">
                  <c:v>21-Jul-15</c:v>
                </c:pt>
                <c:pt idx="42">
                  <c:v>20-Jul-15</c:v>
                </c:pt>
                <c:pt idx="43">
                  <c:v>17-Jul-15</c:v>
                </c:pt>
                <c:pt idx="44">
                  <c:v>16-Jul-15</c:v>
                </c:pt>
                <c:pt idx="45">
                  <c:v>15-Jul-15</c:v>
                </c:pt>
                <c:pt idx="46">
                  <c:v>14-Jul-15</c:v>
                </c:pt>
                <c:pt idx="47">
                  <c:v>13-Jul-15</c:v>
                </c:pt>
                <c:pt idx="48">
                  <c:v>10-Jul-15</c:v>
                </c:pt>
                <c:pt idx="49">
                  <c:v>9-Jul-15</c:v>
                </c:pt>
                <c:pt idx="50">
                  <c:v>8-Jul-15</c:v>
                </c:pt>
                <c:pt idx="51">
                  <c:v>7-Jul-15</c:v>
                </c:pt>
                <c:pt idx="52">
                  <c:v>6-Jul-15</c:v>
                </c:pt>
                <c:pt idx="53">
                  <c:v>2-Jul-15</c:v>
                </c:pt>
                <c:pt idx="54">
                  <c:v>1-Jul-15</c:v>
                </c:pt>
                <c:pt idx="55">
                  <c:v>30-Jun-15</c:v>
                </c:pt>
                <c:pt idx="56">
                  <c:v>29-Jun-15</c:v>
                </c:pt>
                <c:pt idx="57">
                  <c:v>26-Jun-15</c:v>
                </c:pt>
                <c:pt idx="58">
                  <c:v>25-Jun-15</c:v>
                </c:pt>
                <c:pt idx="59">
                  <c:v>24-Jun-15</c:v>
                </c:pt>
                <c:pt idx="60">
                  <c:v>23-Jun-15</c:v>
                </c:pt>
                <c:pt idx="61">
                  <c:v>22-Jun-15</c:v>
                </c:pt>
                <c:pt idx="62">
                  <c:v>19-Jun-15</c:v>
                </c:pt>
                <c:pt idx="63">
                  <c:v>18-Jun-15</c:v>
                </c:pt>
                <c:pt idx="64">
                  <c:v>17-Jun-15</c:v>
                </c:pt>
                <c:pt idx="65">
                  <c:v>16-Jun-15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16.41</c:v>
                </c:pt>
                <c:pt idx="1">
                  <c:v>16.68</c:v>
                </c:pt>
                <c:pt idx="2">
                  <c:v>16.52</c:v>
                </c:pt>
                <c:pt idx="3">
                  <c:v>16.7</c:v>
                </c:pt>
                <c:pt idx="4">
                  <c:v>16.8</c:v>
                </c:pt>
                <c:pt idx="5">
                  <c:v>17.2</c:v>
                </c:pt>
                <c:pt idx="6">
                  <c:v>16.96</c:v>
                </c:pt>
                <c:pt idx="7">
                  <c:v>17.53</c:v>
                </c:pt>
                <c:pt idx="8">
                  <c:v>16.82</c:v>
                </c:pt>
                <c:pt idx="9">
                  <c:v>16.59</c:v>
                </c:pt>
                <c:pt idx="10">
                  <c:v>16.29</c:v>
                </c:pt>
                <c:pt idx="11">
                  <c:v>15.82</c:v>
                </c:pt>
                <c:pt idx="12">
                  <c:v>16.41</c:v>
                </c:pt>
                <c:pt idx="13">
                  <c:v>15.96</c:v>
                </c:pt>
                <c:pt idx="14">
                  <c:v>15.67</c:v>
                </c:pt>
                <c:pt idx="15">
                  <c:v>14.42</c:v>
                </c:pt>
                <c:pt idx="16">
                  <c:v>14.27</c:v>
                </c:pt>
                <c:pt idx="17">
                  <c:v>14.44</c:v>
                </c:pt>
                <c:pt idx="18">
                  <c:v>14.53</c:v>
                </c:pt>
                <c:pt idx="19">
                  <c:v>14.74</c:v>
                </c:pt>
                <c:pt idx="20">
                  <c:v>15.9</c:v>
                </c:pt>
                <c:pt idx="21">
                  <c:v>16.38</c:v>
                </c:pt>
                <c:pt idx="22">
                  <c:v>17.22</c:v>
                </c:pt>
                <c:pt idx="23">
                  <c:v>16.95</c:v>
                </c:pt>
                <c:pt idx="24">
                  <c:v>17.7</c:v>
                </c:pt>
                <c:pt idx="25">
                  <c:v>18.190000000000001</c:v>
                </c:pt>
                <c:pt idx="26">
                  <c:v>17.88</c:v>
                </c:pt>
                <c:pt idx="27">
                  <c:v>18.82</c:v>
                </c:pt>
                <c:pt idx="28">
                  <c:v>18.440000000000001</c:v>
                </c:pt>
                <c:pt idx="29">
                  <c:v>18.72</c:v>
                </c:pt>
                <c:pt idx="30">
                  <c:v>18.91</c:v>
                </c:pt>
                <c:pt idx="31">
                  <c:v>19.010000000000002</c:v>
                </c:pt>
                <c:pt idx="32">
                  <c:v>19</c:v>
                </c:pt>
                <c:pt idx="33">
                  <c:v>18.510000000000002</c:v>
                </c:pt>
                <c:pt idx="34">
                  <c:v>19.899999999999999</c:v>
                </c:pt>
                <c:pt idx="35">
                  <c:v>19.87</c:v>
                </c:pt>
                <c:pt idx="36">
                  <c:v>19.75</c:v>
                </c:pt>
                <c:pt idx="37">
                  <c:v>18.12</c:v>
                </c:pt>
                <c:pt idx="38">
                  <c:v>18.34</c:v>
                </c:pt>
                <c:pt idx="39">
                  <c:v>18.7</c:v>
                </c:pt>
                <c:pt idx="40">
                  <c:v>18</c:v>
                </c:pt>
                <c:pt idx="41">
                  <c:v>18.88</c:v>
                </c:pt>
                <c:pt idx="42">
                  <c:v>18.89</c:v>
                </c:pt>
                <c:pt idx="43">
                  <c:v>20.12</c:v>
                </c:pt>
                <c:pt idx="44">
                  <c:v>19.61</c:v>
                </c:pt>
                <c:pt idx="45">
                  <c:v>18.89</c:v>
                </c:pt>
                <c:pt idx="46">
                  <c:v>19.61</c:v>
                </c:pt>
                <c:pt idx="47">
                  <c:v>17.61</c:v>
                </c:pt>
                <c:pt idx="48">
                  <c:v>17.57</c:v>
                </c:pt>
                <c:pt idx="49">
                  <c:v>17.149999999999999</c:v>
                </c:pt>
                <c:pt idx="50">
                  <c:v>17.63</c:v>
                </c:pt>
                <c:pt idx="51">
                  <c:v>18.2</c:v>
                </c:pt>
                <c:pt idx="52">
                  <c:v>18.32</c:v>
                </c:pt>
                <c:pt idx="53">
                  <c:v>19.07</c:v>
                </c:pt>
                <c:pt idx="54">
                  <c:v>18.78</c:v>
                </c:pt>
                <c:pt idx="55">
                  <c:v>18.84</c:v>
                </c:pt>
                <c:pt idx="56">
                  <c:v>18.73</c:v>
                </c:pt>
                <c:pt idx="57">
                  <c:v>19.66</c:v>
                </c:pt>
                <c:pt idx="58">
                  <c:v>24.02</c:v>
                </c:pt>
                <c:pt idx="59">
                  <c:v>24.06</c:v>
                </c:pt>
                <c:pt idx="60">
                  <c:v>24.49</c:v>
                </c:pt>
                <c:pt idx="61">
                  <c:v>24.63</c:v>
                </c:pt>
                <c:pt idx="62">
                  <c:v>24.47</c:v>
                </c:pt>
                <c:pt idx="63">
                  <c:v>24.47</c:v>
                </c:pt>
                <c:pt idx="64">
                  <c:v>24.48</c:v>
                </c:pt>
                <c:pt idx="65">
                  <c:v>24.24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06952"/>
        <c:axId val="347007344"/>
      </c:lineChart>
      <c:catAx>
        <c:axId val="347006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07344"/>
        <c:crosses val="autoZero"/>
        <c:auto val="1"/>
        <c:lblAlgn val="ctr"/>
        <c:lblOffset val="100"/>
        <c:noMultiLvlLbl val="0"/>
      </c:catAx>
      <c:valAx>
        <c:axId val="34700734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0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7005384"/>
        <c:axId val="347005776"/>
      </c:lineChart>
      <c:catAx>
        <c:axId val="34700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05776"/>
        <c:crosses val="autoZero"/>
        <c:auto val="1"/>
        <c:lblAlgn val="ctr"/>
        <c:lblOffset val="100"/>
        <c:noMultiLvlLbl val="0"/>
      </c:catAx>
      <c:valAx>
        <c:axId val="347005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17-Sep-15</c:v>
                </c:pt>
                <c:pt idx="1">
                  <c:v>17-Sep-15</c:v>
                </c:pt>
                <c:pt idx="2">
                  <c:v>16-Sep-15</c:v>
                </c:pt>
                <c:pt idx="3">
                  <c:v>15-Sep-15</c:v>
                </c:pt>
                <c:pt idx="4">
                  <c:v>14-Sep-15</c:v>
                </c:pt>
                <c:pt idx="5">
                  <c:v>11-Sep-15</c:v>
                </c:pt>
                <c:pt idx="6">
                  <c:v>10-Sep-15</c:v>
                </c:pt>
                <c:pt idx="7">
                  <c:v>9-Sep-15</c:v>
                </c:pt>
                <c:pt idx="8">
                  <c:v>8-Sep-15</c:v>
                </c:pt>
                <c:pt idx="9">
                  <c:v>4-Sep-15</c:v>
                </c:pt>
                <c:pt idx="10">
                  <c:v>3-Sep-15</c:v>
                </c:pt>
                <c:pt idx="11">
                  <c:v>2-Sep-15</c:v>
                </c:pt>
                <c:pt idx="12">
                  <c:v>1-Sep-15</c:v>
                </c:pt>
                <c:pt idx="13">
                  <c:v>31-Aug-15</c:v>
                </c:pt>
                <c:pt idx="14">
                  <c:v>28-Aug-15</c:v>
                </c:pt>
                <c:pt idx="15">
                  <c:v>27-Aug-15</c:v>
                </c:pt>
                <c:pt idx="16">
                  <c:v>26-Aug-15</c:v>
                </c:pt>
                <c:pt idx="17">
                  <c:v>25-Aug-15</c:v>
                </c:pt>
                <c:pt idx="18">
                  <c:v>24-Aug-15</c:v>
                </c:pt>
                <c:pt idx="19">
                  <c:v>21-Aug-15</c:v>
                </c:pt>
                <c:pt idx="20">
                  <c:v>20-Aug-15</c:v>
                </c:pt>
                <c:pt idx="21">
                  <c:v>19-Aug-15</c:v>
                </c:pt>
                <c:pt idx="22">
                  <c:v>18-Aug-15</c:v>
                </c:pt>
                <c:pt idx="23">
                  <c:v>17-Aug-15</c:v>
                </c:pt>
                <c:pt idx="24">
                  <c:v>14-Aug-15</c:v>
                </c:pt>
                <c:pt idx="25">
                  <c:v>13-Aug-15</c:v>
                </c:pt>
                <c:pt idx="26">
                  <c:v>12-Aug-15</c:v>
                </c:pt>
                <c:pt idx="27">
                  <c:v>11-Aug-15</c:v>
                </c:pt>
                <c:pt idx="28">
                  <c:v>10-Aug-15</c:v>
                </c:pt>
                <c:pt idx="29">
                  <c:v>7-Aug-15</c:v>
                </c:pt>
                <c:pt idx="30">
                  <c:v>6-Aug-15</c:v>
                </c:pt>
                <c:pt idx="31">
                  <c:v>5-Aug-15</c:v>
                </c:pt>
                <c:pt idx="32">
                  <c:v>4-Aug-15</c:v>
                </c:pt>
                <c:pt idx="33">
                  <c:v>3-Aug-15</c:v>
                </c:pt>
                <c:pt idx="34">
                  <c:v>31-Jul-15</c:v>
                </c:pt>
                <c:pt idx="35">
                  <c:v>30-Jul-15</c:v>
                </c:pt>
                <c:pt idx="36">
                  <c:v>29-Jul-15</c:v>
                </c:pt>
                <c:pt idx="37">
                  <c:v>28-Jul-15</c:v>
                </c:pt>
                <c:pt idx="38">
                  <c:v>27-Jul-15</c:v>
                </c:pt>
                <c:pt idx="39">
                  <c:v>24-Jul-15</c:v>
                </c:pt>
                <c:pt idx="40">
                  <c:v>23-Jul-15</c:v>
                </c:pt>
                <c:pt idx="41">
                  <c:v>22-Jul-15</c:v>
                </c:pt>
                <c:pt idx="42">
                  <c:v>21-Jul-15</c:v>
                </c:pt>
                <c:pt idx="43">
                  <c:v>20-Jul-15</c:v>
                </c:pt>
                <c:pt idx="44">
                  <c:v>17-Jul-15</c:v>
                </c:pt>
                <c:pt idx="45">
                  <c:v>16-Jul-15</c:v>
                </c:pt>
                <c:pt idx="46">
                  <c:v>15-Jul-15</c:v>
                </c:pt>
                <c:pt idx="47">
                  <c:v>14-Jul-15</c:v>
                </c:pt>
                <c:pt idx="48">
                  <c:v>13-Jul-15</c:v>
                </c:pt>
                <c:pt idx="49">
                  <c:v>10-Jul-15</c:v>
                </c:pt>
                <c:pt idx="50">
                  <c:v>9-Jul-15</c:v>
                </c:pt>
                <c:pt idx="51">
                  <c:v>8-Jul-15</c:v>
                </c:pt>
                <c:pt idx="52">
                  <c:v>7-Jul-15</c:v>
                </c:pt>
                <c:pt idx="53">
                  <c:v>6-Jul-15</c:v>
                </c:pt>
                <c:pt idx="54">
                  <c:v>2-Jul-15</c:v>
                </c:pt>
                <c:pt idx="55">
                  <c:v>1-Jul-15</c:v>
                </c:pt>
                <c:pt idx="56">
                  <c:v>30-Jun-15</c:v>
                </c:pt>
                <c:pt idx="57">
                  <c:v>29-Jun-15</c:v>
                </c:pt>
                <c:pt idx="58">
                  <c:v>26-Jun-15</c:v>
                </c:pt>
                <c:pt idx="59">
                  <c:v>25-Jun-15</c:v>
                </c:pt>
                <c:pt idx="60">
                  <c:v>24-Jun-15</c:v>
                </c:pt>
                <c:pt idx="61">
                  <c:v>23-Jun-15</c:v>
                </c:pt>
                <c:pt idx="62">
                  <c:v>22-Jun-15</c:v>
                </c:pt>
                <c:pt idx="63">
                  <c:v>19-Jun-15</c:v>
                </c:pt>
                <c:pt idx="64">
                  <c:v>18-Jun-15</c:v>
                </c:pt>
                <c:pt idx="65">
                  <c:v>17-Jun-15</c:v>
                </c:pt>
                <c:pt idx="66">
                  <c:v>16-Jun-15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54.6</c:v>
                </c:pt>
                <c:pt idx="2">
                  <c:v>54.69</c:v>
                </c:pt>
                <c:pt idx="3">
                  <c:v>52.79</c:v>
                </c:pt>
                <c:pt idx="4">
                  <c:v>51.98</c:v>
                </c:pt>
                <c:pt idx="5">
                  <c:v>52.5</c:v>
                </c:pt>
                <c:pt idx="6">
                  <c:v>54.1</c:v>
                </c:pt>
                <c:pt idx="7">
                  <c:v>54.92</c:v>
                </c:pt>
                <c:pt idx="8">
                  <c:v>56.53</c:v>
                </c:pt>
                <c:pt idx="9">
                  <c:v>56.35</c:v>
                </c:pt>
                <c:pt idx="10">
                  <c:v>57.4</c:v>
                </c:pt>
                <c:pt idx="11">
                  <c:v>57.51</c:v>
                </c:pt>
                <c:pt idx="12">
                  <c:v>57.07</c:v>
                </c:pt>
                <c:pt idx="13">
                  <c:v>59.45</c:v>
                </c:pt>
                <c:pt idx="14">
                  <c:v>57.46</c:v>
                </c:pt>
                <c:pt idx="15">
                  <c:v>55.76</c:v>
                </c:pt>
                <c:pt idx="16">
                  <c:v>51.22</c:v>
                </c:pt>
                <c:pt idx="17">
                  <c:v>49.94</c:v>
                </c:pt>
                <c:pt idx="18">
                  <c:v>50.98</c:v>
                </c:pt>
                <c:pt idx="19">
                  <c:v>54.99</c:v>
                </c:pt>
                <c:pt idx="20">
                  <c:v>55.74</c:v>
                </c:pt>
                <c:pt idx="21">
                  <c:v>56.73</c:v>
                </c:pt>
                <c:pt idx="22">
                  <c:v>59.21</c:v>
                </c:pt>
                <c:pt idx="23">
                  <c:v>58.78</c:v>
                </c:pt>
                <c:pt idx="24">
                  <c:v>59.08</c:v>
                </c:pt>
                <c:pt idx="25">
                  <c:v>58.79</c:v>
                </c:pt>
                <c:pt idx="26">
                  <c:v>59.42</c:v>
                </c:pt>
                <c:pt idx="27">
                  <c:v>57.89</c:v>
                </c:pt>
                <c:pt idx="28">
                  <c:v>58.44</c:v>
                </c:pt>
                <c:pt idx="29">
                  <c:v>55.92</c:v>
                </c:pt>
                <c:pt idx="30">
                  <c:v>56.81</c:v>
                </c:pt>
                <c:pt idx="31">
                  <c:v>55.92</c:v>
                </c:pt>
                <c:pt idx="32">
                  <c:v>57.55</c:v>
                </c:pt>
                <c:pt idx="33">
                  <c:v>57.7</c:v>
                </c:pt>
                <c:pt idx="34">
                  <c:v>59.01</c:v>
                </c:pt>
                <c:pt idx="35">
                  <c:v>60.33</c:v>
                </c:pt>
                <c:pt idx="36">
                  <c:v>60.04</c:v>
                </c:pt>
                <c:pt idx="37">
                  <c:v>59.65</c:v>
                </c:pt>
                <c:pt idx="38">
                  <c:v>57.68</c:v>
                </c:pt>
                <c:pt idx="39">
                  <c:v>58.49</c:v>
                </c:pt>
                <c:pt idx="40">
                  <c:v>59.28</c:v>
                </c:pt>
                <c:pt idx="41">
                  <c:v>59</c:v>
                </c:pt>
                <c:pt idx="42">
                  <c:v>59.18</c:v>
                </c:pt>
                <c:pt idx="43">
                  <c:v>59.6</c:v>
                </c:pt>
                <c:pt idx="44">
                  <c:v>61.42</c:v>
                </c:pt>
                <c:pt idx="45">
                  <c:v>62.68</c:v>
                </c:pt>
                <c:pt idx="46">
                  <c:v>63.05</c:v>
                </c:pt>
                <c:pt idx="47">
                  <c:v>64.569999999999993</c:v>
                </c:pt>
                <c:pt idx="48">
                  <c:v>63.98</c:v>
                </c:pt>
                <c:pt idx="49">
                  <c:v>64.34</c:v>
                </c:pt>
                <c:pt idx="50">
                  <c:v>64.650000000000006</c:v>
                </c:pt>
                <c:pt idx="51">
                  <c:v>64.37</c:v>
                </c:pt>
                <c:pt idx="52">
                  <c:v>65.05</c:v>
                </c:pt>
                <c:pt idx="53">
                  <c:v>64.41</c:v>
                </c:pt>
                <c:pt idx="54">
                  <c:v>65.709999999999994</c:v>
                </c:pt>
                <c:pt idx="55">
                  <c:v>65.42</c:v>
                </c:pt>
                <c:pt idx="56">
                  <c:v>66.88</c:v>
                </c:pt>
                <c:pt idx="57">
                  <c:v>66.97</c:v>
                </c:pt>
                <c:pt idx="58">
                  <c:v>68.430000000000007</c:v>
                </c:pt>
                <c:pt idx="59">
                  <c:v>68.03</c:v>
                </c:pt>
                <c:pt idx="60">
                  <c:v>69.17</c:v>
                </c:pt>
                <c:pt idx="61">
                  <c:v>70.23</c:v>
                </c:pt>
                <c:pt idx="62">
                  <c:v>68.94</c:v>
                </c:pt>
                <c:pt idx="63">
                  <c:v>68.64</c:v>
                </c:pt>
                <c:pt idx="64">
                  <c:v>69.31</c:v>
                </c:pt>
                <c:pt idx="65">
                  <c:v>69.510000000000005</c:v>
                </c:pt>
                <c:pt idx="66">
                  <c:v>69.400000000000006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713440"/>
        <c:axId val="150711480"/>
      </c:lineChart>
      <c:catAx>
        <c:axId val="150713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1480"/>
        <c:crosses val="autoZero"/>
        <c:auto val="1"/>
        <c:lblAlgn val="ctr"/>
        <c:lblOffset val="100"/>
        <c:noMultiLvlLbl val="0"/>
      </c:catAx>
      <c:valAx>
        <c:axId val="15071148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711088"/>
        <c:axId val="150713048"/>
      </c:lineChart>
      <c:catAx>
        <c:axId val="150711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3048"/>
        <c:crosses val="autoZero"/>
        <c:auto val="1"/>
        <c:lblAlgn val="ctr"/>
        <c:lblOffset val="100"/>
        <c:noMultiLvlLbl val="0"/>
      </c:catAx>
      <c:valAx>
        <c:axId val="15071304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713832"/>
        <c:axId val="150714224"/>
      </c:lineChart>
      <c:catAx>
        <c:axId val="150713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4224"/>
        <c:crosses val="autoZero"/>
        <c:auto val="1"/>
        <c:lblAlgn val="ctr"/>
        <c:lblOffset val="100"/>
        <c:noMultiLvlLbl val="0"/>
      </c:catAx>
      <c:valAx>
        <c:axId val="150714224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69072"/>
        <c:axId val="332470248"/>
      </c:lineChart>
      <c:catAx>
        <c:axId val="33246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70248"/>
        <c:crosses val="autoZero"/>
        <c:auto val="1"/>
        <c:lblAlgn val="ctr"/>
        <c:lblOffset val="100"/>
        <c:noMultiLvlLbl val="0"/>
      </c:catAx>
      <c:valAx>
        <c:axId val="332470248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006840"/>
        <c:axId val="383008408"/>
      </c:lineChart>
      <c:catAx>
        <c:axId val="383006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008408"/>
        <c:crosses val="autoZero"/>
        <c:auto val="1"/>
        <c:lblAlgn val="ctr"/>
        <c:lblOffset val="100"/>
        <c:noMultiLvlLbl val="0"/>
      </c:catAx>
      <c:valAx>
        <c:axId val="383008408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00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452437</xdr:colOff>
      <xdr:row>1</xdr:row>
      <xdr:rowOff>28575</xdr:rowOff>
    </xdr:from>
    <xdr:to>
      <xdr:col>19</xdr:col>
      <xdr:colOff>76201</xdr:colOff>
      <xdr:row>19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19</xdr:row>
      <xdr:rowOff>95249</xdr:rowOff>
    </xdr:from>
    <xdr:to>
      <xdr:col>19</xdr:col>
      <xdr:colOff>123825</xdr:colOff>
      <xdr:row>39</xdr:row>
      <xdr:rowOff>66674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33"/>
  <sheetViews>
    <sheetView workbookViewId="0">
      <pane ySplit="1" topLeftCell="A2" activePane="bottomLeft" state="frozen"/>
      <selection pane="bottomLeft" activeCell="F33" sqref="F33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9.5703125" bestFit="1" customWidth="1"/>
    <col min="6" max="6" width="11.140625" bestFit="1" customWidth="1"/>
    <col min="7" max="7" width="10.140625" bestFit="1" customWidth="1"/>
  </cols>
  <sheetData>
    <row r="1" spans="1:20" x14ac:dyDescent="0.25">
      <c r="A1" s="240"/>
      <c r="B1" s="240" t="s">
        <v>108</v>
      </c>
      <c r="C1" s="248" t="s">
        <v>252</v>
      </c>
      <c r="D1" s="248" t="s">
        <v>254</v>
      </c>
      <c r="E1" s="240" t="s">
        <v>107</v>
      </c>
      <c r="F1" s="240" t="s">
        <v>109</v>
      </c>
      <c r="G1" s="248" t="s">
        <v>251</v>
      </c>
      <c r="H1" s="248" t="s">
        <v>253</v>
      </c>
      <c r="I1" s="241" t="s">
        <v>130</v>
      </c>
      <c r="J1" s="242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49">
        <v>2102.44</v>
      </c>
      <c r="D2" s="249"/>
      <c r="E2" s="69">
        <v>322588.21000000002</v>
      </c>
      <c r="F2" s="42">
        <v>360000</v>
      </c>
      <c r="G2" s="43"/>
      <c r="H2" s="43"/>
      <c r="I2" s="42">
        <f t="shared" ref="I2:I28" si="0">E2-F2</f>
        <v>-37411.789999999979</v>
      </c>
      <c r="J2" s="94">
        <f t="shared" ref="J2:J28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3">
        <v>2096.92</v>
      </c>
      <c r="D3" s="250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50">
        <f>G3/F2</f>
        <v>-7.2060555555555359E-3</v>
      </c>
      <c r="I3" s="42">
        <f t="shared" si="0"/>
        <v>-40005.969999999972</v>
      </c>
      <c r="J3" s="94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3">
        <v>2079.61</v>
      </c>
      <c r="D4" s="250">
        <f t="shared" ref="D4:D28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50">
        <f t="shared" ref="H4:H27" si="4">G4/F3</f>
        <v>-2.2650694444444446E-2</v>
      </c>
      <c r="I4" s="42">
        <f t="shared" si="0"/>
        <v>-48160.219999999972</v>
      </c>
      <c r="J4" s="94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3">
        <v>2035.73</v>
      </c>
      <c r="D5" s="250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50">
        <f t="shared" si="4"/>
        <v>-2.817325000000015E-2</v>
      </c>
      <c r="I5" s="42">
        <f t="shared" si="0"/>
        <v>-58302.590000000026</v>
      </c>
      <c r="J5" s="94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3">
        <v>1970.89</v>
      </c>
      <c r="D6" s="250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50">
        <f t="shared" si="4"/>
        <v>-1.8344027777777713E-2</v>
      </c>
      <c r="I6" s="42">
        <f t="shared" si="0"/>
        <v>-64906.44</v>
      </c>
      <c r="J6" s="94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3">
        <v>1893.21</v>
      </c>
      <c r="D7" s="250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50">
        <f t="shared" si="4"/>
        <v>-3.3328527777777832E-2</v>
      </c>
      <c r="I7" s="42">
        <f t="shared" si="0"/>
        <v>-76904.710000000021</v>
      </c>
      <c r="J7" s="94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3">
        <v>1867.61</v>
      </c>
      <c r="D8" s="250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50">
        <f t="shared" si="4"/>
        <v>-1.7089111111110996E-2</v>
      </c>
      <c r="I8" s="42">
        <f t="shared" si="0"/>
        <v>-83056.789999999979</v>
      </c>
      <c r="J8" s="94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3">
        <v>1940.51</v>
      </c>
      <c r="D9" s="250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50">
        <f t="shared" si="4"/>
        <v>2.1913861111111085E-2</v>
      </c>
      <c r="I9" s="42">
        <f t="shared" si="0"/>
        <v>-75167.799999999988</v>
      </c>
      <c r="J9" s="94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3">
        <v>1987.66</v>
      </c>
      <c r="D10" s="250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50">
        <f t="shared" si="4"/>
        <v>4.4196611111111027E-2</v>
      </c>
      <c r="I10" s="42">
        <f t="shared" si="0"/>
        <v>-59257.020000000019</v>
      </c>
      <c r="J10" s="94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3">
        <v>1988.87</v>
      </c>
      <c r="D11" s="250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50">
        <f t="shared" si="4"/>
        <v>1.9994666666666713E-2</v>
      </c>
      <c r="I11" s="42">
        <f t="shared" si="0"/>
        <v>-52058.94</v>
      </c>
      <c r="J11" s="94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3">
        <v>1972.18</v>
      </c>
      <c r="D12" s="250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50">
        <f t="shared" si="4"/>
        <v>9.0545833333333988E-3</v>
      </c>
      <c r="I12" s="42">
        <f t="shared" si="0"/>
        <v>-48799.289999999979</v>
      </c>
      <c r="J12" s="94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3">
        <v>1913.85</v>
      </c>
      <c r="D13" s="250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50">
        <f t="shared" si="4"/>
        <v>-2.4333111111111229E-2</v>
      </c>
      <c r="I13" s="42">
        <f t="shared" si="0"/>
        <v>-57559.210000000021</v>
      </c>
      <c r="J13" s="94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3">
        <v>1948.86</v>
      </c>
      <c r="D14" s="250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50">
        <f t="shared" si="4"/>
        <v>9.8387671232877342E-3</v>
      </c>
      <c r="I14" s="42">
        <f t="shared" si="0"/>
        <v>-53968.06</v>
      </c>
      <c r="J14" s="94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3">
        <v>1951.13</v>
      </c>
      <c r="D15" s="250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50">
        <f t="shared" si="4"/>
        <v>5.7563157894737456E-3</v>
      </c>
      <c r="I15" s="42">
        <f t="shared" si="0"/>
        <v>-51780.659999999974</v>
      </c>
      <c r="J15" s="94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3">
        <v>1921.22</v>
      </c>
      <c r="D16" s="250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50">
        <f t="shared" si="4"/>
        <v>-8.6577368421052701E-3</v>
      </c>
      <c r="I16" s="42">
        <f t="shared" si="0"/>
        <v>-55070.599999999977</v>
      </c>
      <c r="J16" s="94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3">
        <v>1969.41</v>
      </c>
      <c r="D17" s="250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50">
        <f t="shared" si="4"/>
        <v>1.7590789473684209E-2</v>
      </c>
      <c r="I17" s="42">
        <f t="shared" si="0"/>
        <v>-48386.099999999977</v>
      </c>
      <c r="J17" s="94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3">
        <v>1942.04</v>
      </c>
      <c r="D18" s="250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50">
        <f t="shared" si="4"/>
        <v>-2.5845842105263268E-2</v>
      </c>
      <c r="I18" s="42">
        <f t="shared" si="0"/>
        <v>-58207.520000000019</v>
      </c>
      <c r="J18" s="94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3">
        <v>1952.29</v>
      </c>
      <c r="D19" s="250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50">
        <f t="shared" si="4"/>
        <v>4.2039736842105508E-3</v>
      </c>
      <c r="I19" s="42">
        <f t="shared" si="0"/>
        <v>-56610.010000000009</v>
      </c>
      <c r="J19" s="94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3">
        <v>1961.05</v>
      </c>
      <c r="D20" s="250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50">
        <f t="shared" si="4"/>
        <v>-9.2197368421046506E-4</v>
      </c>
      <c r="I20" s="42">
        <f t="shared" si="0"/>
        <v>-56960.359999999986</v>
      </c>
      <c r="J20" s="94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3">
        <v>1953.03</v>
      </c>
      <c r="D21" s="250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50">
        <f t="shared" si="4"/>
        <v>7.8318684210525943E-3</v>
      </c>
      <c r="I21" s="42">
        <f t="shared" si="0"/>
        <v>-53984.25</v>
      </c>
      <c r="J21" s="94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3">
        <v>1978.09</v>
      </c>
      <c r="D22" s="250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50">
        <f t="shared" si="4"/>
        <v>6.6131315789473436E-3</v>
      </c>
      <c r="I22" s="42">
        <f t="shared" si="0"/>
        <v>-51471.260000000009</v>
      </c>
      <c r="J22" s="94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3">
        <v>1995.31</v>
      </c>
      <c r="D23" s="250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50">
        <f t="shared" si="4"/>
        <v>1.2305763157894743E-2</v>
      </c>
      <c r="I23" s="42">
        <f t="shared" si="0"/>
        <v>-46795.070000000007</v>
      </c>
      <c r="J23" s="94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3">
        <v>1990.2</v>
      </c>
      <c r="D24" s="250">
        <f t="shared" si="3"/>
        <v>-2.5610055580335385E-3</v>
      </c>
      <c r="E24" s="69">
        <v>333913.03999999998</v>
      </c>
      <c r="F24" s="42">
        <v>380000</v>
      </c>
      <c r="G24" s="42">
        <f t="shared" si="2"/>
        <v>708.10999999998603</v>
      </c>
      <c r="H24" s="250">
        <f t="shared" si="4"/>
        <v>1.8634473684210158E-3</v>
      </c>
      <c r="I24" s="42">
        <f t="shared" si="0"/>
        <v>-46086.960000000021</v>
      </c>
      <c r="J24" s="94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3">
        <v>1958.08</v>
      </c>
      <c r="D25" s="250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50">
        <f t="shared" si="4"/>
        <v>-2.4456684210526259E-2</v>
      </c>
      <c r="I25" s="42">
        <f t="shared" si="0"/>
        <v>-55380.5</v>
      </c>
      <c r="J25" s="94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3">
        <v>1966.97</v>
      </c>
      <c r="D26" s="250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50">
        <f t="shared" si="4"/>
        <v>5.5834615384615085E-3</v>
      </c>
      <c r="I26" s="42">
        <f t="shared" si="0"/>
        <v>-53202.950000000012</v>
      </c>
      <c r="J26" s="94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3">
        <v>1942.74</v>
      </c>
      <c r="D27" s="250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50">
        <f t="shared" si="4"/>
        <v>-2.0945820512820502E-2</v>
      </c>
      <c r="I27" s="42">
        <f t="shared" si="0"/>
        <v>-61371.820000000007</v>
      </c>
      <c r="J27" s="94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253">
        <v>1938.76</v>
      </c>
      <c r="D28" s="250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50">
        <f t="shared" ref="H28" si="5">G28/F27</f>
        <v>-1.7458897435897364E-2</v>
      </c>
      <c r="I28" s="42">
        <f t="shared" si="0"/>
        <v>-68180.789999999979</v>
      </c>
      <c r="J28" s="94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F29" s="42">
        <v>390000</v>
      </c>
      <c r="H29" s="43"/>
      <c r="I29" s="38"/>
      <c r="J29" s="42"/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3"/>
      <c r="D30" s="38"/>
      <c r="E30" s="42"/>
      <c r="F30" s="42">
        <v>390000</v>
      </c>
      <c r="G30" s="38"/>
      <c r="H30" s="43"/>
      <c r="I30" s="38"/>
      <c r="J30" s="42"/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38"/>
      <c r="C31" s="43"/>
      <c r="D31" s="38"/>
      <c r="E31" s="42"/>
      <c r="F31" s="42"/>
      <c r="G31" s="38"/>
      <c r="H31" s="43"/>
      <c r="I31" s="38"/>
      <c r="J31" s="42"/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38"/>
      <c r="C32" s="43"/>
      <c r="D32" s="38"/>
      <c r="E32" s="42"/>
      <c r="F32" s="42"/>
      <c r="G32" s="38"/>
      <c r="H32" s="43"/>
      <c r="I32" s="38"/>
      <c r="J32" s="42"/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38"/>
      <c r="C33" s="43"/>
      <c r="D33" s="42"/>
      <c r="E33" s="42"/>
      <c r="F33" s="42"/>
      <c r="G33" s="38"/>
      <c r="H33" s="43"/>
      <c r="I33" s="38"/>
      <c r="J33" s="42"/>
      <c r="K33" s="42"/>
      <c r="L33" s="43"/>
      <c r="M33" s="43"/>
      <c r="N33" s="38"/>
      <c r="O33" s="38"/>
      <c r="P33" s="38"/>
      <c r="Q33" s="3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9" activePane="bottomLeft" state="frozen"/>
      <selection activeCell="E5" sqref="E5"/>
      <selection pane="bottomLeft" activeCell="R163" sqref="R163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123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124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247</v>
      </c>
    </row>
    <row r="2" spans="1:17" ht="18" hidden="1" customHeight="1" outlineLevel="1" x14ac:dyDescent="0.25">
      <c r="A2" s="254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hidden="1" customHeight="1" outlineLevel="1" x14ac:dyDescent="0.25">
      <c r="A3" s="254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hidden="1" customHeight="1" outlineLevel="1" x14ac:dyDescent="0.25">
      <c r="A4" s="254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51">
        <v>41.19</v>
      </c>
    </row>
    <row r="5" spans="1:17" ht="18" hidden="1" customHeight="1" outlineLevel="1" x14ac:dyDescent="0.25">
      <c r="A5" s="254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collapsed="1" x14ac:dyDescent="0.25">
      <c r="A6" s="254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7" t="s">
        <v>248</v>
      </c>
    </row>
    <row r="7" spans="1:17" ht="18" hidden="1" customHeight="1" outlineLevel="1" x14ac:dyDescent="0.25">
      <c r="A7" s="255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hidden="1" customHeight="1" outlineLevel="1" x14ac:dyDescent="0.25">
      <c r="A8" s="255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collapsed="1" x14ac:dyDescent="0.25">
      <c r="A9" s="255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7" t="s">
        <v>248</v>
      </c>
    </row>
    <row r="10" spans="1:17" ht="18" hidden="1" customHeight="1" outlineLevel="1" x14ac:dyDescent="0.25">
      <c r="A10" s="254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hidden="1" customHeight="1" outlineLevel="1" x14ac:dyDescent="0.25">
      <c r="A11" s="254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hidden="1" customHeight="1" outlineLevel="1" x14ac:dyDescent="0.25">
      <c r="A12" s="254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hidden="1" customHeight="1" outlineLevel="1" x14ac:dyDescent="0.25">
      <c r="A13" s="254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collapsed="1" x14ac:dyDescent="0.25">
      <c r="A14" s="254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7" t="s">
        <v>248</v>
      </c>
    </row>
    <row r="15" spans="1:17" ht="18" hidden="1" customHeight="1" outlineLevel="1" x14ac:dyDescent="0.25">
      <c r="A15" s="255" t="s">
        <v>30</v>
      </c>
      <c r="B15" s="39"/>
      <c r="C15" s="34"/>
      <c r="D15" s="33"/>
      <c r="E15" s="33"/>
      <c r="F15" s="33"/>
      <c r="G15" s="39"/>
      <c r="H15" s="34"/>
      <c r="I15" s="33"/>
      <c r="J15" s="224"/>
      <c r="K15" s="33"/>
      <c r="L15" s="39"/>
      <c r="M15" s="33"/>
      <c r="N15" s="33"/>
      <c r="O15" s="46"/>
      <c r="P15" s="227"/>
    </row>
    <row r="16" spans="1:17" ht="18" hidden="1" customHeight="1" outlineLevel="1" x14ac:dyDescent="0.25">
      <c r="A16" s="255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7"/>
    </row>
    <row r="17" spans="1:16" ht="18" customHeight="1" collapsed="1" x14ac:dyDescent="0.25">
      <c r="A17" s="255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4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7" t="s">
        <v>248</v>
      </c>
    </row>
    <row r="18" spans="1:16" ht="18" hidden="1" customHeight="1" outlineLevel="1" x14ac:dyDescent="0.25">
      <c r="A18" s="258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hidden="1" customHeight="1" outlineLevel="1" x14ac:dyDescent="0.25">
      <c r="A19" s="259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hidden="1" customHeight="1" outlineLevel="1" x14ac:dyDescent="0.25">
      <c r="A20" s="259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hidden="1" customHeight="1" outlineLevel="1" x14ac:dyDescent="0.25">
      <c r="A21" s="259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hidden="1" customHeight="1" outlineLevel="1" x14ac:dyDescent="0.25">
      <c r="A22" s="259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hidden="1" customHeight="1" outlineLevel="1" x14ac:dyDescent="0.25">
      <c r="A23" s="259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hidden="1" customHeight="1" outlineLevel="1" x14ac:dyDescent="0.25">
      <c r="A24" s="259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hidden="1" customHeight="1" outlineLevel="1" x14ac:dyDescent="0.25">
      <c r="A25" s="259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collapsed="1" x14ac:dyDescent="0.25">
      <c r="A26" s="259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7" t="s">
        <v>248</v>
      </c>
    </row>
    <row r="27" spans="1:16" ht="18" hidden="1" customHeight="1" outlineLevel="1" x14ac:dyDescent="0.25">
      <c r="A27" s="256" t="s">
        <v>8</v>
      </c>
      <c r="B27" s="39"/>
      <c r="C27" s="34"/>
      <c r="D27" s="33"/>
      <c r="E27" s="33"/>
      <c r="F27" s="33"/>
      <c r="G27" s="39"/>
      <c r="H27" s="34"/>
      <c r="I27" s="33"/>
      <c r="J27" s="224"/>
      <c r="K27" s="33"/>
      <c r="L27" s="39"/>
      <c r="M27" s="33"/>
      <c r="N27" s="33"/>
      <c r="O27" s="46"/>
    </row>
    <row r="28" spans="1:16" ht="18" hidden="1" customHeight="1" outlineLevel="1" x14ac:dyDescent="0.25">
      <c r="A28" s="256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hidden="1" customHeight="1" outlineLevel="1" x14ac:dyDescent="0.25">
      <c r="A29" s="256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4">
        <v>0.34</v>
      </c>
      <c r="K29" s="33">
        <f>H29*I29-J29</f>
        <v>18599.66</v>
      </c>
      <c r="L29" s="39"/>
      <c r="M29" s="33"/>
      <c r="N29" s="33"/>
      <c r="O29" s="46"/>
    </row>
    <row r="30" spans="1:16" ht="18" hidden="1" customHeight="1" outlineLevel="1" x14ac:dyDescent="0.25">
      <c r="A30" s="256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hidden="1" customHeight="1" outlineLevel="1" x14ac:dyDescent="0.25">
      <c r="A31" s="256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4"/>
      <c r="K31" s="33"/>
      <c r="L31" s="39"/>
      <c r="M31" s="33"/>
      <c r="N31" s="33"/>
      <c r="O31" s="46"/>
    </row>
    <row r="32" spans="1:16" ht="18" hidden="1" customHeight="1" outlineLevel="1" x14ac:dyDescent="0.25">
      <c r="A32" s="256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hidden="1" customHeight="1" outlineLevel="1" x14ac:dyDescent="0.25">
      <c r="A33" s="256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hidden="1" customHeight="1" outlineLevel="1" x14ac:dyDescent="0.25">
      <c r="A34" s="256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hidden="1" customHeight="1" outlineLevel="1" x14ac:dyDescent="0.25">
      <c r="A35" s="256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hidden="1" customHeight="1" outlineLevel="1" x14ac:dyDescent="0.25">
      <c r="A36" s="256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hidden="1" customHeight="1" outlineLevel="1" x14ac:dyDescent="0.25">
      <c r="A37" s="256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hidden="1" customHeight="1" outlineLevel="1" x14ac:dyDescent="0.25">
      <c r="A38" s="256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collapsed="1" x14ac:dyDescent="0.25">
      <c r="A39" s="257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7" t="s">
        <v>248</v>
      </c>
    </row>
    <row r="40" spans="1:16" ht="18" hidden="1" customHeight="1" outlineLevel="1" x14ac:dyDescent="0.25">
      <c r="A40" s="254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hidden="1" customHeight="1" outlineLevel="1" x14ac:dyDescent="0.25">
      <c r="A41" s="254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hidden="1" customHeight="1" outlineLevel="1" x14ac:dyDescent="0.25">
      <c r="A42" s="254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hidden="1" customHeight="1" outlineLevel="1" x14ac:dyDescent="0.25">
      <c r="A43" s="254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collapsed="1" x14ac:dyDescent="0.25">
      <c r="A44" s="254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7" t="s">
        <v>248</v>
      </c>
    </row>
    <row r="45" spans="1:16" ht="18" hidden="1" customHeight="1" outlineLevel="1" x14ac:dyDescent="0.25">
      <c r="A45" s="260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hidden="1" customHeight="1" outlineLevel="1" x14ac:dyDescent="0.25">
      <c r="A46" s="261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4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hidden="1" customHeight="1" outlineLevel="1" x14ac:dyDescent="0.25">
      <c r="A47" s="261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hidden="1" customHeight="1" outlineLevel="1" x14ac:dyDescent="0.25">
      <c r="A48" s="261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hidden="1" customHeight="1" outlineLevel="1" x14ac:dyDescent="0.25">
      <c r="A49" s="261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collapsed="1" x14ac:dyDescent="0.25">
      <c r="A50" s="262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7" t="s">
        <v>248</v>
      </c>
    </row>
    <row r="51" spans="1:16" ht="18" hidden="1" customHeight="1" outlineLevel="1" x14ac:dyDescent="0.25">
      <c r="A51" s="258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hidden="1" customHeight="1" outlineLevel="1" x14ac:dyDescent="0.25">
      <c r="A52" s="259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hidden="1" customHeight="1" outlineLevel="1" x14ac:dyDescent="0.25">
      <c r="A53" s="259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collapsed="1" x14ac:dyDescent="0.25">
      <c r="A54" s="263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7" t="s">
        <v>248</v>
      </c>
    </row>
    <row r="55" spans="1:16" ht="18" hidden="1" customHeight="1" outlineLevel="1" x14ac:dyDescent="0.25">
      <c r="A55" s="255" t="s">
        <v>16</v>
      </c>
      <c r="B55" s="39"/>
      <c r="C55" s="34"/>
      <c r="D55" s="33"/>
      <c r="E55" s="33"/>
      <c r="F55" s="33"/>
      <c r="G55" s="39"/>
      <c r="H55" s="34"/>
      <c r="I55" s="33"/>
      <c r="J55" s="224"/>
      <c r="K55" s="33"/>
      <c r="L55" s="39"/>
      <c r="M55" s="33"/>
      <c r="N55" s="33"/>
      <c r="O55" s="46"/>
      <c r="P55" s="227"/>
    </row>
    <row r="56" spans="1:16" ht="18" hidden="1" customHeight="1" outlineLevel="1" x14ac:dyDescent="0.25">
      <c r="A56" s="255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7"/>
    </row>
    <row r="57" spans="1:16" ht="18" customHeight="1" collapsed="1" x14ac:dyDescent="0.25">
      <c r="A57" s="255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7" t="s">
        <v>248</v>
      </c>
    </row>
    <row r="58" spans="1:16" ht="18" hidden="1" customHeight="1" outlineLevel="1" x14ac:dyDescent="0.25">
      <c r="A58" s="254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7"/>
    </row>
    <row r="59" spans="1:16" ht="18" hidden="1" customHeight="1" outlineLevel="1" x14ac:dyDescent="0.25">
      <c r="A59" s="254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7"/>
    </row>
    <row r="60" spans="1:16" ht="18" hidden="1" customHeight="1" outlineLevel="1" x14ac:dyDescent="0.25">
      <c r="A60" s="254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7"/>
    </row>
    <row r="61" spans="1:16" ht="18" hidden="1" customHeight="1" outlineLevel="1" x14ac:dyDescent="0.25">
      <c r="A61" s="254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7"/>
    </row>
    <row r="62" spans="1:16" ht="18" hidden="1" customHeight="1" outlineLevel="1" x14ac:dyDescent="0.25">
      <c r="A62" s="254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7"/>
    </row>
    <row r="63" spans="1:16" ht="18" customHeight="1" collapsed="1" x14ac:dyDescent="0.25">
      <c r="A63" s="254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7" t="s">
        <v>248</v>
      </c>
    </row>
    <row r="64" spans="1:16" ht="18" hidden="1" customHeight="1" outlineLevel="1" x14ac:dyDescent="0.25">
      <c r="A64" s="255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hidden="1" customHeight="1" outlineLevel="1" x14ac:dyDescent="0.25">
      <c r="A65" s="255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hidden="1" customHeight="1" outlineLevel="1" x14ac:dyDescent="0.25">
      <c r="A66" s="255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hidden="1" customHeight="1" outlineLevel="1" x14ac:dyDescent="0.25">
      <c r="A67" s="255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hidden="1" customHeight="1" outlineLevel="1" x14ac:dyDescent="0.25">
      <c r="A68" s="255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hidden="1" customHeight="1" outlineLevel="1" x14ac:dyDescent="0.25">
      <c r="A69" s="255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hidden="1" customHeight="1" outlineLevel="1" x14ac:dyDescent="0.25">
      <c r="A70" s="255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hidden="1" customHeight="1" outlineLevel="1" x14ac:dyDescent="0.25">
      <c r="A71" s="255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hidden="1" customHeight="1" outlineLevel="1" x14ac:dyDescent="0.25">
      <c r="A72" s="255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hidden="1" customHeight="1" outlineLevel="1" x14ac:dyDescent="0.25">
      <c r="A73" s="255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hidden="1" customHeight="1" outlineLevel="1" x14ac:dyDescent="0.25">
      <c r="A74" s="255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hidden="1" customHeight="1" outlineLevel="1" x14ac:dyDescent="0.25">
      <c r="A75" s="255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55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55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55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55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55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hidden="1" customHeight="1" outlineLevel="1" x14ac:dyDescent="0.25">
      <c r="A81" s="255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hidden="1" customHeight="1" outlineLevel="1" x14ac:dyDescent="0.25">
      <c r="A82" s="255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hidden="1" customHeight="1" outlineLevel="1" x14ac:dyDescent="0.25">
      <c r="A83" s="255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hidden="1" customHeight="1" outlineLevel="1" x14ac:dyDescent="0.25">
      <c r="A84" s="255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hidden="1" customHeight="1" outlineLevel="1" x14ac:dyDescent="0.25">
      <c r="A85" s="255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hidden="1" customHeight="1" outlineLevel="1" x14ac:dyDescent="0.25">
      <c r="A86" s="255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hidden="1" customHeight="1" outlineLevel="1" x14ac:dyDescent="0.25">
      <c r="A87" s="255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hidden="1" customHeight="1" outlineLevel="1" x14ac:dyDescent="0.25">
      <c r="A88" s="255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hidden="1" customHeight="1" outlineLevel="1" x14ac:dyDescent="0.25">
      <c r="A89" s="255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hidden="1" customHeight="1" outlineLevel="1" x14ac:dyDescent="0.25">
      <c r="A90" s="255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hidden="1" customHeight="1" outlineLevel="1" x14ac:dyDescent="0.25">
      <c r="A91" s="255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hidden="1" customHeight="1" outlineLevel="1" x14ac:dyDescent="0.25">
      <c r="A92" s="255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hidden="1" customHeight="1" outlineLevel="1" x14ac:dyDescent="0.25">
      <c r="A93" s="255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hidden="1" customHeight="1" outlineLevel="1" x14ac:dyDescent="0.25">
      <c r="A94" s="255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collapsed="1" x14ac:dyDescent="0.25">
      <c r="A95" s="255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7" t="s">
        <v>248</v>
      </c>
    </row>
    <row r="96" spans="1:16" ht="18" hidden="1" customHeight="1" outlineLevel="1" x14ac:dyDescent="0.25">
      <c r="A96" s="254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hidden="1" customHeight="1" outlineLevel="1" x14ac:dyDescent="0.25">
      <c r="A97" s="254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collapsed="1" x14ac:dyDescent="0.25">
      <c r="A98" s="254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7" t="s">
        <v>248</v>
      </c>
    </row>
    <row r="99" spans="1:16" ht="18" hidden="1" customHeight="1" outlineLevel="1" x14ac:dyDescent="0.25">
      <c r="A99" s="255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hidden="1" customHeight="1" outlineLevel="1" x14ac:dyDescent="0.25">
      <c r="A100" s="255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hidden="1" customHeight="1" outlineLevel="1" x14ac:dyDescent="0.25">
      <c r="A101" s="255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collapsed="1" x14ac:dyDescent="0.25">
      <c r="A102" s="255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7" t="s">
        <v>248</v>
      </c>
    </row>
    <row r="103" spans="1:16" ht="18" hidden="1" customHeight="1" outlineLevel="1" x14ac:dyDescent="0.25">
      <c r="A103" s="254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hidden="1" customHeight="1" outlineLevel="1" x14ac:dyDescent="0.25">
      <c r="A104" s="254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hidden="1" customHeight="1" outlineLevel="1" x14ac:dyDescent="0.25">
      <c r="A105" s="254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hidden="1" customHeight="1" outlineLevel="1" x14ac:dyDescent="0.25">
      <c r="A106" s="254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hidden="1" customHeight="1" outlineLevel="1" x14ac:dyDescent="0.25">
      <c r="A107" s="254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hidden="1" customHeight="1" outlineLevel="1" x14ac:dyDescent="0.25">
      <c r="A108" s="254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collapsed="1" x14ac:dyDescent="0.25">
      <c r="A109" s="254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7" t="s">
        <v>248</v>
      </c>
    </row>
    <row r="110" spans="1:16" ht="18" hidden="1" customHeight="1" outlineLevel="1" x14ac:dyDescent="0.25">
      <c r="A110" s="264" t="s">
        <v>26</v>
      </c>
      <c r="B110" s="40"/>
      <c r="C110" s="34"/>
      <c r="D110" s="33"/>
      <c r="E110" s="34"/>
      <c r="F110" s="33"/>
      <c r="G110" s="216"/>
      <c r="H110" s="34"/>
      <c r="I110" s="33"/>
      <c r="J110" s="34"/>
      <c r="K110" s="33"/>
      <c r="L110" s="39"/>
      <c r="M110" s="33"/>
      <c r="N110" s="34"/>
      <c r="O110" s="34"/>
    </row>
    <row r="111" spans="1:16" ht="18" hidden="1" customHeight="1" outlineLevel="1" x14ac:dyDescent="0.25">
      <c r="A111" s="256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6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hidden="1" customHeight="1" outlineLevel="1" x14ac:dyDescent="0.25">
      <c r="A112" s="256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6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hidden="1" customHeight="1" outlineLevel="1" x14ac:dyDescent="0.25">
      <c r="A113" s="256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6"/>
      <c r="H113" s="34"/>
      <c r="I113" s="33"/>
      <c r="J113" s="34"/>
      <c r="K113" s="33"/>
      <c r="L113" s="39"/>
      <c r="M113" s="33"/>
      <c r="N113" s="34"/>
      <c r="O113" s="34"/>
    </row>
    <row r="114" spans="1:16" ht="18" hidden="1" customHeight="1" outlineLevel="1" x14ac:dyDescent="0.25">
      <c r="A114" s="256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6"/>
      <c r="H114" s="34"/>
      <c r="I114" s="33"/>
      <c r="J114" s="34"/>
      <c r="K114" s="33"/>
      <c r="L114" s="39"/>
      <c r="M114" s="33"/>
      <c r="N114" s="34"/>
      <c r="O114" s="34"/>
    </row>
    <row r="115" spans="1:16" ht="18" hidden="1" customHeight="1" outlineLevel="1" x14ac:dyDescent="0.25">
      <c r="A115" s="256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6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collapsed="1" x14ac:dyDescent="0.25">
      <c r="A116" s="256"/>
      <c r="B116" s="40"/>
      <c r="C116" s="34">
        <v>650</v>
      </c>
      <c r="D116" s="33"/>
      <c r="E116" s="34"/>
      <c r="F116" s="33">
        <v>3943.5</v>
      </c>
      <c r="G116" s="216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7" t="s">
        <v>248</v>
      </c>
    </row>
    <row r="117" spans="1:16" ht="18" hidden="1" customHeight="1" outlineLevel="1" x14ac:dyDescent="0.25">
      <c r="A117" s="265" t="s">
        <v>23</v>
      </c>
      <c r="B117" s="179"/>
      <c r="C117" s="180"/>
      <c r="D117" s="181"/>
      <c r="E117" s="180"/>
      <c r="F117" s="181"/>
      <c r="G117" s="217"/>
      <c r="H117" s="180"/>
      <c r="I117" s="181"/>
      <c r="J117" s="180"/>
      <c r="K117" s="181"/>
      <c r="L117" s="182"/>
      <c r="M117" s="181"/>
      <c r="N117" s="180"/>
      <c r="O117" s="180"/>
    </row>
    <row r="118" spans="1:16" ht="18" hidden="1" customHeight="1" outlineLevel="1" x14ac:dyDescent="0.25">
      <c r="A118" s="265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7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hidden="1" customHeight="1" outlineLevel="1" x14ac:dyDescent="0.25">
      <c r="A119" s="265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7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hidden="1" customHeight="1" outlineLevel="1" x14ac:dyDescent="0.25">
      <c r="A120" s="265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7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hidden="1" customHeight="1" outlineLevel="1" x14ac:dyDescent="0.25">
      <c r="A121" s="265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7"/>
      <c r="H121" s="180"/>
      <c r="I121" s="181"/>
      <c r="J121" s="225"/>
      <c r="K121" s="181"/>
      <c r="L121" s="182"/>
      <c r="M121" s="181"/>
      <c r="N121" s="180"/>
      <c r="O121" s="180"/>
    </row>
    <row r="122" spans="1:16" ht="18" customHeight="1" collapsed="1" x14ac:dyDescent="0.25">
      <c r="A122" s="266"/>
      <c r="B122" s="179"/>
      <c r="C122" s="180">
        <v>190</v>
      </c>
      <c r="D122" s="181"/>
      <c r="E122" s="180"/>
      <c r="F122" s="181">
        <f>SUM(F118:F121)</f>
        <v>6871.1</v>
      </c>
      <c r="G122" s="217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7" t="s">
        <v>248</v>
      </c>
    </row>
    <row r="123" spans="1:16" ht="18" hidden="1" customHeight="1" outlineLevel="1" x14ac:dyDescent="0.25">
      <c r="A123" s="264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hidden="1" customHeight="1" outlineLevel="1" x14ac:dyDescent="0.25">
      <c r="A124" s="256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collapsed="1" x14ac:dyDescent="0.25">
      <c r="A125" s="257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7" t="s">
        <v>248</v>
      </c>
    </row>
    <row r="126" spans="1:16" ht="18" hidden="1" customHeight="1" outlineLevel="1" x14ac:dyDescent="0.25">
      <c r="A126" s="254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hidden="1" customHeight="1" outlineLevel="1" x14ac:dyDescent="0.25">
      <c r="A127" s="254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collapsed="1" x14ac:dyDescent="0.25">
      <c r="A128" s="254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7" t="s">
        <v>248</v>
      </c>
    </row>
    <row r="129" spans="1:16" ht="18" hidden="1" customHeight="1" outlineLevel="1" x14ac:dyDescent="0.25">
      <c r="A129" s="255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hidden="1" customHeight="1" outlineLevel="1" x14ac:dyDescent="0.25">
      <c r="A130" s="255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hidden="1" customHeight="1" outlineLevel="1" x14ac:dyDescent="0.25">
      <c r="A131" s="255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4"/>
      <c r="K131" s="33"/>
      <c r="L131" s="39"/>
      <c r="M131" s="33"/>
      <c r="N131" s="33"/>
      <c r="O131" s="46"/>
    </row>
    <row r="132" spans="1:16" ht="18" customHeight="1" collapsed="1" x14ac:dyDescent="0.25">
      <c r="A132" s="255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7" t="s">
        <v>248</v>
      </c>
    </row>
    <row r="133" spans="1:16" ht="18" hidden="1" customHeight="1" outlineLevel="1" x14ac:dyDescent="0.25">
      <c r="A133" s="254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hidden="1" customHeight="1" outlineLevel="1" x14ac:dyDescent="0.25">
      <c r="A134" s="254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collapsed="1" x14ac:dyDescent="0.25">
      <c r="A135" s="254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7" t="s">
        <v>248</v>
      </c>
    </row>
    <row r="136" spans="1:16" ht="18" hidden="1" customHeight="1" outlineLevel="1" x14ac:dyDescent="0.25">
      <c r="A136" s="255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hidden="1" customHeight="1" outlineLevel="1" x14ac:dyDescent="0.25">
      <c r="A137" s="255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4">
        <v>0.05</v>
      </c>
      <c r="K137" s="33">
        <f>H137*I137-J137</f>
        <v>2949.95</v>
      </c>
      <c r="L137" s="39"/>
      <c r="M137" s="33"/>
      <c r="N137" s="33"/>
      <c r="O137" s="46"/>
    </row>
    <row r="138" spans="1:16" ht="18" customHeight="1" collapsed="1" x14ac:dyDescent="0.25">
      <c r="A138" s="255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/>
      <c r="N138" s="33">
        <f>K138-F138</f>
        <v>199.94999999999982</v>
      </c>
      <c r="O138" s="46">
        <f>(N138+M138)/F138</f>
        <v>7.2709090909090848E-2</v>
      </c>
      <c r="P138" s="227" t="s">
        <v>248</v>
      </c>
    </row>
    <row r="139" spans="1:16" ht="18" hidden="1" customHeight="1" outlineLevel="1" x14ac:dyDescent="0.25">
      <c r="A139" s="254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hidden="1" customHeight="1" outlineLevel="1" x14ac:dyDescent="0.25">
      <c r="A140" s="254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hidden="1" customHeight="1" outlineLevel="1" x14ac:dyDescent="0.25">
      <c r="A141" s="254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hidden="1" customHeight="1" outlineLevel="1" x14ac:dyDescent="0.25">
      <c r="A142" s="254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hidden="1" customHeight="1" outlineLevel="1" x14ac:dyDescent="0.25">
      <c r="A143" s="254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hidden="1" customHeight="1" outlineLevel="1" x14ac:dyDescent="0.25">
      <c r="A144" s="254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hidden="1" customHeight="1" outlineLevel="1" x14ac:dyDescent="0.25">
      <c r="A145" s="254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hidden="1" customHeight="1" outlineLevel="1" x14ac:dyDescent="0.25">
      <c r="A146" s="254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collapsed="1" x14ac:dyDescent="0.25">
      <c r="A147" s="254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7" t="s">
        <v>248</v>
      </c>
    </row>
    <row r="148" spans="1:16" ht="18" hidden="1" customHeight="1" outlineLevel="1" x14ac:dyDescent="0.25">
      <c r="A148" s="255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hidden="1" customHeight="1" outlineLevel="1" x14ac:dyDescent="0.25">
      <c r="A149" s="255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hidden="1" customHeight="1" outlineLevel="1" x14ac:dyDescent="0.25">
      <c r="A150" s="255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hidden="1" customHeight="1" outlineLevel="1" x14ac:dyDescent="0.25">
      <c r="A151" s="255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hidden="1" customHeight="1" outlineLevel="1" x14ac:dyDescent="0.25">
      <c r="A152" s="255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hidden="1" customHeight="1" outlineLevel="1" x14ac:dyDescent="0.25">
      <c r="A153" s="255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collapsed="1" x14ac:dyDescent="0.25">
      <c r="A154" s="255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7" t="s">
        <v>248</v>
      </c>
    </row>
    <row r="155" spans="1:16" ht="18" hidden="1" customHeight="1" outlineLevel="1" x14ac:dyDescent="0.25">
      <c r="A155" s="254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hidden="1" customHeight="1" outlineLevel="1" x14ac:dyDescent="0.25">
      <c r="A156" s="254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collapsed="1" x14ac:dyDescent="0.25">
      <c r="A157" s="254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7" t="s">
        <v>248</v>
      </c>
    </row>
    <row r="158" spans="1:16" ht="18" customHeight="1" x14ac:dyDescent="0.25">
      <c r="A158" s="233"/>
      <c r="B158" s="234"/>
      <c r="C158" s="235"/>
      <c r="D158" s="236"/>
      <c r="E158" s="38"/>
      <c r="F158" s="236"/>
      <c r="G158" s="237"/>
      <c r="H158" s="235"/>
      <c r="I158" s="236"/>
      <c r="K158" s="236"/>
      <c r="L158" s="237"/>
      <c r="M158" s="236"/>
      <c r="N158" s="236"/>
      <c r="O158" s="238"/>
      <c r="P158" s="227"/>
    </row>
    <row r="159" spans="1:16" ht="18" customHeight="1" x14ac:dyDescent="0.25">
      <c r="M159" s="41" t="s">
        <v>38</v>
      </c>
      <c r="N159" s="231">
        <f>0.5*(SUM(M2:M158))</f>
        <v>781.73</v>
      </c>
    </row>
    <row r="160" spans="1:16" ht="18" customHeight="1" x14ac:dyDescent="0.25">
      <c r="M160" s="44" t="s">
        <v>244</v>
      </c>
      <c r="N160" s="230">
        <f>SUM(N1:N158)</f>
        <v>5864.5400000000136</v>
      </c>
    </row>
    <row r="161" spans="13:14" ht="18" customHeight="1" x14ac:dyDescent="0.25">
      <c r="M161" s="41" t="s">
        <v>246</v>
      </c>
      <c r="N161" s="231">
        <v>2.5499999999999998</v>
      </c>
    </row>
    <row r="162" spans="13:14" ht="18" customHeight="1" x14ac:dyDescent="0.25">
      <c r="M162" s="41" t="s">
        <v>243</v>
      </c>
      <c r="N162" s="232">
        <f>SUM(ACTIVE!J:J)</f>
        <v>-74842.429999999993</v>
      </c>
    </row>
    <row r="163" spans="13:14" ht="18" customHeight="1" x14ac:dyDescent="0.25">
      <c r="M163" s="41" t="s">
        <v>70</v>
      </c>
      <c r="N163" s="232">
        <f>SUM(N159:N162)</f>
        <v>-68193.609999999986</v>
      </c>
    </row>
    <row r="164" spans="13:14" ht="18" customHeight="1" x14ac:dyDescent="0.25">
      <c r="M164" s="41" t="s">
        <v>245</v>
      </c>
      <c r="N164" s="42">
        <f>-N163+Balance!I28</f>
        <v>12.820000000006985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6384" width="9.140625" style="76"/>
  </cols>
  <sheetData>
    <row r="1" spans="1:17" s="87" customFormat="1" ht="30" customHeight="1" x14ac:dyDescent="0.25">
      <c r="A1" s="88"/>
      <c r="B1" s="88" t="s">
        <v>113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110</v>
      </c>
      <c r="L1" s="86" t="s">
        <v>114</v>
      </c>
      <c r="M1" s="84" t="s">
        <v>247</v>
      </c>
    </row>
    <row r="2" spans="1:17" ht="18.95" customHeight="1" x14ac:dyDescent="0.25">
      <c r="A2" s="77"/>
      <c r="B2" s="77"/>
      <c r="C2" s="78"/>
      <c r="D2" s="79"/>
      <c r="E2" s="30" t="s">
        <v>10</v>
      </c>
      <c r="F2" s="75">
        <v>9.1999999999999993</v>
      </c>
      <c r="G2" s="75">
        <v>11.168016666666668</v>
      </c>
      <c r="H2" s="76">
        <v>600</v>
      </c>
      <c r="I2" s="75">
        <v>6700.8100000000013</v>
      </c>
      <c r="J2" s="75">
        <v>-1180.8100000000013</v>
      </c>
      <c r="K2" s="167">
        <v>-0.17621899442007774</v>
      </c>
      <c r="L2" s="92" t="str">
        <f t="shared" ref="L2:L26" si="0">HYPERLINK("http://finance.yahoo.com/q?s=" &amp; E2, "Link")</f>
        <v>Link</v>
      </c>
      <c r="M2" s="228" t="s">
        <v>248</v>
      </c>
      <c r="N2" s="91"/>
      <c r="O2" s="91"/>
    </row>
    <row r="3" spans="1:17" ht="18.95" customHeight="1" x14ac:dyDescent="0.25">
      <c r="A3" s="77"/>
      <c r="B3" s="77"/>
      <c r="C3" s="78"/>
      <c r="D3" s="79"/>
      <c r="E3" s="30" t="s">
        <v>18</v>
      </c>
      <c r="F3" s="75">
        <v>9.83</v>
      </c>
      <c r="G3" s="75">
        <v>29.640625</v>
      </c>
      <c r="H3" s="76">
        <v>80</v>
      </c>
      <c r="I3" s="75">
        <v>2371.25</v>
      </c>
      <c r="J3" s="75">
        <v>-1584.85</v>
      </c>
      <c r="K3" s="167">
        <v>-0.668360569319979</v>
      </c>
      <c r="L3" s="92" t="str">
        <f t="shared" si="0"/>
        <v>Link</v>
      </c>
      <c r="M3" s="228" t="s">
        <v>248</v>
      </c>
      <c r="Q3" s="239"/>
    </row>
    <row r="4" spans="1:17" ht="18.95" customHeight="1" x14ac:dyDescent="0.25">
      <c r="A4" s="78"/>
      <c r="B4" s="78"/>
      <c r="C4" s="78"/>
      <c r="D4" s="79"/>
      <c r="E4" s="30" t="s">
        <v>45</v>
      </c>
      <c r="F4" s="75">
        <v>58.51</v>
      </c>
      <c r="G4" s="75">
        <v>60.827799999999989</v>
      </c>
      <c r="H4" s="76">
        <v>150</v>
      </c>
      <c r="I4" s="75">
        <v>9124.1699999999983</v>
      </c>
      <c r="J4" s="75">
        <v>-347.66999999999825</v>
      </c>
      <c r="K4" s="167">
        <v>-3.8104287842072072E-2</v>
      </c>
      <c r="L4" s="92" t="str">
        <f t="shared" si="0"/>
        <v>Link</v>
      </c>
      <c r="M4" s="228" t="s">
        <v>248</v>
      </c>
      <c r="Q4" s="239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7.59</v>
      </c>
      <c r="G5" s="75">
        <v>8.7756296296296306</v>
      </c>
      <c r="H5" s="76">
        <v>270</v>
      </c>
      <c r="I5" s="75">
        <v>2369.42</v>
      </c>
      <c r="J5" s="75">
        <v>-320.11999999999989</v>
      </c>
      <c r="K5" s="167">
        <v>-0.13510479357817537</v>
      </c>
      <c r="L5" s="92" t="str">
        <f t="shared" si="0"/>
        <v>Link</v>
      </c>
      <c r="M5" s="228" t="s">
        <v>248</v>
      </c>
      <c r="O5" s="91"/>
    </row>
    <row r="6" spans="1:17" ht="18.95" customHeight="1" x14ac:dyDescent="0.25">
      <c r="A6" s="78"/>
      <c r="B6" s="77"/>
      <c r="C6" s="78"/>
      <c r="D6" s="79"/>
      <c r="E6" s="30" t="s">
        <v>33</v>
      </c>
      <c r="F6" s="75">
        <v>125.54</v>
      </c>
      <c r="G6" s="75">
        <v>78.848000000000326</v>
      </c>
      <c r="H6" s="76">
        <v>5</v>
      </c>
      <c r="I6" s="75">
        <v>394.2400000000016</v>
      </c>
      <c r="J6" s="75">
        <v>233.45999999999844</v>
      </c>
      <c r="K6" s="167">
        <v>0.59217735389609738</v>
      </c>
      <c r="L6" s="92" t="str">
        <f t="shared" si="0"/>
        <v>Link</v>
      </c>
      <c r="M6" s="228" t="s">
        <v>248</v>
      </c>
      <c r="Q6" s="239"/>
    </row>
    <row r="7" spans="1:17" ht="18.95" customHeight="1" x14ac:dyDescent="0.25">
      <c r="A7" s="77"/>
      <c r="B7" s="77"/>
      <c r="C7" s="78"/>
      <c r="D7" s="79"/>
      <c r="E7" s="30" t="s">
        <v>62</v>
      </c>
      <c r="F7" s="75">
        <v>298.33999999999997</v>
      </c>
      <c r="G7" s="75">
        <v>303.03533333333331</v>
      </c>
      <c r="H7" s="76">
        <v>15</v>
      </c>
      <c r="I7" s="75">
        <v>4545.53</v>
      </c>
      <c r="J7" s="75">
        <v>-70.430000000000291</v>
      </c>
      <c r="K7" s="167">
        <v>-1.5494342793909635E-2</v>
      </c>
      <c r="L7" s="92" t="str">
        <f t="shared" si="0"/>
        <v>Link</v>
      </c>
      <c r="M7" s="228" t="s">
        <v>248</v>
      </c>
    </row>
    <row r="8" spans="1:17" ht="18.95" customHeight="1" x14ac:dyDescent="0.25">
      <c r="A8" s="78"/>
      <c r="B8" s="78"/>
      <c r="C8" s="78"/>
      <c r="D8" s="79"/>
      <c r="E8" s="30" t="s">
        <v>11</v>
      </c>
      <c r="F8" s="75">
        <v>113.37</v>
      </c>
      <c r="G8" s="75">
        <v>135.51979999999995</v>
      </c>
      <c r="H8" s="76">
        <v>100</v>
      </c>
      <c r="I8" s="75">
        <v>13551.979999999994</v>
      </c>
      <c r="J8" s="75">
        <v>-2214.9799999999941</v>
      </c>
      <c r="K8" s="167">
        <v>-0.16344327544757262</v>
      </c>
      <c r="L8" s="92" t="str">
        <f t="shared" si="0"/>
        <v>Link</v>
      </c>
      <c r="M8" s="228" t="s">
        <v>248</v>
      </c>
      <c r="Q8" s="239"/>
    </row>
    <row r="9" spans="1:17" ht="18.95" customHeight="1" x14ac:dyDescent="0.25">
      <c r="A9" s="77"/>
      <c r="B9" s="77"/>
      <c r="C9" s="78"/>
      <c r="D9" s="79"/>
      <c r="E9" s="30" t="s">
        <v>17</v>
      </c>
      <c r="F9" s="75">
        <v>14.66</v>
      </c>
      <c r="G9" s="75">
        <v>17.445403812143841</v>
      </c>
      <c r="H9" s="76">
        <v>5089</v>
      </c>
      <c r="I9" s="75">
        <v>88779.66</v>
      </c>
      <c r="J9" s="75">
        <v>-14174.919999999998</v>
      </c>
      <c r="K9" s="167">
        <v>-0.15966404917522781</v>
      </c>
      <c r="L9" s="92" t="str">
        <f t="shared" si="0"/>
        <v>Link</v>
      </c>
      <c r="M9" s="228" t="s">
        <v>248</v>
      </c>
    </row>
    <row r="10" spans="1:17" ht="18.95" customHeight="1" x14ac:dyDescent="0.25">
      <c r="A10" s="77"/>
      <c r="B10" s="77"/>
      <c r="C10" s="77"/>
      <c r="D10" s="79"/>
      <c r="E10" s="30" t="s">
        <v>63</v>
      </c>
      <c r="F10" s="75">
        <v>101.57</v>
      </c>
      <c r="G10" s="75">
        <v>110.09500000000001</v>
      </c>
      <c r="H10" s="76">
        <v>30</v>
      </c>
      <c r="I10" s="75">
        <v>3302.8500000000004</v>
      </c>
      <c r="J10" s="75">
        <v>-255.75000000000045</v>
      </c>
      <c r="K10" s="167">
        <v>-7.7433125936691216E-2</v>
      </c>
      <c r="L10" s="92" t="str">
        <f t="shared" si="0"/>
        <v>Link</v>
      </c>
      <c r="M10" s="228" t="s">
        <v>248</v>
      </c>
      <c r="Q10" s="239"/>
    </row>
    <row r="11" spans="1:17" ht="18.95" customHeight="1" x14ac:dyDescent="0.25">
      <c r="A11" s="89"/>
      <c r="B11" s="90"/>
      <c r="C11" s="89"/>
      <c r="D11" s="79"/>
      <c r="E11" s="30" t="s">
        <v>55</v>
      </c>
      <c r="F11" s="75">
        <v>105.49</v>
      </c>
      <c r="G11" s="75">
        <v>108.29133333333336</v>
      </c>
      <c r="H11" s="76">
        <v>15</v>
      </c>
      <c r="I11" s="75">
        <v>1624.3700000000003</v>
      </c>
      <c r="J11" s="75">
        <v>-42.020000000000437</v>
      </c>
      <c r="K11" s="167">
        <v>-2.5868490553260896E-2</v>
      </c>
      <c r="L11" s="92" t="str">
        <f t="shared" si="0"/>
        <v>Link</v>
      </c>
      <c r="M11" s="228" t="s">
        <v>248</v>
      </c>
      <c r="Q11" s="239"/>
    </row>
    <row r="12" spans="1:17" ht="18.95" customHeight="1" x14ac:dyDescent="0.25">
      <c r="A12" s="77"/>
      <c r="B12" s="77"/>
      <c r="C12" s="78"/>
      <c r="D12" s="79"/>
      <c r="E12" s="30" t="s">
        <v>56</v>
      </c>
      <c r="F12" s="75">
        <v>29.72</v>
      </c>
      <c r="G12" s="75">
        <v>30.988999999999997</v>
      </c>
      <c r="H12" s="76">
        <v>40</v>
      </c>
      <c r="I12" s="75">
        <v>1239.56</v>
      </c>
      <c r="J12" s="75">
        <v>-50.759999999999991</v>
      </c>
      <c r="K12" s="167">
        <v>-4.0950014521281698E-2</v>
      </c>
      <c r="L12" s="92" t="str">
        <f t="shared" si="0"/>
        <v>Link</v>
      </c>
      <c r="M12" s="228" t="s">
        <v>248</v>
      </c>
      <c r="O12" s="30"/>
      <c r="Q12" s="239"/>
    </row>
    <row r="13" spans="1:17" ht="18.95" customHeight="1" x14ac:dyDescent="0.25">
      <c r="A13" s="77"/>
      <c r="B13" s="77"/>
      <c r="C13" s="78"/>
      <c r="D13" s="79"/>
      <c r="E13" s="30" t="s">
        <v>22</v>
      </c>
      <c r="F13" s="75">
        <v>50.07</v>
      </c>
      <c r="G13" s="75">
        <v>55.508050000000004</v>
      </c>
      <c r="H13" s="76">
        <v>200</v>
      </c>
      <c r="I13" s="75">
        <v>11101.61</v>
      </c>
      <c r="J13" s="75">
        <v>-1087.6100000000006</v>
      </c>
      <c r="K13" s="167">
        <v>-9.7968673012292881E-2</v>
      </c>
      <c r="L13" s="92" t="str">
        <f t="shared" si="0"/>
        <v>Link</v>
      </c>
      <c r="M13" s="228" t="s">
        <v>248</v>
      </c>
      <c r="N13" s="91"/>
      <c r="O13" s="91"/>
      <c r="Q13" s="239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28.74</v>
      </c>
      <c r="G14" s="75">
        <v>29.599944444444443</v>
      </c>
      <c r="H14" s="76">
        <v>720</v>
      </c>
      <c r="I14" s="75">
        <v>21311.96</v>
      </c>
      <c r="J14" s="75">
        <v>-619.15999999999985</v>
      </c>
      <c r="K14" s="167">
        <v>-2.9052231704639084E-2</v>
      </c>
      <c r="L14" s="92" t="str">
        <f t="shared" si="0"/>
        <v>Link</v>
      </c>
      <c r="M14" s="228" t="s">
        <v>248</v>
      </c>
      <c r="N14" s="91"/>
      <c r="O14" s="91"/>
    </row>
    <row r="15" spans="1:17" ht="18.95" customHeight="1" x14ac:dyDescent="0.25">
      <c r="A15" s="77"/>
      <c r="B15" s="77"/>
      <c r="C15" s="78"/>
      <c r="D15" s="79"/>
      <c r="E15" s="30" t="s">
        <v>15</v>
      </c>
      <c r="F15" s="75">
        <v>19.41</v>
      </c>
      <c r="G15" s="75">
        <v>20.774749999999987</v>
      </c>
      <c r="H15" s="76">
        <v>120</v>
      </c>
      <c r="I15" s="75">
        <v>2492.9699999999984</v>
      </c>
      <c r="J15" s="75">
        <v>-163.76999999999862</v>
      </c>
      <c r="K15" s="167">
        <v>-6.5692727950997606E-2</v>
      </c>
      <c r="L15" s="92" t="str">
        <f t="shared" si="0"/>
        <v>Link</v>
      </c>
      <c r="M15" s="228" t="s">
        <v>248</v>
      </c>
      <c r="N15" s="91"/>
      <c r="O15" s="91"/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42.18</v>
      </c>
      <c r="G16" s="75">
        <v>48.688999999999986</v>
      </c>
      <c r="H16" s="76">
        <v>40</v>
      </c>
      <c r="I16" s="75">
        <v>1947.5599999999995</v>
      </c>
      <c r="J16" s="75">
        <v>-260.35999999999945</v>
      </c>
      <c r="K16" s="167">
        <v>-0.13368522664256788</v>
      </c>
      <c r="L16" s="92" t="str">
        <f t="shared" si="0"/>
        <v>Link</v>
      </c>
      <c r="M16" s="228" t="s">
        <v>248</v>
      </c>
    </row>
    <row r="17" spans="1:17" ht="18.95" customHeight="1" x14ac:dyDescent="0.25">
      <c r="A17" s="77"/>
      <c r="B17" s="78"/>
      <c r="C17" s="78"/>
      <c r="D17" s="79"/>
      <c r="E17" s="30" t="s">
        <v>50</v>
      </c>
      <c r="F17" s="75">
        <v>15.3</v>
      </c>
      <c r="G17" s="75">
        <v>25.344568733153633</v>
      </c>
      <c r="H17" s="76">
        <v>3710</v>
      </c>
      <c r="I17" s="75">
        <v>94028.349999999977</v>
      </c>
      <c r="J17" s="75">
        <v>-37265.349999999977</v>
      </c>
      <c r="K17" s="167">
        <v>-0.39632036508138219</v>
      </c>
      <c r="L17" s="92" t="str">
        <f t="shared" si="0"/>
        <v>Link</v>
      </c>
      <c r="M17" s="229" t="s">
        <v>249</v>
      </c>
      <c r="N17" s="91"/>
      <c r="O17" s="91"/>
      <c r="Q17" s="239"/>
    </row>
    <row r="18" spans="1:17" ht="18.95" customHeight="1" x14ac:dyDescent="0.25">
      <c r="A18" s="78"/>
      <c r="B18" s="78"/>
      <c r="C18" s="78"/>
      <c r="D18" s="79"/>
      <c r="E18" s="30" t="s">
        <v>34</v>
      </c>
      <c r="F18" s="75">
        <v>14.81</v>
      </c>
      <c r="G18" s="75">
        <v>17.156457894736846</v>
      </c>
      <c r="H18" s="76">
        <v>5700</v>
      </c>
      <c r="I18" s="75">
        <v>97791.810000000027</v>
      </c>
      <c r="J18" s="75">
        <v>-13374.810000000027</v>
      </c>
      <c r="K18" s="167">
        <v>-0.13676820175431886</v>
      </c>
      <c r="L18" s="92" t="str">
        <f t="shared" si="0"/>
        <v>Link</v>
      </c>
      <c r="M18" s="228" t="s">
        <v>248</v>
      </c>
      <c r="Q18" s="239"/>
    </row>
    <row r="19" spans="1:17" ht="18.95" customHeight="1" x14ac:dyDescent="0.25">
      <c r="A19" s="78"/>
      <c r="B19" s="78"/>
      <c r="C19" s="78"/>
      <c r="D19" s="79"/>
      <c r="E19" s="30" t="s">
        <v>47</v>
      </c>
      <c r="F19" s="75">
        <v>76.34</v>
      </c>
      <c r="G19" s="75">
        <v>82.818666666666672</v>
      </c>
      <c r="H19" s="76">
        <v>75</v>
      </c>
      <c r="I19" s="75">
        <v>6211.4000000000005</v>
      </c>
      <c r="J19" s="75">
        <v>-485.90000000000055</v>
      </c>
      <c r="K19" s="167">
        <v>-7.8227130759571134E-2</v>
      </c>
      <c r="L19" s="92" t="str">
        <f t="shared" si="0"/>
        <v>Link</v>
      </c>
      <c r="M19" s="228" t="s">
        <v>248</v>
      </c>
    </row>
    <row r="20" spans="1:17" ht="18.95" customHeight="1" x14ac:dyDescent="0.25">
      <c r="A20" s="77"/>
      <c r="B20" s="77"/>
      <c r="C20" s="78"/>
      <c r="D20" s="79"/>
      <c r="E20" s="30" t="s">
        <v>35</v>
      </c>
      <c r="F20" s="75">
        <v>43.78</v>
      </c>
      <c r="G20" s="75">
        <v>47.586571428571425</v>
      </c>
      <c r="H20" s="76">
        <v>35</v>
      </c>
      <c r="I20" s="75">
        <v>1665.53</v>
      </c>
      <c r="J20" s="75">
        <v>-133.23000000000002</v>
      </c>
      <c r="K20" s="167">
        <v>-7.9992554922457021E-2</v>
      </c>
      <c r="L20" s="92" t="str">
        <f t="shared" si="0"/>
        <v>Link</v>
      </c>
      <c r="M20" s="228" t="s">
        <v>248</v>
      </c>
      <c r="N20" s="91"/>
      <c r="O20" s="91"/>
    </row>
    <row r="21" spans="1:17" ht="18.95" customHeight="1" x14ac:dyDescent="0.25">
      <c r="A21" s="77"/>
      <c r="B21" s="77"/>
      <c r="C21" s="78"/>
      <c r="D21" s="79"/>
      <c r="E21" s="30" t="s">
        <v>44</v>
      </c>
      <c r="F21" s="75">
        <v>69.94</v>
      </c>
      <c r="G21" s="75">
        <v>62.052</v>
      </c>
      <c r="H21" s="76">
        <v>5</v>
      </c>
      <c r="I21" s="75">
        <v>310.26</v>
      </c>
      <c r="J21" s="75">
        <v>39.44</v>
      </c>
      <c r="K21" s="167">
        <v>0.12711919035647518</v>
      </c>
      <c r="L21" s="92" t="str">
        <f t="shared" si="0"/>
        <v>Link</v>
      </c>
      <c r="M21" s="228" t="s">
        <v>248</v>
      </c>
    </row>
    <row r="22" spans="1:17" ht="18.95" customHeight="1" x14ac:dyDescent="0.25">
      <c r="A22" s="77"/>
      <c r="B22" s="78"/>
      <c r="C22" s="78"/>
      <c r="D22" s="79"/>
      <c r="E22" s="30" t="s">
        <v>39</v>
      </c>
      <c r="F22" s="75">
        <v>28.1</v>
      </c>
      <c r="G22" s="75">
        <v>31.142352941176469</v>
      </c>
      <c r="H22" s="76">
        <v>170</v>
      </c>
      <c r="I22" s="75">
        <v>5294.2</v>
      </c>
      <c r="J22" s="75">
        <v>-517.19999999999982</v>
      </c>
      <c r="K22" s="167">
        <v>-9.7691813682898171E-2</v>
      </c>
      <c r="L22" s="92" t="str">
        <f t="shared" si="0"/>
        <v>Link</v>
      </c>
      <c r="M22" s="228" t="s">
        <v>248</v>
      </c>
      <c r="N22" s="91"/>
      <c r="O22" s="91"/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123.28</v>
      </c>
      <c r="G23" s="75">
        <v>119.02666666666667</v>
      </c>
      <c r="H23" s="76">
        <v>15</v>
      </c>
      <c r="I23" s="75">
        <v>1785.4</v>
      </c>
      <c r="J23" s="75">
        <v>63.799999999999955</v>
      </c>
      <c r="K23" s="167">
        <v>3.573428923490532E-2</v>
      </c>
      <c r="L23" s="92" t="str">
        <f t="shared" si="0"/>
        <v>Link</v>
      </c>
      <c r="M23" s="228" t="s">
        <v>248</v>
      </c>
    </row>
    <row r="24" spans="1:17" ht="18.95" customHeight="1" x14ac:dyDescent="0.25">
      <c r="A24" s="77"/>
      <c r="B24" s="77"/>
      <c r="C24" s="78"/>
      <c r="D24" s="79"/>
      <c r="E24" s="30" t="s">
        <v>42</v>
      </c>
      <c r="F24" s="75">
        <v>85.68</v>
      </c>
      <c r="G24" s="75">
        <v>96.712666666666664</v>
      </c>
      <c r="H24" s="76">
        <v>60</v>
      </c>
      <c r="I24" s="75">
        <v>5802.76</v>
      </c>
      <c r="J24" s="75">
        <v>-661.96</v>
      </c>
      <c r="K24" s="167">
        <v>-0.11407674968463273</v>
      </c>
      <c r="L24" s="92" t="str">
        <f t="shared" si="0"/>
        <v>Link</v>
      </c>
      <c r="M24" s="228" t="s">
        <v>248</v>
      </c>
      <c r="N24" s="91"/>
      <c r="O24" s="91"/>
    </row>
    <row r="25" spans="1:17" ht="18.95" customHeight="1" x14ac:dyDescent="0.25">
      <c r="A25" s="77"/>
      <c r="B25" s="77"/>
      <c r="C25" s="78"/>
      <c r="D25" s="79"/>
      <c r="E25" s="30" t="s">
        <v>54</v>
      </c>
      <c r="F25" s="75">
        <v>86.96</v>
      </c>
      <c r="G25" s="75">
        <v>91.091333333333353</v>
      </c>
      <c r="H25" s="76">
        <v>15</v>
      </c>
      <c r="I25" s="75">
        <v>1366.3700000000003</v>
      </c>
      <c r="J25" s="75">
        <v>-61.970000000000482</v>
      </c>
      <c r="K25" s="167">
        <v>-4.5353747520803567E-2</v>
      </c>
      <c r="L25" s="92" t="str">
        <f t="shared" si="0"/>
        <v>Link</v>
      </c>
      <c r="M25" s="228" t="s">
        <v>248</v>
      </c>
    </row>
    <row r="26" spans="1:17" ht="18.95" customHeight="1" x14ac:dyDescent="0.25">
      <c r="A26" s="77"/>
      <c r="B26" s="77"/>
      <c r="C26" s="78"/>
      <c r="D26" s="79"/>
      <c r="E26" s="30" t="s">
        <v>53</v>
      </c>
      <c r="F26" s="75">
        <v>41.3</v>
      </c>
      <c r="G26" s="75">
        <v>45.664285714285711</v>
      </c>
      <c r="H26" s="76">
        <v>70</v>
      </c>
      <c r="I26" s="75">
        <v>3196.5</v>
      </c>
      <c r="J26" s="75">
        <v>-305.5</v>
      </c>
      <c r="K26" s="167">
        <v>-9.5573283278585955E-2</v>
      </c>
      <c r="L26" s="92" t="str">
        <f t="shared" si="0"/>
        <v>Link</v>
      </c>
      <c r="M26" s="228" t="s">
        <v>248</v>
      </c>
    </row>
    <row r="27" spans="1:17" ht="18.95" customHeight="1" x14ac:dyDescent="0.25">
      <c r="A27" s="77"/>
      <c r="B27" s="77"/>
      <c r="C27" s="78"/>
      <c r="D27" s="79"/>
      <c r="E27" s="30"/>
      <c r="K27" s="167"/>
      <c r="L27" s="92"/>
      <c r="M27" s="228"/>
      <c r="Q27" s="239"/>
    </row>
    <row r="28" spans="1:17" ht="18.95" customHeight="1" x14ac:dyDescent="0.25">
      <c r="A28" s="77"/>
      <c r="B28" s="77"/>
      <c r="C28" s="78"/>
      <c r="D28" s="79"/>
      <c r="E28" s="30"/>
      <c r="K28" s="167"/>
      <c r="L28" s="92"/>
      <c r="M28" s="228"/>
      <c r="N28" s="91"/>
      <c r="O28" s="91"/>
      <c r="Q28" s="239"/>
    </row>
    <row r="29" spans="1:17" ht="18.95" customHeight="1" x14ac:dyDescent="0.25">
      <c r="A29" s="252"/>
      <c r="B29" s="80"/>
      <c r="D29" s="79"/>
      <c r="E29" s="30"/>
      <c r="K29" s="167"/>
      <c r="L29" s="92"/>
      <c r="M29" s="228"/>
      <c r="N29" s="91"/>
      <c r="O29" s="91"/>
      <c r="Q29" s="239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08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111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233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100</v>
      </c>
      <c r="W2" s="205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45">
        <v>15501800</v>
      </c>
      <c r="AC2" s="15">
        <v>15.45</v>
      </c>
      <c r="AD2">
        <f t="shared" ref="AD2:AD14" si="0">Y2-Z2</f>
        <v>0.5</v>
      </c>
      <c r="AE2" s="210">
        <f t="shared" ref="AE2:AE14" si="1">AC2/AC3-1</f>
        <v>2.5957170668395868E-3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</v>
      </c>
      <c r="F3" s="2">
        <f t="shared" ref="F3:F32" si="2">C3*D3</f>
        <v>2172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3">H3*I3-J3</f>
        <v>2578.5099999999998</v>
      </c>
      <c r="O3" s="17" t="s">
        <v>58</v>
      </c>
      <c r="Q3" s="2">
        <f>(F36-K36-M36)/Q2</f>
        <v>25.344568733153633</v>
      </c>
      <c r="T3" s="60">
        <v>42257</v>
      </c>
      <c r="U3" s="51" t="s">
        <v>101</v>
      </c>
      <c r="W3" s="205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45">
        <v>15436900</v>
      </c>
      <c r="AC3" s="15">
        <v>15.41</v>
      </c>
      <c r="AD3">
        <f t="shared" si="0"/>
        <v>0.66999999999999993</v>
      </c>
      <c r="AE3" s="210">
        <f t="shared" si="1"/>
        <v>2.1206096752816483E-2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si="2"/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3"/>
        <v>3929.9299999999994</v>
      </c>
      <c r="O4" s="17" t="s">
        <v>66</v>
      </c>
      <c r="Q4" s="82">
        <v>15.3</v>
      </c>
      <c r="W4" s="205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45">
        <v>15624900</v>
      </c>
      <c r="AC4" s="15">
        <v>15.09</v>
      </c>
      <c r="AD4">
        <f t="shared" si="0"/>
        <v>0.55000000000000071</v>
      </c>
      <c r="AE4" s="210">
        <f t="shared" si="1"/>
        <v>7.3431241655539381E-3</v>
      </c>
    </row>
    <row r="5" spans="1:31" x14ac:dyDescent="0.25">
      <c r="B5" s="112">
        <v>42187</v>
      </c>
      <c r="C5">
        <v>3000</v>
      </c>
      <c r="D5" s="2">
        <v>27.04</v>
      </c>
      <c r="F5" s="2">
        <f t="shared" si="2"/>
        <v>81120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3"/>
        <v>3739.93</v>
      </c>
      <c r="O5" s="17" t="s">
        <v>67</v>
      </c>
      <c r="Q5" s="3">
        <f>Q4*Q2</f>
        <v>56763</v>
      </c>
      <c r="T5" s="102">
        <v>42256</v>
      </c>
      <c r="U5" s="51" t="s">
        <v>222</v>
      </c>
      <c r="W5" s="205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45">
        <v>18701700</v>
      </c>
      <c r="AC5" s="15">
        <v>14.98</v>
      </c>
      <c r="AD5">
        <f t="shared" si="0"/>
        <v>0.67999999999999972</v>
      </c>
      <c r="AE5" s="210">
        <f t="shared" si="1"/>
        <v>4.6948356807512415E-3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2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3"/>
        <v>26311.52</v>
      </c>
      <c r="O6" s="17" t="s">
        <v>64</v>
      </c>
      <c r="Q6" s="2">
        <f>Q3*Q2</f>
        <v>94028.349999999977</v>
      </c>
      <c r="U6" s="51" t="s">
        <v>120</v>
      </c>
      <c r="W6" s="205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45">
        <v>33846500</v>
      </c>
      <c r="AC6" s="15">
        <v>14.91</v>
      </c>
      <c r="AD6">
        <f t="shared" si="0"/>
        <v>2.0199999999999996</v>
      </c>
      <c r="AE6" s="210">
        <f t="shared" si="1"/>
        <v>-8.6397058823529438E-2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2"/>
        <v>1217.5</v>
      </c>
      <c r="G7" s="268">
        <v>42265</v>
      </c>
      <c r="H7" s="218">
        <v>200</v>
      </c>
      <c r="I7" s="219">
        <v>15.65</v>
      </c>
      <c r="J7" s="220">
        <v>0.05</v>
      </c>
      <c r="K7" s="220">
        <f t="shared" si="3"/>
        <v>3129.95</v>
      </c>
      <c r="O7" s="17" t="s">
        <v>65</v>
      </c>
      <c r="Q7" s="2">
        <f>Q5-Q6</f>
        <v>-37265.349999999977</v>
      </c>
      <c r="R7" s="229" t="s">
        <v>249</v>
      </c>
      <c r="T7" s="60">
        <v>42311</v>
      </c>
      <c r="U7" s="51" t="s">
        <v>127</v>
      </c>
      <c r="W7" s="205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45">
        <v>13650100</v>
      </c>
      <c r="AC7" s="15">
        <v>16.32</v>
      </c>
      <c r="AD7">
        <f t="shared" si="0"/>
        <v>0.58999999999999986</v>
      </c>
      <c r="AE7" s="210">
        <f t="shared" si="1"/>
        <v>-2.4449877750610804E-3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2"/>
        <v>480.4</v>
      </c>
      <c r="G8" s="268"/>
      <c r="H8" s="218">
        <v>2400</v>
      </c>
      <c r="I8" s="219">
        <v>15.7</v>
      </c>
      <c r="J8" s="220">
        <v>0.7</v>
      </c>
      <c r="K8" s="220">
        <f t="shared" si="3"/>
        <v>37679.300000000003</v>
      </c>
      <c r="W8" s="205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45">
        <v>15418700</v>
      </c>
      <c r="AC8" s="15">
        <v>16.36</v>
      </c>
      <c r="AD8">
        <f t="shared" si="0"/>
        <v>0.47000000000000242</v>
      </c>
      <c r="AE8" s="210">
        <f t="shared" si="1"/>
        <v>-3.0231179608773084E-2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2"/>
        <v>478.2</v>
      </c>
      <c r="G9" s="1">
        <v>42271</v>
      </c>
      <c r="H9" s="245">
        <v>918</v>
      </c>
      <c r="I9" s="246">
        <v>16.45</v>
      </c>
      <c r="J9" s="247">
        <v>0.28000000000000003</v>
      </c>
      <c r="K9" s="247">
        <f t="shared" si="3"/>
        <v>15100.819999999998</v>
      </c>
      <c r="W9" s="205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45">
        <v>13560400</v>
      </c>
      <c r="AC9" s="15">
        <v>16.87</v>
      </c>
      <c r="AD9">
        <f t="shared" si="0"/>
        <v>0.94000000000000128</v>
      </c>
      <c r="AE9" s="210">
        <f t="shared" si="1"/>
        <v>0</v>
      </c>
    </row>
    <row r="10" spans="1:31" x14ac:dyDescent="0.25">
      <c r="B10" s="112">
        <v>42207</v>
      </c>
      <c r="C10" s="243">
        <v>20</v>
      </c>
      <c r="D10" s="244">
        <v>23.7</v>
      </c>
      <c r="E10" s="244"/>
      <c r="F10" s="244">
        <f t="shared" si="2"/>
        <v>474</v>
      </c>
      <c r="W10" s="205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45">
        <v>14654000</v>
      </c>
      <c r="AC10" s="15">
        <v>16.87</v>
      </c>
      <c r="AD10">
        <f t="shared" si="0"/>
        <v>0.99000000000000199</v>
      </c>
      <c r="AE10" s="210">
        <f t="shared" si="1"/>
        <v>1.1869436201781269E-3</v>
      </c>
    </row>
    <row r="11" spans="1:31" x14ac:dyDescent="0.25">
      <c r="B11" s="112">
        <v>42207</v>
      </c>
      <c r="C11" s="243">
        <v>20</v>
      </c>
      <c r="D11" s="244">
        <v>23.6</v>
      </c>
      <c r="E11" s="244"/>
      <c r="F11" s="244">
        <f t="shared" si="2"/>
        <v>472</v>
      </c>
      <c r="W11" s="205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45">
        <v>17803600</v>
      </c>
      <c r="AC11" s="15">
        <v>16.850000000000001</v>
      </c>
      <c r="AD11">
        <f t="shared" si="0"/>
        <v>0.75999999999999801</v>
      </c>
      <c r="AE11" s="210">
        <f t="shared" si="1"/>
        <v>-2.5448235974551592E-2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2"/>
        <v>892</v>
      </c>
      <c r="W12" s="205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45">
        <v>18409800</v>
      </c>
      <c r="AC12" s="15">
        <v>17.29</v>
      </c>
      <c r="AD12">
        <f t="shared" si="0"/>
        <v>1.5399999999999991</v>
      </c>
      <c r="AE12" s="210">
        <f t="shared" si="1"/>
        <v>3.8438438438438416E-2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05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45">
        <v>20994300</v>
      </c>
      <c r="AC13" s="15">
        <v>16.649999999999999</v>
      </c>
      <c r="AD13">
        <f t="shared" si="0"/>
        <v>1.2300000000000022</v>
      </c>
      <c r="AE13" s="210">
        <f t="shared" si="1"/>
        <v>4.25798371947399E-2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2"/>
        <v>2039.9999999999998</v>
      </c>
      <c r="W14" s="205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45">
        <v>22345600</v>
      </c>
      <c r="AC14" s="15">
        <v>15.97</v>
      </c>
      <c r="AD14">
        <f t="shared" si="0"/>
        <v>1.2599999999999998</v>
      </c>
      <c r="AE14" s="210">
        <f t="shared" si="1"/>
        <v>9.0102389078498213E-2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2"/>
        <v>3990</v>
      </c>
      <c r="W15" s="205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45">
        <v>13532100</v>
      </c>
      <c r="AC15" s="15">
        <v>14.65</v>
      </c>
      <c r="AD15">
        <f>Y15-Z15</f>
        <v>0.59999999999999964</v>
      </c>
      <c r="AE15" s="210">
        <f>AC15/AC16-1</f>
        <v>4.3447293447293589E-2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2"/>
        <v>1000.5000000000001</v>
      </c>
      <c r="W16" s="205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45">
        <v>13362400</v>
      </c>
      <c r="AC16" s="15">
        <v>14.04</v>
      </c>
      <c r="AD16">
        <f t="shared" ref="AD16:AD69" si="4">Y16-Z16</f>
        <v>1.0700000000000003</v>
      </c>
      <c r="AE16" s="210">
        <f t="shared" ref="AE16:AE69" si="5">AC16/AC17-1</f>
        <v>-2.4322446143155041E-2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2"/>
        <v>2020</v>
      </c>
      <c r="W17" s="205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45">
        <v>22316000</v>
      </c>
      <c r="AC17" s="15">
        <v>14.39</v>
      </c>
      <c r="AD17">
        <f t="shared" si="4"/>
        <v>0.95000000000000107</v>
      </c>
      <c r="AE17" s="210">
        <f t="shared" si="5"/>
        <v>-8.5187539732994311E-2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2"/>
        <v>3679.9999999999995</v>
      </c>
      <c r="Q18" s="2"/>
      <c r="W18" s="205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45">
        <v>18792000</v>
      </c>
      <c r="AC18" s="15">
        <v>15.73</v>
      </c>
      <c r="AD18">
        <f t="shared" si="4"/>
        <v>0.58000000000000185</v>
      </c>
      <c r="AE18" s="210">
        <f t="shared" si="5"/>
        <v>-2.4798512089274527E-2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2"/>
        <v>3910</v>
      </c>
      <c r="Q19" s="2"/>
      <c r="W19" s="205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45">
        <v>14223100</v>
      </c>
      <c r="AC19" s="15">
        <v>16.13</v>
      </c>
      <c r="AD19">
        <f t="shared" si="4"/>
        <v>0.62000000000000099</v>
      </c>
      <c r="AE19" s="210">
        <f t="shared" si="5"/>
        <v>-6.1614294516328938E-3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05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45">
        <v>19790000</v>
      </c>
      <c r="AC20" s="15">
        <v>16.23</v>
      </c>
      <c r="AD20">
        <f t="shared" si="4"/>
        <v>1.4000000000000021</v>
      </c>
      <c r="AE20" s="210">
        <f t="shared" si="5"/>
        <v>-7.1510297482837548E-2</v>
      </c>
    </row>
    <row r="21" spans="1:31" x14ac:dyDescent="0.25">
      <c r="B21" s="112">
        <v>42234</v>
      </c>
      <c r="C21" s="243">
        <v>100</v>
      </c>
      <c r="D21" s="244">
        <v>18</v>
      </c>
      <c r="E21" s="244"/>
      <c r="F21" s="244">
        <f t="shared" si="2"/>
        <v>1800</v>
      </c>
      <c r="Q21" s="2"/>
      <c r="W21" s="205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45">
        <v>8936600</v>
      </c>
      <c r="AC21" s="15">
        <v>17.48</v>
      </c>
      <c r="AD21">
        <f t="shared" si="4"/>
        <v>0.53999999999999915</v>
      </c>
      <c r="AE21" s="210">
        <f t="shared" si="5"/>
        <v>6.9124423963133896E-3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2"/>
        <v>1778</v>
      </c>
      <c r="Q22" s="2"/>
      <c r="W22" s="205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45">
        <v>15383100</v>
      </c>
      <c r="AC22" s="15">
        <v>17.36</v>
      </c>
      <c r="AD22">
        <f t="shared" si="4"/>
        <v>0.49000000000000199</v>
      </c>
      <c r="AE22" s="210" t="e">
        <f t="shared" si="5"/>
        <v>#DIV/0!</v>
      </c>
    </row>
    <row r="23" spans="1:31" x14ac:dyDescent="0.25">
      <c r="B23" s="112">
        <v>42235</v>
      </c>
      <c r="C23" s="243">
        <v>100</v>
      </c>
      <c r="D23" s="244">
        <v>17.68</v>
      </c>
      <c r="E23" s="244"/>
      <c r="F23" s="244">
        <f t="shared" si="2"/>
        <v>1768</v>
      </c>
      <c r="Q23" s="2"/>
      <c r="W23" s="205">
        <v>42233</v>
      </c>
      <c r="X23" s="15" t="s">
        <v>223</v>
      </c>
      <c r="Y23" s="15"/>
      <c r="Z23" s="15"/>
      <c r="AA23" s="15"/>
      <c r="AB23" s="145"/>
      <c r="AC23" s="15"/>
      <c r="AD23">
        <f t="shared" si="4"/>
        <v>0</v>
      </c>
      <c r="AE23" s="210">
        <f t="shared" si="5"/>
        <v>-1</v>
      </c>
    </row>
    <row r="24" spans="1:31" x14ac:dyDescent="0.25">
      <c r="B24" s="112">
        <v>42240</v>
      </c>
      <c r="C24" s="221">
        <v>100</v>
      </c>
      <c r="D24" s="220">
        <v>16.649999999999999</v>
      </c>
      <c r="E24" s="220"/>
      <c r="F24" s="220">
        <f t="shared" si="2"/>
        <v>1664.9999999999998</v>
      </c>
      <c r="Q24" s="2"/>
      <c r="W24" s="205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45">
        <v>12877300</v>
      </c>
      <c r="AC24" s="15">
        <v>17.190000000000001</v>
      </c>
      <c r="AD24">
        <f t="shared" si="4"/>
        <v>0.91000000000000014</v>
      </c>
      <c r="AE24" s="210">
        <f t="shared" si="5"/>
        <v>-3.4269662921348254E-2</v>
      </c>
    </row>
    <row r="25" spans="1:31" x14ac:dyDescent="0.25">
      <c r="B25" s="112">
        <v>42240</v>
      </c>
      <c r="C25" s="221">
        <v>100</v>
      </c>
      <c r="D25" s="220">
        <v>16.100000000000001</v>
      </c>
      <c r="E25" s="220"/>
      <c r="F25" s="220">
        <f t="shared" si="2"/>
        <v>1610.0000000000002</v>
      </c>
      <c r="Q25" s="2"/>
      <c r="T25" s="187"/>
      <c r="W25" s="205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45">
        <v>10108900</v>
      </c>
      <c r="AC25" s="15">
        <v>17.8</v>
      </c>
      <c r="AD25">
        <f t="shared" si="4"/>
        <v>0.89000000000000057</v>
      </c>
      <c r="AE25" s="210">
        <f t="shared" si="5"/>
        <v>-5.4699946893255302E-2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2"/>
        <v>24525.000000000004</v>
      </c>
      <c r="Q26" s="2"/>
      <c r="W26" s="205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45">
        <v>12432300</v>
      </c>
      <c r="AC26" s="15">
        <v>18.829999999999998</v>
      </c>
      <c r="AD26">
        <f t="shared" si="4"/>
        <v>0.67999999999999972</v>
      </c>
      <c r="AE26" s="210">
        <f t="shared" si="5"/>
        <v>9.65147453083115E-3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2"/>
        <v>1610.0000000000002</v>
      </c>
      <c r="Q27" s="2"/>
      <c r="W27" s="205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45">
        <v>14193500</v>
      </c>
      <c r="AC27" s="15">
        <v>18.649999999999999</v>
      </c>
      <c r="AD27">
        <f t="shared" si="4"/>
        <v>0.81000000000000227</v>
      </c>
      <c r="AE27" s="210">
        <f t="shared" si="5"/>
        <v>-5.3333333333334121E-3</v>
      </c>
    </row>
    <row r="28" spans="1:31" x14ac:dyDescent="0.25">
      <c r="B28" s="112">
        <v>42261</v>
      </c>
      <c r="C28" s="221">
        <v>1000</v>
      </c>
      <c r="D28" s="220">
        <v>15.416</v>
      </c>
      <c r="E28" s="220"/>
      <c r="F28" s="220">
        <f t="shared" si="2"/>
        <v>15416</v>
      </c>
      <c r="Q28" s="2"/>
      <c r="W28" s="205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45">
        <v>11948200</v>
      </c>
      <c r="AC28" s="15">
        <v>18.75</v>
      </c>
      <c r="AD28">
        <f t="shared" si="4"/>
        <v>0.94000000000000128</v>
      </c>
      <c r="AE28" s="210">
        <f t="shared" si="5"/>
        <v>3.1353135313531455E-2</v>
      </c>
    </row>
    <row r="29" spans="1:31" x14ac:dyDescent="0.25">
      <c r="B29" s="112">
        <v>42261</v>
      </c>
      <c r="C29" s="221">
        <v>1000</v>
      </c>
      <c r="D29" s="220">
        <v>15.1</v>
      </c>
      <c r="E29" s="220"/>
      <c r="F29" s="220">
        <f t="shared" si="2"/>
        <v>15100</v>
      </c>
      <c r="Q29" s="2"/>
      <c r="W29" s="205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45">
        <v>11654700</v>
      </c>
      <c r="AC29" s="15">
        <v>18.18</v>
      </c>
      <c r="AD29">
        <f t="shared" si="4"/>
        <v>1.6600000000000001</v>
      </c>
      <c r="AE29" s="210">
        <f t="shared" si="5"/>
        <v>-5.4110301768990565E-2</v>
      </c>
    </row>
    <row r="30" spans="1:31" x14ac:dyDescent="0.25">
      <c r="B30" s="112">
        <v>42261</v>
      </c>
      <c r="C30" s="243">
        <v>200</v>
      </c>
      <c r="D30" s="244">
        <v>14.87</v>
      </c>
      <c r="E30" s="244"/>
      <c r="F30" s="244">
        <f t="shared" si="2"/>
        <v>2974</v>
      </c>
      <c r="Q30" s="2"/>
      <c r="W30" s="205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45">
        <v>21784200</v>
      </c>
      <c r="AC30" s="15">
        <v>19.22</v>
      </c>
      <c r="AD30">
        <f t="shared" si="4"/>
        <v>1.879999999999999</v>
      </c>
      <c r="AE30" s="210">
        <f t="shared" si="5"/>
        <v>-1.6879795396419484E-2</v>
      </c>
    </row>
    <row r="31" spans="1:31" x14ac:dyDescent="0.25">
      <c r="B31" s="112">
        <v>42261</v>
      </c>
      <c r="C31" s="221">
        <v>300</v>
      </c>
      <c r="D31" s="220">
        <v>14.87</v>
      </c>
      <c r="E31" s="220"/>
      <c r="F31" s="220">
        <f t="shared" si="2"/>
        <v>4461</v>
      </c>
      <c r="Q31" s="2"/>
      <c r="W31" s="205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45">
        <v>16224000</v>
      </c>
      <c r="AC31" s="15">
        <v>19.55</v>
      </c>
      <c r="AD31">
        <f t="shared" si="4"/>
        <v>1.3200000000000003</v>
      </c>
      <c r="AE31" s="210">
        <f t="shared" si="5"/>
        <v>-3.5044422507403805E-2</v>
      </c>
    </row>
    <row r="32" spans="1:31" x14ac:dyDescent="0.25">
      <c r="B32" s="1">
        <v>42270</v>
      </c>
      <c r="C32" s="243">
        <v>478</v>
      </c>
      <c r="D32" s="244">
        <v>15.85</v>
      </c>
      <c r="E32" s="244"/>
      <c r="F32" s="244">
        <f t="shared" si="2"/>
        <v>7576.3</v>
      </c>
      <c r="Q32" s="2"/>
      <c r="W32" s="205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45">
        <v>9375600</v>
      </c>
      <c r="AC32" s="15">
        <v>20.260000000000002</v>
      </c>
      <c r="AD32">
        <f t="shared" si="4"/>
        <v>0.7099999999999973</v>
      </c>
      <c r="AE32" s="210">
        <f t="shared" si="5"/>
        <v>-2.9527559055116948E-3</v>
      </c>
    </row>
    <row r="33" spans="1:31" x14ac:dyDescent="0.25">
      <c r="W33" s="205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45">
        <v>11247500</v>
      </c>
      <c r="AC33" s="15">
        <v>20.32</v>
      </c>
      <c r="AD33">
        <f t="shared" si="4"/>
        <v>0.75</v>
      </c>
      <c r="AE33" s="210">
        <f t="shared" si="5"/>
        <v>-2.1194605009633993E-2</v>
      </c>
    </row>
    <row r="34" spans="1:31" x14ac:dyDescent="0.25">
      <c r="W34" s="205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45">
        <v>8947500</v>
      </c>
      <c r="AC34" s="15">
        <v>20.76</v>
      </c>
      <c r="AD34">
        <f t="shared" si="4"/>
        <v>0.83000000000000185</v>
      </c>
      <c r="AE34" s="210">
        <f t="shared" si="5"/>
        <v>-3.8888888888888862E-2</v>
      </c>
    </row>
    <row r="35" spans="1:31" x14ac:dyDescent="0.25">
      <c r="W35" s="205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45">
        <v>8454800</v>
      </c>
      <c r="AC35" s="15">
        <v>21.6</v>
      </c>
      <c r="AD35">
        <f t="shared" si="4"/>
        <v>0.47000000000000242</v>
      </c>
      <c r="AE35" s="210">
        <f t="shared" si="5"/>
        <v>4.6511627906977715E-3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242034.3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5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45">
        <v>12555700</v>
      </c>
      <c r="AC36" s="15">
        <v>21.5</v>
      </c>
      <c r="AD36">
        <f t="shared" si="4"/>
        <v>0.96000000000000085</v>
      </c>
      <c r="AE36" s="210">
        <f t="shared" si="5"/>
        <v>2.6743075453677045E-2</v>
      </c>
    </row>
    <row r="37" spans="1:31" x14ac:dyDescent="0.25">
      <c r="G37" s="2"/>
      <c r="W37" s="205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45">
        <v>11840500</v>
      </c>
      <c r="AC37" s="15">
        <v>20.94</v>
      </c>
      <c r="AD37">
        <f t="shared" si="4"/>
        <v>1.129999999999999</v>
      </c>
      <c r="AE37" s="210">
        <f t="shared" si="5"/>
        <v>2.4461839530332652E-2</v>
      </c>
    </row>
    <row r="38" spans="1:31" x14ac:dyDescent="0.25">
      <c r="W38" s="205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45">
        <v>9137000</v>
      </c>
      <c r="AC38" s="15">
        <v>20.440000000000001</v>
      </c>
      <c r="AD38">
        <f t="shared" si="4"/>
        <v>0.64999999999999858</v>
      </c>
      <c r="AE38" s="210">
        <f t="shared" si="5"/>
        <v>-3.3569739952718503E-2</v>
      </c>
    </row>
    <row r="39" spans="1:31" x14ac:dyDescent="0.25">
      <c r="W39" s="205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45">
        <v>13124600</v>
      </c>
      <c r="AC39" s="15">
        <v>21.15</v>
      </c>
      <c r="AD39">
        <f t="shared" si="4"/>
        <v>1</v>
      </c>
      <c r="AE39" s="210">
        <f t="shared" si="5"/>
        <v>-3.1149793861658281E-2</v>
      </c>
    </row>
    <row r="40" spans="1:31" x14ac:dyDescent="0.25">
      <c r="W40" s="205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45">
        <v>12029000</v>
      </c>
      <c r="AC40" s="15">
        <v>21.83</v>
      </c>
      <c r="AD40">
        <f t="shared" si="4"/>
        <v>0.76000000000000156</v>
      </c>
      <c r="AE40" s="210">
        <f t="shared" si="5"/>
        <v>-1.0874490258269254E-2</v>
      </c>
    </row>
    <row r="41" spans="1:31" x14ac:dyDescent="0.25">
      <c r="W41" s="205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45">
        <v>11190200</v>
      </c>
      <c r="AC41" s="15">
        <v>22.07</v>
      </c>
      <c r="AD41">
        <f t="shared" si="4"/>
        <v>0.87999999999999901</v>
      </c>
      <c r="AE41" s="210">
        <f t="shared" si="5"/>
        <v>-3.582350371341203E-2</v>
      </c>
    </row>
    <row r="42" spans="1:31" x14ac:dyDescent="0.25">
      <c r="W42" s="205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45">
        <v>9206200</v>
      </c>
      <c r="AC42" s="15">
        <v>22.89</v>
      </c>
      <c r="AD42">
        <f t="shared" si="4"/>
        <v>0.48999999999999844</v>
      </c>
      <c r="AE42" s="210">
        <f t="shared" si="5"/>
        <v>-3.0487804878048808E-3</v>
      </c>
    </row>
    <row r="43" spans="1:31" x14ac:dyDescent="0.25">
      <c r="W43" s="205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45">
        <v>8700400</v>
      </c>
      <c r="AC43" s="15">
        <v>22.96</v>
      </c>
      <c r="AD43">
        <f t="shared" si="4"/>
        <v>0.5400000000000027</v>
      </c>
      <c r="AE43" s="210">
        <f t="shared" si="5"/>
        <v>-1.4169171318162199E-2</v>
      </c>
    </row>
    <row r="44" spans="1:31" x14ac:dyDescent="0.25">
      <c r="W44" s="205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45">
        <v>6230600</v>
      </c>
      <c r="AC44" s="15">
        <v>23.29</v>
      </c>
      <c r="AD44">
        <f t="shared" si="4"/>
        <v>0.68999999999999773</v>
      </c>
      <c r="AE44" s="210">
        <f t="shared" si="5"/>
        <v>-2.8773978315262738E-2</v>
      </c>
    </row>
    <row r="45" spans="1:31" x14ac:dyDescent="0.25">
      <c r="W45" s="205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45">
        <v>6634000</v>
      </c>
      <c r="AC45" s="15">
        <v>23.98</v>
      </c>
      <c r="AD45">
        <f t="shared" si="4"/>
        <v>0.51999999999999957</v>
      </c>
      <c r="AE45" s="210">
        <f t="shared" si="5"/>
        <v>-5.3919535462463308E-3</v>
      </c>
    </row>
    <row r="46" spans="1:31" x14ac:dyDescent="0.25">
      <c r="W46" s="205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45">
        <v>8365100</v>
      </c>
      <c r="AC46" s="15">
        <v>24.11</v>
      </c>
      <c r="AD46">
        <f t="shared" si="4"/>
        <v>0.89000000000000057</v>
      </c>
      <c r="AE46" s="210">
        <f t="shared" si="5"/>
        <v>-2.7037933817594895E-2</v>
      </c>
    </row>
    <row r="47" spans="1:31" x14ac:dyDescent="0.25">
      <c r="W47" s="205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45">
        <v>9034300</v>
      </c>
      <c r="AC47" s="15">
        <v>24.78</v>
      </c>
      <c r="AD47">
        <f t="shared" si="4"/>
        <v>0.62999999999999901</v>
      </c>
      <c r="AE47" s="210">
        <f t="shared" si="5"/>
        <v>1.4326647564469885E-2</v>
      </c>
    </row>
    <row r="48" spans="1:31" x14ac:dyDescent="0.25">
      <c r="W48" s="205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45">
        <v>5953300</v>
      </c>
      <c r="AC48" s="15">
        <v>24.43</v>
      </c>
      <c r="AD48">
        <f t="shared" si="4"/>
        <v>0.44999999999999929</v>
      </c>
      <c r="AE48" s="210">
        <f t="shared" si="5"/>
        <v>1.1175496688741626E-2</v>
      </c>
    </row>
    <row r="49" spans="15:31" x14ac:dyDescent="0.25">
      <c r="W49" s="205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45">
        <v>6841800</v>
      </c>
      <c r="AC49" s="15">
        <v>24.16</v>
      </c>
      <c r="AD49">
        <f t="shared" si="4"/>
        <v>0.87999999999999901</v>
      </c>
      <c r="AE49" s="210">
        <f t="shared" si="5"/>
        <v>-1.3071895424836666E-2</v>
      </c>
    </row>
    <row r="50" spans="15:31" ht="20.25" thickBot="1" x14ac:dyDescent="0.35">
      <c r="O50" s="267" t="s">
        <v>83</v>
      </c>
      <c r="P50" s="267"/>
      <c r="T50" s="206" t="s">
        <v>114</v>
      </c>
      <c r="W50" s="205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45">
        <v>9405400</v>
      </c>
      <c r="AC50" s="15">
        <v>24.48</v>
      </c>
      <c r="AD50">
        <f t="shared" si="4"/>
        <v>0.62999999999999901</v>
      </c>
      <c r="AE50" s="210">
        <f t="shared" si="5"/>
        <v>2.0466639377814122E-3</v>
      </c>
    </row>
    <row r="51" spans="15:31" ht="15.75" thickTop="1" x14ac:dyDescent="0.25">
      <c r="O51" s="133">
        <v>1.1000000000000001</v>
      </c>
      <c r="P51" s="133">
        <f>O51*$Q$4</f>
        <v>16.830000000000002</v>
      </c>
      <c r="T51" s="207" t="s">
        <v>135</v>
      </c>
      <c r="U51" s="201">
        <v>14.98</v>
      </c>
      <c r="W51" s="205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45">
        <v>7133500</v>
      </c>
      <c r="AC51" s="15">
        <v>24.43</v>
      </c>
      <c r="AD51">
        <f t="shared" si="4"/>
        <v>1.120000000000001</v>
      </c>
      <c r="AE51" s="210">
        <f t="shared" si="5"/>
        <v>-3.818897637795271E-2</v>
      </c>
    </row>
    <row r="52" spans="15:31" x14ac:dyDescent="0.25">
      <c r="O52" s="133">
        <v>1.0900000000000001</v>
      </c>
      <c r="P52" s="133">
        <f t="shared" ref="P52:P71" si="6">O52*$Q$4</f>
        <v>16.677000000000003</v>
      </c>
      <c r="T52" s="208" t="s">
        <v>136</v>
      </c>
      <c r="U52" s="202">
        <v>14.75</v>
      </c>
      <c r="W52" s="205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45">
        <v>8451100</v>
      </c>
      <c r="AC52" s="15">
        <v>25.4</v>
      </c>
      <c r="AD52">
        <f t="shared" si="4"/>
        <v>1.3900000000000006</v>
      </c>
      <c r="AE52" s="210">
        <f t="shared" si="5"/>
        <v>2.3368251410152974E-2</v>
      </c>
    </row>
    <row r="53" spans="15:31" x14ac:dyDescent="0.25">
      <c r="O53" s="133">
        <v>1.08</v>
      </c>
      <c r="P53" s="133">
        <f t="shared" si="6"/>
        <v>16.524000000000001</v>
      </c>
      <c r="T53" s="208" t="s">
        <v>137</v>
      </c>
      <c r="U53" s="202" t="s">
        <v>215</v>
      </c>
      <c r="W53" s="205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45">
        <v>6449200</v>
      </c>
      <c r="AC53" s="15">
        <v>24.82</v>
      </c>
      <c r="AD53">
        <f t="shared" si="4"/>
        <v>0.42999999999999972</v>
      </c>
      <c r="AE53" s="210">
        <f t="shared" si="5"/>
        <v>-2.3603461841070095E-2</v>
      </c>
    </row>
    <row r="54" spans="15:31" x14ac:dyDescent="0.25">
      <c r="O54" s="133">
        <v>1.07</v>
      </c>
      <c r="P54" s="133">
        <f t="shared" si="6"/>
        <v>16.371000000000002</v>
      </c>
      <c r="T54" s="208" t="s">
        <v>138</v>
      </c>
      <c r="U54" s="202" t="s">
        <v>216</v>
      </c>
      <c r="W54" s="205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45">
        <v>6216200</v>
      </c>
      <c r="AC54" s="15">
        <v>25.42</v>
      </c>
      <c r="AD54">
        <f t="shared" si="4"/>
        <v>0.7099999999999973</v>
      </c>
      <c r="AE54" s="210">
        <f t="shared" si="5"/>
        <v>-2.3547880690737433E-3</v>
      </c>
    </row>
    <row r="55" spans="15:31" x14ac:dyDescent="0.25">
      <c r="O55" s="133">
        <v>1.06</v>
      </c>
      <c r="P55" s="133">
        <f t="shared" si="6"/>
        <v>16.218</v>
      </c>
      <c r="T55" s="208" t="s">
        <v>139</v>
      </c>
      <c r="U55" s="202">
        <v>25.2</v>
      </c>
      <c r="W55" s="205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45">
        <v>8710900</v>
      </c>
      <c r="AC55" s="15">
        <v>25.48</v>
      </c>
      <c r="AD55">
        <f t="shared" si="4"/>
        <v>1.009999999999998</v>
      </c>
      <c r="AE55" s="210">
        <f t="shared" si="5"/>
        <v>-2.822273073989312E-2</v>
      </c>
    </row>
    <row r="56" spans="15:31" x14ac:dyDescent="0.25">
      <c r="O56" s="133">
        <v>1.05</v>
      </c>
      <c r="P56" s="133">
        <f t="shared" si="6"/>
        <v>16.065000000000001</v>
      </c>
      <c r="T56" s="208" t="s">
        <v>140</v>
      </c>
      <c r="U56" s="202">
        <v>1.27922</v>
      </c>
      <c r="W56" s="205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45">
        <v>8529000</v>
      </c>
      <c r="AC56" s="15">
        <v>26.22</v>
      </c>
      <c r="AD56">
        <f t="shared" si="4"/>
        <v>0.53999999999999915</v>
      </c>
      <c r="AE56" s="210">
        <f t="shared" si="5"/>
        <v>-5.6882821387941318E-3</v>
      </c>
    </row>
    <row r="57" spans="15:31" x14ac:dyDescent="0.25">
      <c r="O57" s="133">
        <v>1.04</v>
      </c>
      <c r="P57" s="133">
        <f t="shared" si="6"/>
        <v>15.912000000000001</v>
      </c>
      <c r="T57" s="208" t="s">
        <v>166</v>
      </c>
      <c r="U57" s="202" t="s">
        <v>217</v>
      </c>
      <c r="W57" s="205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45">
        <v>13296400</v>
      </c>
      <c r="AC57" s="15">
        <v>26.37</v>
      </c>
      <c r="AD57">
        <f t="shared" si="4"/>
        <v>0.69999999999999929</v>
      </c>
      <c r="AE57" s="210">
        <f t="shared" si="5"/>
        <v>-3.8293216630196913E-2</v>
      </c>
    </row>
    <row r="58" spans="15:31" x14ac:dyDescent="0.25">
      <c r="O58" s="133">
        <v>1.03</v>
      </c>
      <c r="P58" s="133">
        <f t="shared" si="6"/>
        <v>15.759</v>
      </c>
      <c r="T58" s="208"/>
      <c r="U58" s="202"/>
      <c r="W58" s="205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45">
        <v>18316800</v>
      </c>
      <c r="AC58" s="15">
        <v>27.42</v>
      </c>
      <c r="AD58">
        <f t="shared" si="4"/>
        <v>1.2199999999999989</v>
      </c>
      <c r="AE58" s="210">
        <f t="shared" si="5"/>
        <v>3.5107587768969495E-2</v>
      </c>
    </row>
    <row r="59" spans="15:31" x14ac:dyDescent="0.25">
      <c r="O59" s="133">
        <v>1.02</v>
      </c>
      <c r="P59" s="133">
        <f t="shared" si="6"/>
        <v>15.606000000000002</v>
      </c>
      <c r="T59" s="208" t="s">
        <v>142</v>
      </c>
      <c r="U59" s="202" t="s">
        <v>218</v>
      </c>
      <c r="W59" s="205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45">
        <v>10990800</v>
      </c>
      <c r="AC59" s="15">
        <v>26.49</v>
      </c>
      <c r="AD59">
        <f t="shared" si="4"/>
        <v>0.44999999999999929</v>
      </c>
      <c r="AE59" s="210">
        <f t="shared" si="5"/>
        <v>7.607455306199995E-3</v>
      </c>
    </row>
    <row r="60" spans="15:31" x14ac:dyDescent="0.25">
      <c r="O60" s="133">
        <v>1.01</v>
      </c>
      <c r="P60" s="133">
        <f t="shared" si="6"/>
        <v>15.453000000000001</v>
      </c>
      <c r="T60" s="208" t="s">
        <v>143</v>
      </c>
      <c r="U60" s="202" t="s">
        <v>219</v>
      </c>
      <c r="W60" s="205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45">
        <v>7571900</v>
      </c>
      <c r="AC60" s="15">
        <v>26.29</v>
      </c>
      <c r="AD60">
        <f t="shared" si="4"/>
        <v>0.42999999999999972</v>
      </c>
      <c r="AE60" s="210">
        <f t="shared" si="5"/>
        <v>0</v>
      </c>
    </row>
    <row r="61" spans="15:31" x14ac:dyDescent="0.25">
      <c r="O61" s="133">
        <v>1</v>
      </c>
      <c r="P61" s="133">
        <f t="shared" si="6"/>
        <v>15.3</v>
      </c>
      <c r="T61" s="208" t="s">
        <v>144</v>
      </c>
      <c r="U61" s="203">
        <v>15640604</v>
      </c>
      <c r="W61" s="205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45">
        <v>4661600</v>
      </c>
      <c r="AC61" s="15">
        <v>26.29</v>
      </c>
      <c r="AD61">
        <f t="shared" si="4"/>
        <v>0.51999999999999957</v>
      </c>
      <c r="AE61" s="210">
        <f t="shared" si="5"/>
        <v>1.8992248062015493E-2</v>
      </c>
    </row>
    <row r="62" spans="15:31" x14ac:dyDescent="0.25">
      <c r="O62" s="133">
        <v>0.99</v>
      </c>
      <c r="P62" s="133">
        <f t="shared" si="6"/>
        <v>15.147</v>
      </c>
      <c r="T62" s="208" t="s">
        <v>149</v>
      </c>
      <c r="U62" s="203">
        <v>11646000</v>
      </c>
      <c r="W62" s="205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45">
        <v>3382900</v>
      </c>
      <c r="AC62" s="15">
        <v>25.8</v>
      </c>
      <c r="AD62">
        <f t="shared" si="4"/>
        <v>0.44999999999999929</v>
      </c>
      <c r="AE62" s="210">
        <f t="shared" si="5"/>
        <v>7.4189769621242352E-3</v>
      </c>
    </row>
    <row r="63" spans="15:31" x14ac:dyDescent="0.25">
      <c r="O63" s="133">
        <v>0.98</v>
      </c>
      <c r="P63" s="133">
        <f t="shared" si="6"/>
        <v>14.994</v>
      </c>
      <c r="T63" s="208" t="s">
        <v>145</v>
      </c>
      <c r="U63" s="202" t="s">
        <v>220</v>
      </c>
      <c r="W63" s="205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45">
        <v>8063700</v>
      </c>
      <c r="AC63" s="15">
        <v>25.61</v>
      </c>
      <c r="AD63">
        <f t="shared" si="4"/>
        <v>0.71999999999999886</v>
      </c>
      <c r="AE63" s="210">
        <f t="shared" si="5"/>
        <v>-2.2892025944296068E-2</v>
      </c>
    </row>
    <row r="64" spans="15:31" x14ac:dyDescent="0.25">
      <c r="O64" s="133">
        <v>0.97</v>
      </c>
      <c r="P64" s="133">
        <f t="shared" si="6"/>
        <v>14.841000000000001</v>
      </c>
      <c r="T64" s="208" t="s">
        <v>150</v>
      </c>
      <c r="U64" s="202">
        <v>14.68</v>
      </c>
      <c r="W64" s="205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45">
        <v>3904200</v>
      </c>
      <c r="AC64" s="15">
        <v>26.21</v>
      </c>
      <c r="AD64">
        <f t="shared" si="4"/>
        <v>0.32999999999999829</v>
      </c>
      <c r="AE64" s="210">
        <f t="shared" si="5"/>
        <v>-3.8138825324174341E-4</v>
      </c>
    </row>
    <row r="65" spans="15:31" x14ac:dyDescent="0.25">
      <c r="O65" s="133">
        <v>0.96</v>
      </c>
      <c r="P65" s="133">
        <f t="shared" si="6"/>
        <v>14.688000000000001</v>
      </c>
      <c r="T65" s="208" t="s">
        <v>151</v>
      </c>
      <c r="U65" s="202">
        <v>1.03</v>
      </c>
      <c r="W65" s="205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45">
        <v>3478000</v>
      </c>
      <c r="AC65" s="15">
        <v>26.22</v>
      </c>
      <c r="AD65">
        <f t="shared" si="4"/>
        <v>0.74000000000000199</v>
      </c>
      <c r="AE65" s="210">
        <f t="shared" si="5"/>
        <v>-6.8181818181818343E-3</v>
      </c>
    </row>
    <row r="66" spans="15:31" x14ac:dyDescent="0.25">
      <c r="O66" s="133">
        <v>0.95</v>
      </c>
      <c r="P66" s="133">
        <f t="shared" si="6"/>
        <v>14.535</v>
      </c>
      <c r="T66" s="208" t="s">
        <v>146</v>
      </c>
      <c r="U66" s="202" t="s">
        <v>221</v>
      </c>
      <c r="W66" s="205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45">
        <v>3288300</v>
      </c>
      <c r="AC66" s="15">
        <v>26.4</v>
      </c>
      <c r="AD66">
        <f t="shared" si="4"/>
        <v>0.35000000000000142</v>
      </c>
      <c r="AE66" s="210">
        <f t="shared" si="5"/>
        <v>1.0719754977029039E-2</v>
      </c>
    </row>
    <row r="67" spans="15:31" x14ac:dyDescent="0.25">
      <c r="O67" s="133">
        <v>0.94</v>
      </c>
      <c r="P67" s="133">
        <f t="shared" si="6"/>
        <v>14.382</v>
      </c>
      <c r="W67" s="205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45">
        <v>4643400</v>
      </c>
      <c r="AC67" s="15">
        <v>26.12</v>
      </c>
      <c r="AD67">
        <f t="shared" si="4"/>
        <v>0.41000000000000014</v>
      </c>
      <c r="AE67" s="210">
        <f t="shared" si="5"/>
        <v>-1.9105846388994818E-3</v>
      </c>
    </row>
    <row r="68" spans="15:31" x14ac:dyDescent="0.25">
      <c r="O68" s="133">
        <v>0.93</v>
      </c>
      <c r="P68" s="133">
        <f t="shared" si="6"/>
        <v>14.229000000000001</v>
      </c>
      <c r="W68" s="205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45">
        <v>4453900</v>
      </c>
      <c r="AC68" s="15">
        <v>26.17</v>
      </c>
      <c r="AD68">
        <f t="shared" si="4"/>
        <v>0.37999999999999901</v>
      </c>
      <c r="AE68" s="210" t="e">
        <f t="shared" si="5"/>
        <v>#DIV/0!</v>
      </c>
    </row>
    <row r="69" spans="15:31" x14ac:dyDescent="0.25">
      <c r="O69" s="133">
        <v>0.92</v>
      </c>
      <c r="P69" s="133">
        <f t="shared" si="6"/>
        <v>14.076000000000001</v>
      </c>
      <c r="W69" s="15" t="s">
        <v>162</v>
      </c>
      <c r="X69" s="15"/>
      <c r="Y69" s="15"/>
      <c r="Z69" s="15"/>
      <c r="AA69" s="15"/>
      <c r="AB69" s="15"/>
      <c r="AC69" s="15"/>
      <c r="AD69">
        <f t="shared" si="4"/>
        <v>0</v>
      </c>
      <c r="AE69" s="210" t="e">
        <f t="shared" si="5"/>
        <v>#DIV/0!</v>
      </c>
    </row>
    <row r="70" spans="15:31" x14ac:dyDescent="0.25">
      <c r="O70" s="133">
        <v>0.91</v>
      </c>
      <c r="P70" s="133">
        <f t="shared" si="6"/>
        <v>13.923000000000002</v>
      </c>
    </row>
    <row r="71" spans="15:31" x14ac:dyDescent="0.25">
      <c r="O71" s="133">
        <v>0.9</v>
      </c>
      <c r="P71" s="133">
        <f t="shared" si="6"/>
        <v>13.770000000000001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22" t="s">
        <v>37</v>
      </c>
      <c r="M1" s="22" t="s">
        <v>38</v>
      </c>
      <c r="T1" s="17" t="s">
        <v>117</v>
      </c>
      <c r="U1" s="50"/>
      <c r="W1" s="194" t="s">
        <v>154</v>
      </c>
      <c r="X1" s="161" t="s">
        <v>155</v>
      </c>
      <c r="Y1" s="161" t="s">
        <v>156</v>
      </c>
      <c r="Z1" s="161" t="s">
        <v>157</v>
      </c>
      <c r="AA1" s="161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5089</v>
      </c>
      <c r="T2" s="17"/>
      <c r="W2" s="195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4">
        <v>3650900</v>
      </c>
      <c r="AC2" s="13">
        <v>15.79</v>
      </c>
      <c r="AD2" s="2">
        <f>Y2-Z2</f>
        <v>0.28000000000000114</v>
      </c>
      <c r="AE2" s="210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17.445403812143841</v>
      </c>
      <c r="W3" s="195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4">
        <v>4760800</v>
      </c>
      <c r="AC3" s="13">
        <v>15.57</v>
      </c>
      <c r="AD3" s="2">
        <f t="shared" ref="AD3:AD66" si="2">Y3-Z3</f>
        <v>0.48000000000000043</v>
      </c>
      <c r="AE3" s="210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14.66</v>
      </c>
      <c r="T4" s="1">
        <v>42263</v>
      </c>
      <c r="U4" s="51" t="s">
        <v>128</v>
      </c>
      <c r="W4" s="195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4">
        <v>3650700</v>
      </c>
      <c r="AC4" s="13">
        <v>15.19</v>
      </c>
      <c r="AD4" s="2">
        <f t="shared" si="2"/>
        <v>0.30999999999999872</v>
      </c>
      <c r="AE4" s="210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74604.740000000005</v>
      </c>
      <c r="T5" s="1">
        <v>42313</v>
      </c>
      <c r="U5" s="51" t="s">
        <v>198</v>
      </c>
      <c r="W5" s="195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4">
        <v>3522800</v>
      </c>
      <c r="AC5" s="13">
        <v>15.28</v>
      </c>
      <c r="AD5" s="2">
        <f t="shared" si="2"/>
        <v>0.35999999999999943</v>
      </c>
      <c r="AE5" s="210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88779.66</v>
      </c>
      <c r="W6" s="195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4">
        <v>3903500</v>
      </c>
      <c r="AC6" s="13">
        <v>15.48</v>
      </c>
      <c r="AD6" s="2">
        <f t="shared" si="2"/>
        <v>0.35999999999999943</v>
      </c>
      <c r="AE6" s="210">
        <f t="shared" si="3"/>
        <v>0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-14174.919999999998</v>
      </c>
      <c r="R7" s="228" t="s">
        <v>248</v>
      </c>
      <c r="W7" s="195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4">
        <v>4954300</v>
      </c>
      <c r="AC7" s="13">
        <v>15.48</v>
      </c>
      <c r="AD7" s="2">
        <f t="shared" si="2"/>
        <v>0.41999999999999993</v>
      </c>
      <c r="AE7" s="210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5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4">
        <v>3889000</v>
      </c>
      <c r="AC8" s="13">
        <v>15.1</v>
      </c>
      <c r="AD8" s="2">
        <f t="shared" si="2"/>
        <v>0.41999999999999993</v>
      </c>
      <c r="AE8" s="210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5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4">
        <v>3853100</v>
      </c>
      <c r="AC9" s="13">
        <v>15.43</v>
      </c>
      <c r="AD9" s="2">
        <f t="shared" si="2"/>
        <v>0.54000000000000092</v>
      </c>
      <c r="AE9" s="210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5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4">
        <v>3721200</v>
      </c>
      <c r="AC10" s="13">
        <v>15.3</v>
      </c>
      <c r="AD10" s="2">
        <f t="shared" si="2"/>
        <v>0.61999999999999922</v>
      </c>
      <c r="AE10" s="210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5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4">
        <v>6971500</v>
      </c>
      <c r="AC11" s="13">
        <v>15.41</v>
      </c>
      <c r="AD11" s="2">
        <f t="shared" si="2"/>
        <v>0.54999999999999893</v>
      </c>
      <c r="AE11" s="210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5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4">
        <v>4875600</v>
      </c>
      <c r="AC12" s="13">
        <v>15.94</v>
      </c>
      <c r="AD12" s="2">
        <f t="shared" si="2"/>
        <v>0.35999999999999943</v>
      </c>
      <c r="AE12" s="210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5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4">
        <v>6175300</v>
      </c>
      <c r="AC13" s="13">
        <v>16.21</v>
      </c>
      <c r="AD13" s="2">
        <f t="shared" si="2"/>
        <v>0.63999999999999879</v>
      </c>
      <c r="AE13" s="210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5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4">
        <v>12038900</v>
      </c>
      <c r="AC14" s="13">
        <v>15.89</v>
      </c>
      <c r="AD14" s="2">
        <f t="shared" si="2"/>
        <v>0.41999999999999993</v>
      </c>
      <c r="AE14" s="210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5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4">
        <v>9433300</v>
      </c>
      <c r="AC15" s="13">
        <v>15.44</v>
      </c>
      <c r="AD15" s="2">
        <f t="shared" si="2"/>
        <v>0.62000000000000099</v>
      </c>
      <c r="AE15" s="210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5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4">
        <v>6009700</v>
      </c>
      <c r="AC16" s="13">
        <v>15.14</v>
      </c>
      <c r="AD16" s="2">
        <f t="shared" si="2"/>
        <v>1.2300000000000004</v>
      </c>
      <c r="AE16" s="210">
        <f t="shared" si="3"/>
        <v>-4.5998739760554463E-2</v>
      </c>
    </row>
    <row r="17" spans="2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5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4">
        <v>6552200</v>
      </c>
      <c r="AC17" s="13">
        <v>15.87</v>
      </c>
      <c r="AD17" s="2">
        <f t="shared" si="2"/>
        <v>1.7600000000000016</v>
      </c>
      <c r="AE17" s="210">
        <f t="shared" si="3"/>
        <v>-3.8181818181818206E-2</v>
      </c>
    </row>
    <row r="18" spans="2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5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4">
        <v>4323600</v>
      </c>
      <c r="AC18" s="13">
        <v>16.5</v>
      </c>
      <c r="AD18" s="2">
        <f t="shared" si="2"/>
        <v>0.5</v>
      </c>
      <c r="AE18" s="210">
        <f t="shared" si="3"/>
        <v>-2.5398700531600649E-2</v>
      </c>
    </row>
    <row r="19" spans="2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5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4">
        <v>4935900</v>
      </c>
      <c r="AC19" s="13">
        <v>16.93</v>
      </c>
      <c r="AD19" s="2">
        <f t="shared" si="2"/>
        <v>0.5</v>
      </c>
      <c r="AE19" s="210">
        <f t="shared" si="3"/>
        <v>-2.8686173264486525E-2</v>
      </c>
    </row>
    <row r="20" spans="2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5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4">
        <v>3380000</v>
      </c>
      <c r="AC20" s="13">
        <v>17.43</v>
      </c>
      <c r="AD20" s="2">
        <f t="shared" si="2"/>
        <v>0.42999999999999972</v>
      </c>
      <c r="AE20" s="210">
        <f t="shared" si="3"/>
        <v>-4.5688178183895811E-3</v>
      </c>
    </row>
    <row r="21" spans="2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5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4">
        <v>4677000</v>
      </c>
      <c r="AC21" s="13">
        <v>17.510000000000002</v>
      </c>
      <c r="AD21" s="2">
        <f t="shared" si="2"/>
        <v>0.38000000000000256</v>
      </c>
      <c r="AE21" s="210">
        <f t="shared" si="3"/>
        <v>-2.2792022792021971E-3</v>
      </c>
    </row>
    <row r="22" spans="2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5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4">
        <v>3783900</v>
      </c>
      <c r="AC22" s="13">
        <v>17.55</v>
      </c>
      <c r="AD22" s="2">
        <f t="shared" si="2"/>
        <v>0.30000000000000071</v>
      </c>
      <c r="AE22" s="210">
        <f t="shared" si="3"/>
        <v>4.004576659038861E-3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5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4">
        <v>6089000</v>
      </c>
      <c r="AC23" s="13">
        <v>17.48</v>
      </c>
      <c r="AD23" s="2">
        <f t="shared" si="2"/>
        <v>0.46999999999999886</v>
      </c>
      <c r="AE23" s="210">
        <f t="shared" si="3"/>
        <v>2.7027027027026973E-2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5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4">
        <v>4268300</v>
      </c>
      <c r="AC24" s="13">
        <v>17.02</v>
      </c>
      <c r="AD24" s="2">
        <f t="shared" si="2"/>
        <v>0.64999999999999858</v>
      </c>
      <c r="AE24" s="210">
        <f t="shared" si="3"/>
        <v>-9.3131548311990997E-3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5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4">
        <v>6451500</v>
      </c>
      <c r="AC25" s="13">
        <v>17.18</v>
      </c>
      <c r="AD25" s="2">
        <f t="shared" si="2"/>
        <v>0.87000000000000099</v>
      </c>
      <c r="AE25" s="210">
        <f t="shared" si="3"/>
        <v>3.059388122375517E-2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5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4">
        <v>3924600</v>
      </c>
      <c r="AC26" s="13">
        <v>16.670000000000002</v>
      </c>
      <c r="AD26" s="2">
        <f t="shared" si="2"/>
        <v>0.4599999999999973</v>
      </c>
      <c r="AE26" s="210">
        <f t="shared" si="3"/>
        <v>-2.2287390029325449E-2</v>
      </c>
    </row>
    <row r="27" spans="2:31" x14ac:dyDescent="0.25">
      <c r="B27" s="1">
        <v>42270</v>
      </c>
      <c r="C27">
        <v>100</v>
      </c>
      <c r="D27" s="2">
        <v>15.55</v>
      </c>
      <c r="E27" s="2">
        <v>0</v>
      </c>
      <c r="F27" s="3">
        <f t="shared" si="4"/>
        <v>1555</v>
      </c>
      <c r="W27" s="195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4">
        <v>4587800</v>
      </c>
      <c r="AC27" s="13">
        <v>17.05</v>
      </c>
      <c r="AD27" s="2">
        <f t="shared" si="2"/>
        <v>0.26999999999999957</v>
      </c>
      <c r="AE27" s="210">
        <f t="shared" si="3"/>
        <v>3.5314891112421254E-3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5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4">
        <v>3574000</v>
      </c>
      <c r="AC28" s="13">
        <v>16.989999999999998</v>
      </c>
      <c r="AD28" s="2">
        <f t="shared" si="2"/>
        <v>0.53999999999999915</v>
      </c>
      <c r="AE28" s="210">
        <f t="shared" si="3"/>
        <v>-1.7351069982649014E-2</v>
      </c>
    </row>
    <row r="29" spans="2:31" x14ac:dyDescent="0.25">
      <c r="B29" s="1">
        <v>42272</v>
      </c>
      <c r="C29">
        <v>100</v>
      </c>
      <c r="D29" s="2">
        <v>14.95</v>
      </c>
      <c r="E29" s="2">
        <v>0</v>
      </c>
      <c r="F29" s="2">
        <f t="shared" si="4"/>
        <v>1495</v>
      </c>
      <c r="W29" s="195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4">
        <v>5911600</v>
      </c>
      <c r="AC29" s="13">
        <v>17.29</v>
      </c>
      <c r="AD29" s="2">
        <f t="shared" si="2"/>
        <v>0.37000000000000099</v>
      </c>
      <c r="AE29" s="210">
        <f t="shared" si="3"/>
        <v>4.6484601975593787E-3</v>
      </c>
    </row>
    <row r="30" spans="2:31" x14ac:dyDescent="0.25">
      <c r="B30" s="1">
        <v>42272</v>
      </c>
      <c r="C30">
        <v>100</v>
      </c>
      <c r="D30" s="2">
        <v>14.65</v>
      </c>
      <c r="E30" s="2">
        <v>0</v>
      </c>
      <c r="F30" s="2">
        <f t="shared" si="4"/>
        <v>1465</v>
      </c>
      <c r="H30" s="2"/>
      <c r="W30" s="195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4">
        <v>4406400</v>
      </c>
      <c r="AC30" s="13">
        <v>17.21</v>
      </c>
      <c r="AD30" s="2">
        <f t="shared" si="2"/>
        <v>0.51000000000000156</v>
      </c>
      <c r="AE30" s="210">
        <f t="shared" si="3"/>
        <v>-6.3510392609699151E-3</v>
      </c>
    </row>
    <row r="31" spans="2:31" x14ac:dyDescent="0.25">
      <c r="B31" s="1">
        <v>42272</v>
      </c>
      <c r="C31">
        <v>400</v>
      </c>
      <c r="D31" s="2">
        <v>14.4</v>
      </c>
      <c r="E31" s="2">
        <v>0</v>
      </c>
      <c r="F31" s="2">
        <f t="shared" si="4"/>
        <v>5760</v>
      </c>
      <c r="Q31" s="2"/>
      <c r="W31" s="195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4">
        <v>6909200</v>
      </c>
      <c r="AC31" s="13">
        <v>17.32</v>
      </c>
      <c r="AD31" s="2">
        <f t="shared" si="2"/>
        <v>0.53999999999999915</v>
      </c>
      <c r="AE31" s="210">
        <f t="shared" si="3"/>
        <v>-1.3667425968109215E-2</v>
      </c>
    </row>
    <row r="32" spans="2:31" x14ac:dyDescent="0.25">
      <c r="Q32" s="2"/>
      <c r="W32" s="195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4">
        <v>6132500</v>
      </c>
      <c r="AC32" s="13">
        <v>17.559999999999999</v>
      </c>
      <c r="AD32" s="2">
        <f t="shared" si="2"/>
        <v>0.92999999999999972</v>
      </c>
      <c r="AE32" s="210">
        <f t="shared" si="3"/>
        <v>-4.0437158469945444E-2</v>
      </c>
    </row>
    <row r="33" spans="1:31" x14ac:dyDescent="0.25">
      <c r="Q33" s="2"/>
      <c r="W33" s="195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4">
        <v>9579500</v>
      </c>
      <c r="AC33" s="13">
        <v>18.3</v>
      </c>
      <c r="AD33" s="2">
        <f t="shared" si="2"/>
        <v>1.0199999999999996</v>
      </c>
      <c r="AE33" s="210">
        <f t="shared" si="3"/>
        <v>4.5714285714285818E-2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1411</v>
      </c>
      <c r="I34" s="20"/>
      <c r="J34" s="20"/>
      <c r="K34" s="25">
        <f>SUM(K2:K26)</f>
        <v>24059.690000000002</v>
      </c>
      <c r="L34" s="20"/>
      <c r="M34" s="20"/>
      <c r="W34" s="195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4">
        <v>9904400</v>
      </c>
      <c r="AC34" s="13">
        <v>17.5</v>
      </c>
      <c r="AD34" s="2">
        <f t="shared" si="2"/>
        <v>2.6700000000000017</v>
      </c>
      <c r="AE34" s="210">
        <f t="shared" si="3"/>
        <v>5.2315093205051122E-2</v>
      </c>
    </row>
    <row r="35" spans="1:31" x14ac:dyDescent="0.25">
      <c r="W35" s="195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4">
        <v>4796900</v>
      </c>
      <c r="AC35" s="13">
        <v>16.63</v>
      </c>
      <c r="AD35" s="2">
        <f t="shared" si="2"/>
        <v>0.19999999999999929</v>
      </c>
      <c r="AE35" s="210">
        <f t="shared" si="3"/>
        <v>-2.9976019184653202E-3</v>
      </c>
    </row>
    <row r="36" spans="1:31" x14ac:dyDescent="0.25">
      <c r="W36" s="195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4">
        <v>4021900</v>
      </c>
      <c r="AC36" s="13">
        <v>16.68</v>
      </c>
      <c r="AD36" s="2">
        <f t="shared" si="2"/>
        <v>0.27999999999999758</v>
      </c>
      <c r="AE36" s="210">
        <f t="shared" si="3"/>
        <v>6.6385033192515319E-3</v>
      </c>
    </row>
    <row r="37" spans="1:31" x14ac:dyDescent="0.25">
      <c r="W37" s="195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4">
        <v>6105400</v>
      </c>
      <c r="AC37" s="13">
        <v>16.57</v>
      </c>
      <c r="AD37" s="2">
        <f t="shared" si="2"/>
        <v>0.39999999999999858</v>
      </c>
      <c r="AE37" s="210">
        <f t="shared" si="3"/>
        <v>-2.4081878386513766E-3</v>
      </c>
    </row>
    <row r="38" spans="1:31" x14ac:dyDescent="0.25">
      <c r="W38" s="195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4">
        <v>4244500</v>
      </c>
      <c r="AC38" s="13">
        <v>16.61</v>
      </c>
      <c r="AD38" s="2">
        <f t="shared" si="2"/>
        <v>0.41999999999999815</v>
      </c>
      <c r="AE38" s="210">
        <f t="shared" si="3"/>
        <v>-1.5411973918198041E-2</v>
      </c>
    </row>
    <row r="39" spans="1:31" x14ac:dyDescent="0.25">
      <c r="W39" s="195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4">
        <v>5287500</v>
      </c>
      <c r="AC39" s="13">
        <v>16.87</v>
      </c>
      <c r="AD39" s="2">
        <f t="shared" si="2"/>
        <v>0.35999999999999943</v>
      </c>
      <c r="AE39" s="210">
        <f t="shared" si="3"/>
        <v>-4.7197640117992989E-3</v>
      </c>
    </row>
    <row r="40" spans="1:31" x14ac:dyDescent="0.25">
      <c r="W40" s="195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4">
        <v>6536400</v>
      </c>
      <c r="AC40" s="13">
        <v>16.95</v>
      </c>
      <c r="AD40" s="2">
        <f t="shared" si="2"/>
        <v>0.46000000000000085</v>
      </c>
      <c r="AE40" s="210">
        <f t="shared" si="3"/>
        <v>5.9031877213677753E-4</v>
      </c>
    </row>
    <row r="41" spans="1:31" x14ac:dyDescent="0.25">
      <c r="W41" s="195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4">
        <v>5339600</v>
      </c>
      <c r="AC41" s="13">
        <v>16.940000000000001</v>
      </c>
      <c r="AD41" s="2">
        <f t="shared" si="2"/>
        <v>0.26999999999999957</v>
      </c>
      <c r="AE41" s="210">
        <f t="shared" si="3"/>
        <v>-1.7678255745431359E-3</v>
      </c>
    </row>
    <row r="42" spans="1:31" x14ac:dyDescent="0.25">
      <c r="W42" s="195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4">
        <v>11582500</v>
      </c>
      <c r="AC42" s="13">
        <v>16.97</v>
      </c>
      <c r="AD42" s="2">
        <f t="shared" si="2"/>
        <v>0.60999999999999943</v>
      </c>
      <c r="AE42" s="210">
        <f t="shared" si="3"/>
        <v>-1.9075144508670649E-2</v>
      </c>
    </row>
    <row r="43" spans="1:31" x14ac:dyDescent="0.25">
      <c r="W43" s="195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4">
        <v>2785600</v>
      </c>
      <c r="AC43" s="13">
        <v>17.3</v>
      </c>
      <c r="AD43" s="2">
        <f t="shared" si="2"/>
        <v>0.44000000000000128</v>
      </c>
      <c r="AE43" s="210">
        <f t="shared" si="3"/>
        <v>-2.2046353872244184E-2</v>
      </c>
    </row>
    <row r="44" spans="1:31" x14ac:dyDescent="0.25">
      <c r="W44" s="195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4">
        <v>4949800</v>
      </c>
      <c r="AC44" s="13">
        <v>17.690000000000001</v>
      </c>
      <c r="AD44" s="2">
        <f t="shared" si="2"/>
        <v>0.33000000000000185</v>
      </c>
      <c r="AE44" s="210">
        <f t="shared" si="3"/>
        <v>1.1435105774728616E-2</v>
      </c>
    </row>
    <row r="45" spans="1:31" x14ac:dyDescent="0.25">
      <c r="Q45" s="2"/>
      <c r="W45" s="195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4">
        <v>4210700</v>
      </c>
      <c r="AC45" s="13">
        <v>17.489999999999998</v>
      </c>
      <c r="AD45" s="2">
        <f t="shared" si="2"/>
        <v>0.37000000000000099</v>
      </c>
      <c r="AE45" s="210">
        <f t="shared" si="3"/>
        <v>-7.9410096426546506E-3</v>
      </c>
    </row>
    <row r="46" spans="1:31" ht="20.25" thickBot="1" x14ac:dyDescent="0.35">
      <c r="O46" s="267" t="s">
        <v>83</v>
      </c>
      <c r="P46" s="267"/>
      <c r="Q46" s="2"/>
      <c r="T46" s="155" t="s">
        <v>114</v>
      </c>
      <c r="U46" s="159"/>
      <c r="W46" s="195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4">
        <v>3891000</v>
      </c>
      <c r="AC46" s="13">
        <v>17.63</v>
      </c>
      <c r="AD46" s="2">
        <f t="shared" si="2"/>
        <v>0.28000000000000114</v>
      </c>
      <c r="AE46" s="210">
        <f t="shared" si="3"/>
        <v>5.1311288483466555E-3</v>
      </c>
    </row>
    <row r="47" spans="1:31" ht="15.75" thickTop="1" x14ac:dyDescent="0.25">
      <c r="O47" s="133">
        <v>1.1000000000000001</v>
      </c>
      <c r="P47" s="133">
        <f>O47*$Q$4</f>
        <v>16.126000000000001</v>
      </c>
      <c r="Q47" s="2"/>
      <c r="T47" s="158" t="s">
        <v>135</v>
      </c>
      <c r="U47" s="156">
        <v>15.28</v>
      </c>
      <c r="W47" s="195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4">
        <v>3561000</v>
      </c>
      <c r="AC47" s="13">
        <v>17.54</v>
      </c>
      <c r="AD47" s="2">
        <f t="shared" si="2"/>
        <v>0.33999999999999986</v>
      </c>
      <c r="AE47" s="210">
        <f t="shared" si="3"/>
        <v>9.7869890616002486E-3</v>
      </c>
    </row>
    <row r="48" spans="1:31" x14ac:dyDescent="0.25">
      <c r="O48" s="133">
        <v>1.0900000000000001</v>
      </c>
      <c r="P48" s="133">
        <f t="shared" ref="P48:P67" si="5">O48*$Q$4</f>
        <v>15.979400000000002</v>
      </c>
      <c r="Q48" s="2"/>
      <c r="T48" s="158" t="s">
        <v>136</v>
      </c>
      <c r="U48" s="156">
        <v>15.26</v>
      </c>
      <c r="W48" s="195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4">
        <v>4497700</v>
      </c>
      <c r="AC48" s="13">
        <v>17.37</v>
      </c>
      <c r="AD48" s="2">
        <f t="shared" si="2"/>
        <v>0.31000000000000227</v>
      </c>
      <c r="AE48" s="210">
        <f t="shared" si="3"/>
        <v>0</v>
      </c>
    </row>
    <row r="49" spans="15:31" x14ac:dyDescent="0.25">
      <c r="O49" s="133">
        <v>1.08</v>
      </c>
      <c r="P49" s="133">
        <f t="shared" si="5"/>
        <v>15.832800000000001</v>
      </c>
      <c r="Q49" s="2"/>
      <c r="T49" s="158" t="s">
        <v>137</v>
      </c>
      <c r="U49" s="156" t="s">
        <v>177</v>
      </c>
      <c r="W49" s="195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4">
        <v>4763900</v>
      </c>
      <c r="AC49" s="13">
        <v>17.37</v>
      </c>
      <c r="AD49" s="2">
        <f t="shared" si="2"/>
        <v>0.5</v>
      </c>
      <c r="AE49" s="210">
        <f t="shared" si="3"/>
        <v>-3.4423407917383297E-3</v>
      </c>
    </row>
    <row r="50" spans="15:31" x14ac:dyDescent="0.25">
      <c r="O50" s="133">
        <v>1.07</v>
      </c>
      <c r="P50" s="133">
        <f t="shared" si="5"/>
        <v>15.686200000000001</v>
      </c>
      <c r="Q50" s="2"/>
      <c r="T50" s="158" t="s">
        <v>138</v>
      </c>
      <c r="U50" s="156" t="s">
        <v>178</v>
      </c>
      <c r="W50" s="195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4">
        <v>9560300</v>
      </c>
      <c r="AC50" s="13">
        <v>17.43</v>
      </c>
      <c r="AD50" s="2">
        <f t="shared" si="2"/>
        <v>0.73999999999999844</v>
      </c>
      <c r="AE50" s="210">
        <f t="shared" si="3"/>
        <v>-1.4697569248162901E-2</v>
      </c>
    </row>
    <row r="51" spans="15:31" x14ac:dyDescent="0.25">
      <c r="O51" s="133">
        <v>1.06</v>
      </c>
      <c r="P51" s="133">
        <f t="shared" si="5"/>
        <v>15.5396</v>
      </c>
      <c r="Q51" s="2"/>
      <c r="T51" s="158" t="s">
        <v>139</v>
      </c>
      <c r="U51" s="156">
        <v>22.92</v>
      </c>
      <c r="W51" s="195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4">
        <v>4918200</v>
      </c>
      <c r="AC51" s="13">
        <v>17.690000000000001</v>
      </c>
      <c r="AD51" s="2">
        <f t="shared" si="2"/>
        <v>0.34999999999999787</v>
      </c>
      <c r="AE51" s="210">
        <f t="shared" si="3"/>
        <v>3.9727582292850006E-3</v>
      </c>
    </row>
    <row r="52" spans="15:31" x14ac:dyDescent="0.25">
      <c r="O52" s="133">
        <v>1.05</v>
      </c>
      <c r="P52" s="133">
        <f t="shared" si="5"/>
        <v>15.393000000000001</v>
      </c>
      <c r="Q52" s="2"/>
      <c r="T52" s="158" t="s">
        <v>140</v>
      </c>
      <c r="U52" s="156">
        <v>1.00651</v>
      </c>
      <c r="W52" s="195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4">
        <v>3738400</v>
      </c>
      <c r="AC52" s="13">
        <v>17.62</v>
      </c>
      <c r="AD52" s="2">
        <f t="shared" si="2"/>
        <v>0.23999999999999844</v>
      </c>
      <c r="AE52" s="210">
        <f t="shared" si="3"/>
        <v>2.2753128555177415E-3</v>
      </c>
    </row>
    <row r="53" spans="15:31" x14ac:dyDescent="0.25">
      <c r="O53" s="133">
        <v>1.04</v>
      </c>
      <c r="P53" s="133">
        <f t="shared" si="5"/>
        <v>15.246400000000001</v>
      </c>
      <c r="Q53" s="2"/>
      <c r="T53" s="158" t="s">
        <v>166</v>
      </c>
      <c r="U53" s="156" t="s">
        <v>167</v>
      </c>
      <c r="W53" s="195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4">
        <v>4454300</v>
      </c>
      <c r="AC53" s="13">
        <v>17.579999999999998</v>
      </c>
      <c r="AD53" s="2">
        <f t="shared" si="2"/>
        <v>0.51999999999999957</v>
      </c>
      <c r="AE53" s="210">
        <f t="shared" si="3"/>
        <v>-7.3404856013553621E-3</v>
      </c>
    </row>
    <row r="54" spans="15:31" x14ac:dyDescent="0.25">
      <c r="O54" s="133">
        <v>1.03</v>
      </c>
      <c r="P54" s="133">
        <f t="shared" si="5"/>
        <v>15.0998</v>
      </c>
      <c r="Q54" s="2"/>
      <c r="T54" s="158"/>
      <c r="U54" s="156"/>
      <c r="W54" s="195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4">
        <v>6640000</v>
      </c>
      <c r="AC54" s="13">
        <v>17.71</v>
      </c>
      <c r="AD54" s="2">
        <f t="shared" si="2"/>
        <v>0.57000000000000028</v>
      </c>
      <c r="AE54" s="210">
        <f t="shared" si="3"/>
        <v>-1.5564202334630184E-2</v>
      </c>
    </row>
    <row r="55" spans="15:31" x14ac:dyDescent="0.25">
      <c r="O55" s="133">
        <v>1.02</v>
      </c>
      <c r="P55" s="133">
        <f t="shared" si="5"/>
        <v>14.953200000000001</v>
      </c>
      <c r="T55" s="158" t="s">
        <v>142</v>
      </c>
      <c r="U55" s="156" t="s">
        <v>179</v>
      </c>
      <c r="W55" s="195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4">
        <v>7809900</v>
      </c>
      <c r="AC55" s="13">
        <v>17.989999999999998</v>
      </c>
      <c r="AD55" s="2">
        <f t="shared" si="2"/>
        <v>0.55000000000000071</v>
      </c>
      <c r="AE55" s="210">
        <f t="shared" si="3"/>
        <v>0</v>
      </c>
    </row>
    <row r="56" spans="15:31" x14ac:dyDescent="0.25">
      <c r="O56" s="133">
        <v>1.01</v>
      </c>
      <c r="P56" s="133">
        <f t="shared" si="5"/>
        <v>14.8066</v>
      </c>
      <c r="T56" s="158" t="s">
        <v>143</v>
      </c>
      <c r="U56" s="156" t="s">
        <v>168</v>
      </c>
      <c r="W56" s="195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4">
        <v>5143600</v>
      </c>
      <c r="AC56" s="13">
        <v>17.989999999999998</v>
      </c>
      <c r="AD56" s="2">
        <f t="shared" si="2"/>
        <v>0.69999999999999929</v>
      </c>
      <c r="AE56" s="210">
        <f t="shared" si="3"/>
        <v>-3.383458646616555E-2</v>
      </c>
    </row>
    <row r="57" spans="15:31" x14ac:dyDescent="0.25">
      <c r="O57" s="133">
        <v>1</v>
      </c>
      <c r="P57" s="133">
        <f t="shared" si="5"/>
        <v>14.66</v>
      </c>
      <c r="T57" s="158" t="s">
        <v>144</v>
      </c>
      <c r="U57" s="157">
        <v>3696402</v>
      </c>
      <c r="W57" s="195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4">
        <v>8043800</v>
      </c>
      <c r="AC57" s="13">
        <v>18.62</v>
      </c>
      <c r="AD57" s="2">
        <f t="shared" si="2"/>
        <v>0.32000000000000028</v>
      </c>
      <c r="AE57" s="210">
        <f t="shared" si="3"/>
        <v>-1.0729613733905241E-3</v>
      </c>
    </row>
    <row r="58" spans="15:31" x14ac:dyDescent="0.25">
      <c r="O58" s="133">
        <v>0.99</v>
      </c>
      <c r="P58" s="133">
        <f t="shared" si="5"/>
        <v>14.513400000000001</v>
      </c>
      <c r="T58" s="158" t="s">
        <v>149</v>
      </c>
      <c r="U58" s="157">
        <v>5519550</v>
      </c>
      <c r="W58" s="195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4">
        <v>6787100</v>
      </c>
      <c r="AC58" s="13">
        <v>18.64</v>
      </c>
      <c r="AD58" s="2">
        <f t="shared" si="2"/>
        <v>0.51999999999999957</v>
      </c>
      <c r="AE58" s="210">
        <f t="shared" si="3"/>
        <v>-1.7913593256059013E-2</v>
      </c>
    </row>
    <row r="59" spans="15:31" x14ac:dyDescent="0.25">
      <c r="O59" s="133">
        <v>0.98</v>
      </c>
      <c r="P59" s="133">
        <f t="shared" si="5"/>
        <v>14.3668</v>
      </c>
      <c r="T59" s="158" t="s">
        <v>145</v>
      </c>
      <c r="U59" s="156" t="s">
        <v>180</v>
      </c>
      <c r="W59" s="195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4">
        <v>4721400</v>
      </c>
      <c r="AC59" s="13">
        <v>18.98</v>
      </c>
      <c r="AD59" s="2">
        <f t="shared" si="2"/>
        <v>0.19000000000000128</v>
      </c>
      <c r="AE59" s="210">
        <f t="shared" si="3"/>
        <v>2.1119324181626542E-3</v>
      </c>
    </row>
    <row r="60" spans="15:31" x14ac:dyDescent="0.25">
      <c r="O60" s="133">
        <v>0.97</v>
      </c>
      <c r="P60" s="133">
        <f t="shared" si="5"/>
        <v>14.2202</v>
      </c>
      <c r="T60" s="158" t="s">
        <v>150</v>
      </c>
      <c r="U60" s="156">
        <v>7.04</v>
      </c>
      <c r="W60" s="195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4">
        <v>4469500</v>
      </c>
      <c r="AC60" s="13">
        <v>18.940000000000001</v>
      </c>
      <c r="AD60" s="2">
        <f t="shared" si="2"/>
        <v>0.44999999999999929</v>
      </c>
      <c r="AE60" s="210">
        <f t="shared" si="3"/>
        <v>-1.6103896103896065E-2</v>
      </c>
    </row>
    <row r="61" spans="15:31" x14ac:dyDescent="0.25">
      <c r="O61" s="133">
        <v>0.96</v>
      </c>
      <c r="P61" s="133">
        <f t="shared" si="5"/>
        <v>14.073599999999999</v>
      </c>
      <c r="T61" s="158" t="s">
        <v>151</v>
      </c>
      <c r="U61" s="156">
        <v>2.16</v>
      </c>
      <c r="W61" s="195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4">
        <v>3891500</v>
      </c>
      <c r="AC61" s="13">
        <v>19.25</v>
      </c>
      <c r="AD61" s="2">
        <f t="shared" si="2"/>
        <v>0.47000000000000242</v>
      </c>
      <c r="AE61" s="210">
        <f t="shared" si="3"/>
        <v>1.2092534174553027E-2</v>
      </c>
    </row>
    <row r="62" spans="15:31" x14ac:dyDescent="0.25">
      <c r="O62" s="133">
        <v>0.95</v>
      </c>
      <c r="P62" s="133">
        <f t="shared" si="5"/>
        <v>13.927</v>
      </c>
      <c r="T62" s="158" t="s">
        <v>146</v>
      </c>
      <c r="U62" s="156" t="s">
        <v>169</v>
      </c>
      <c r="W62" s="195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4">
        <v>3878700</v>
      </c>
      <c r="AC62" s="13">
        <v>19.02</v>
      </c>
      <c r="AD62" s="2">
        <f t="shared" si="2"/>
        <v>0.17999999999999972</v>
      </c>
      <c r="AE62" s="210">
        <f t="shared" si="3"/>
        <v>1.0526315789474161E-3</v>
      </c>
    </row>
    <row r="63" spans="15:31" x14ac:dyDescent="0.25">
      <c r="O63" s="133">
        <v>0.94</v>
      </c>
      <c r="P63" s="133">
        <f t="shared" si="5"/>
        <v>13.7804</v>
      </c>
      <c r="W63" s="195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4">
        <v>5925100</v>
      </c>
      <c r="AC63" s="13">
        <v>19</v>
      </c>
      <c r="AD63" s="2">
        <f t="shared" si="2"/>
        <v>0.25999999999999801</v>
      </c>
      <c r="AE63" s="210">
        <f t="shared" si="3"/>
        <v>2.1097046413500742E-3</v>
      </c>
    </row>
    <row r="64" spans="15:31" x14ac:dyDescent="0.25">
      <c r="O64" s="133">
        <v>0.93</v>
      </c>
      <c r="P64" s="133">
        <f t="shared" si="5"/>
        <v>13.633800000000001</v>
      </c>
      <c r="W64" s="195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4">
        <v>5948600</v>
      </c>
      <c r="AC64" s="13">
        <v>18.96</v>
      </c>
      <c r="AD64" s="2">
        <f t="shared" si="2"/>
        <v>0.53000000000000114</v>
      </c>
      <c r="AE64" s="210">
        <f t="shared" si="3"/>
        <v>-3.6784025223332018E-3</v>
      </c>
    </row>
    <row r="65" spans="15:31" x14ac:dyDescent="0.25">
      <c r="O65" s="133">
        <v>0.92</v>
      </c>
      <c r="P65" s="133">
        <f t="shared" si="5"/>
        <v>13.487200000000001</v>
      </c>
      <c r="W65" s="195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4">
        <v>5080800</v>
      </c>
      <c r="AC65" s="13">
        <v>19.03</v>
      </c>
      <c r="AD65" s="2">
        <f t="shared" si="2"/>
        <v>0.19000000000000128</v>
      </c>
      <c r="AE65" s="210">
        <f t="shared" si="3"/>
        <v>-6.2663185378588615E-3</v>
      </c>
    </row>
    <row r="66" spans="15:31" x14ac:dyDescent="0.25">
      <c r="O66" s="133">
        <v>0.91</v>
      </c>
      <c r="P66" s="133">
        <f t="shared" si="5"/>
        <v>13.3406</v>
      </c>
      <c r="W66" s="195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4">
        <v>4638100</v>
      </c>
      <c r="AC66" s="13">
        <v>19.149999999999999</v>
      </c>
      <c r="AD66" s="2">
        <f t="shared" si="2"/>
        <v>0.37999999999999901</v>
      </c>
      <c r="AE66" s="210">
        <f t="shared" si="3"/>
        <v>-9.8241985522233843E-3</v>
      </c>
    </row>
    <row r="67" spans="15:31" x14ac:dyDescent="0.25">
      <c r="O67" s="133">
        <v>0.9</v>
      </c>
      <c r="P67" s="133">
        <f t="shared" si="5"/>
        <v>13.194000000000001</v>
      </c>
      <c r="W67" s="195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4">
        <v>6116100</v>
      </c>
      <c r="AC67" s="13">
        <v>19.34</v>
      </c>
      <c r="AD67" s="2">
        <f>Y67-Z67</f>
        <v>0.44000000000000128</v>
      </c>
      <c r="AE67" s="210" t="e">
        <f>AC67/AC68-1</f>
        <v>#DIV/0!</v>
      </c>
    </row>
    <row r="68" spans="15:31" x14ac:dyDescent="0.25">
      <c r="W68" s="195" t="s">
        <v>162</v>
      </c>
      <c r="X68" s="59"/>
      <c r="Y68" s="59"/>
      <c r="Z68" s="59"/>
      <c r="AA68" s="59"/>
      <c r="AB68" s="13"/>
      <c r="AC68" s="13"/>
      <c r="AD68" s="2">
        <f>Y68-Z68</f>
        <v>0</v>
      </c>
      <c r="AE68" s="210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124</v>
      </c>
      <c r="K1" s="65" t="s">
        <v>61</v>
      </c>
      <c r="L1" s="22" t="s">
        <v>37</v>
      </c>
      <c r="M1" s="22" t="s">
        <v>38</v>
      </c>
      <c r="U1" s="199"/>
      <c r="W1" s="204" t="s">
        <v>154</v>
      </c>
      <c r="X1" s="204" t="s">
        <v>155</v>
      </c>
      <c r="Y1" s="204" t="s">
        <v>156</v>
      </c>
      <c r="Z1" s="204" t="s">
        <v>157</v>
      </c>
      <c r="AA1" s="204" t="s">
        <v>158</v>
      </c>
      <c r="AB1" s="204" t="s">
        <v>159</v>
      </c>
      <c r="AC1" s="204" t="s">
        <v>160</v>
      </c>
      <c r="AD1" s="23" t="s">
        <v>232</v>
      </c>
      <c r="AE1" s="23" t="s">
        <v>234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5700</v>
      </c>
      <c r="T2" s="23" t="s">
        <v>103</v>
      </c>
      <c r="U2" s="199"/>
      <c r="V2" s="23"/>
      <c r="W2" s="222">
        <v>42264</v>
      </c>
      <c r="X2" s="223">
        <v>16.68</v>
      </c>
      <c r="Y2" s="223">
        <v>16.809999999999999</v>
      </c>
      <c r="Z2" s="15">
        <v>16.309999999999999</v>
      </c>
      <c r="AA2" s="15">
        <v>16.41</v>
      </c>
      <c r="AB2" s="145">
        <v>22355500</v>
      </c>
      <c r="AC2" s="15">
        <v>16.41</v>
      </c>
      <c r="AD2">
        <f>Y2-Z2</f>
        <v>0.5</v>
      </c>
      <c r="AE2" s="210">
        <f>AC2/AC3-1</f>
        <v>-1.6187050359712241E-2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17.156457894736846</v>
      </c>
      <c r="T3" t="s">
        <v>85</v>
      </c>
      <c r="W3" s="205">
        <v>42263</v>
      </c>
      <c r="X3" s="15">
        <v>16.46</v>
      </c>
      <c r="Y3" s="15">
        <v>16.7</v>
      </c>
      <c r="Z3" s="15">
        <v>16.309999999999999</v>
      </c>
      <c r="AA3" s="15">
        <v>16.68</v>
      </c>
      <c r="AB3" s="145">
        <v>22342600</v>
      </c>
      <c r="AC3" s="15">
        <v>16.68</v>
      </c>
      <c r="AD3">
        <f t="shared" ref="AD3:AD66" si="2">Y3-Z3</f>
        <v>0.39000000000000057</v>
      </c>
      <c r="AE3" s="210">
        <f t="shared" ref="AE3:AE66" si="3">AC3/AC4-1</f>
        <v>9.6852300242131761E-3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14.81</v>
      </c>
      <c r="T4" s="1">
        <v>42233</v>
      </c>
      <c r="U4" s="51" t="s">
        <v>214</v>
      </c>
      <c r="W4" s="205">
        <v>42262</v>
      </c>
      <c r="X4" s="15">
        <v>16.86</v>
      </c>
      <c r="Y4" s="15">
        <v>16.86</v>
      </c>
      <c r="Z4" s="15">
        <v>16.46</v>
      </c>
      <c r="AA4" s="15">
        <v>16.52</v>
      </c>
      <c r="AB4" s="145">
        <v>20602600</v>
      </c>
      <c r="AC4" s="15">
        <v>16.52</v>
      </c>
      <c r="AD4">
        <f t="shared" si="2"/>
        <v>0.39999999999999858</v>
      </c>
      <c r="AE4" s="210">
        <f t="shared" si="3"/>
        <v>-1.0778443113772407E-2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84417</v>
      </c>
      <c r="W5" s="205">
        <v>42261</v>
      </c>
      <c r="X5" s="15">
        <v>16.899999999999999</v>
      </c>
      <c r="Y5" s="15">
        <v>16.920000000000002</v>
      </c>
      <c r="Z5" s="15">
        <v>16.36</v>
      </c>
      <c r="AA5" s="15">
        <v>16.7</v>
      </c>
      <c r="AB5" s="145">
        <v>15175000</v>
      </c>
      <c r="AC5" s="15">
        <v>16.7</v>
      </c>
      <c r="AD5">
        <f t="shared" si="2"/>
        <v>0.56000000000000227</v>
      </c>
      <c r="AE5" s="210">
        <f t="shared" si="3"/>
        <v>-5.9523809523810423E-3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97791.810000000027</v>
      </c>
      <c r="W6" s="205">
        <v>42258</v>
      </c>
      <c r="X6" s="15">
        <v>17.02</v>
      </c>
      <c r="Y6" s="15">
        <v>17.170000000000002</v>
      </c>
      <c r="Z6" s="15">
        <v>16.71</v>
      </c>
      <c r="AA6" s="15">
        <v>16.8</v>
      </c>
      <c r="AB6" s="145">
        <v>22019600</v>
      </c>
      <c r="AC6" s="15">
        <v>16.8</v>
      </c>
      <c r="AD6">
        <f t="shared" si="2"/>
        <v>0.46000000000000085</v>
      </c>
      <c r="AE6" s="210">
        <f t="shared" si="3"/>
        <v>-2.3255813953488302E-2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-13374.810000000027</v>
      </c>
      <c r="R7" s="228" t="s">
        <v>248</v>
      </c>
      <c r="W7" s="205">
        <v>42257</v>
      </c>
      <c r="X7" s="15">
        <v>16.809999999999999</v>
      </c>
      <c r="Y7" s="15">
        <v>17.420000000000002</v>
      </c>
      <c r="Z7" s="15">
        <v>16.71</v>
      </c>
      <c r="AA7" s="15">
        <v>17.2</v>
      </c>
      <c r="AB7" s="145">
        <v>20766600</v>
      </c>
      <c r="AC7" s="15">
        <v>17.2</v>
      </c>
      <c r="AD7">
        <f t="shared" si="2"/>
        <v>0.71000000000000085</v>
      </c>
      <c r="AE7" s="210">
        <f t="shared" si="3"/>
        <v>1.4150943396226356E-2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5">
        <v>42256</v>
      </c>
      <c r="X8" s="15">
        <v>17.899999999999999</v>
      </c>
      <c r="Y8" s="15">
        <v>17.97</v>
      </c>
      <c r="Z8" s="15">
        <v>16.84</v>
      </c>
      <c r="AA8" s="15">
        <v>16.96</v>
      </c>
      <c r="AB8" s="145">
        <v>32899200</v>
      </c>
      <c r="AC8" s="15">
        <v>16.96</v>
      </c>
      <c r="AD8">
        <f t="shared" si="2"/>
        <v>1.129999999999999</v>
      </c>
      <c r="AE8" s="210">
        <f t="shared" si="3"/>
        <v>-3.251568739304056E-2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5">
        <v>42255</v>
      </c>
      <c r="X9" s="15">
        <v>17.55</v>
      </c>
      <c r="Y9" s="15">
        <v>17.75</v>
      </c>
      <c r="Z9" s="15">
        <v>17.05</v>
      </c>
      <c r="AA9" s="15">
        <v>17.53</v>
      </c>
      <c r="AB9" s="145">
        <v>26755500</v>
      </c>
      <c r="AC9" s="15">
        <v>17.53</v>
      </c>
      <c r="AD9">
        <f t="shared" si="2"/>
        <v>0.69999999999999929</v>
      </c>
      <c r="AE9" s="210">
        <f t="shared" si="3"/>
        <v>4.221165279429262E-2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102</v>
      </c>
      <c r="W10" s="205">
        <v>42251</v>
      </c>
      <c r="X10" s="15">
        <v>16.3</v>
      </c>
      <c r="Y10" s="15">
        <v>17.3</v>
      </c>
      <c r="Z10" s="15">
        <v>16.260000000000002</v>
      </c>
      <c r="AA10" s="15">
        <v>16.82</v>
      </c>
      <c r="AB10" s="145">
        <v>32409400</v>
      </c>
      <c r="AC10" s="15">
        <v>16.82</v>
      </c>
      <c r="AD10">
        <f t="shared" si="2"/>
        <v>1.0399999999999991</v>
      </c>
      <c r="AE10" s="210">
        <f t="shared" si="3"/>
        <v>1.3863773357444265E-2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126</v>
      </c>
      <c r="W11" s="205">
        <v>42250</v>
      </c>
      <c r="X11" s="15">
        <v>16.39</v>
      </c>
      <c r="Y11" s="15">
        <v>17.21</v>
      </c>
      <c r="Z11" s="15">
        <v>16.260000000000002</v>
      </c>
      <c r="AA11" s="15">
        <v>16.59</v>
      </c>
      <c r="AB11" s="145">
        <v>26331200</v>
      </c>
      <c r="AC11" s="15">
        <v>16.59</v>
      </c>
      <c r="AD11">
        <f t="shared" si="2"/>
        <v>0.94999999999999929</v>
      </c>
      <c r="AE11" s="210">
        <f t="shared" si="3"/>
        <v>1.8416206261510082E-2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5">
        <v>42249</v>
      </c>
      <c r="X12" s="15">
        <v>16.09</v>
      </c>
      <c r="Y12" s="15">
        <v>16.309999999999999</v>
      </c>
      <c r="Z12" s="15">
        <v>15.74</v>
      </c>
      <c r="AA12" s="15">
        <v>16.29</v>
      </c>
      <c r="AB12" s="145">
        <v>23290300</v>
      </c>
      <c r="AC12" s="15">
        <v>16.29</v>
      </c>
      <c r="AD12">
        <f t="shared" si="2"/>
        <v>0.56999999999999851</v>
      </c>
      <c r="AE12" s="210">
        <f t="shared" si="3"/>
        <v>2.9709228824273071E-2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213</v>
      </c>
      <c r="W13" s="205">
        <v>42248</v>
      </c>
      <c r="X13" s="15">
        <v>15.8</v>
      </c>
      <c r="Y13" s="15">
        <v>16.21</v>
      </c>
      <c r="Z13" s="15">
        <v>15.68</v>
      </c>
      <c r="AA13" s="15">
        <v>15.82</v>
      </c>
      <c r="AB13" s="145">
        <v>27749000</v>
      </c>
      <c r="AC13" s="15">
        <v>15.82</v>
      </c>
      <c r="AD13">
        <f t="shared" si="2"/>
        <v>0.53000000000000114</v>
      </c>
      <c r="AE13" s="210">
        <f t="shared" si="3"/>
        <v>-3.5953686776355909E-2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5">
        <v>42247</v>
      </c>
      <c r="X14" s="15">
        <v>15.91</v>
      </c>
      <c r="Y14" s="15">
        <v>16.68</v>
      </c>
      <c r="Z14" s="15">
        <v>15.46</v>
      </c>
      <c r="AA14" s="15">
        <v>16.41</v>
      </c>
      <c r="AB14" s="145">
        <v>32591200</v>
      </c>
      <c r="AC14" s="15">
        <v>16.41</v>
      </c>
      <c r="AD14">
        <f t="shared" si="2"/>
        <v>1.2199999999999989</v>
      </c>
      <c r="AE14" s="210">
        <f t="shared" si="3"/>
        <v>2.8195488721804551E-2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5">
        <v>42244</v>
      </c>
      <c r="X15" s="15">
        <v>16.25</v>
      </c>
      <c r="Y15" s="15">
        <v>16.54</v>
      </c>
      <c r="Z15" s="15">
        <v>15.61</v>
      </c>
      <c r="AA15" s="15">
        <v>15.96</v>
      </c>
      <c r="AB15" s="145">
        <v>33906500</v>
      </c>
      <c r="AC15" s="15">
        <v>15.96</v>
      </c>
      <c r="AD15">
        <f t="shared" si="2"/>
        <v>0.92999999999999972</v>
      </c>
      <c r="AE15" s="210">
        <f t="shared" si="3"/>
        <v>1.8506700701978351E-2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250</v>
      </c>
      <c r="W16" s="205">
        <v>42243</v>
      </c>
      <c r="X16" s="15">
        <v>14.63</v>
      </c>
      <c r="Y16" s="15">
        <v>15.93</v>
      </c>
      <c r="Z16" s="15">
        <v>14.63</v>
      </c>
      <c r="AA16" s="15">
        <v>15.67</v>
      </c>
      <c r="AB16" s="145">
        <v>42579200</v>
      </c>
      <c r="AC16" s="15">
        <v>15.67</v>
      </c>
      <c r="AD16">
        <f t="shared" si="2"/>
        <v>1.2999999999999989</v>
      </c>
      <c r="AE16" s="210">
        <f t="shared" si="3"/>
        <v>8.6685159500693443E-2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5">
        <v>42242</v>
      </c>
      <c r="X17" s="15">
        <v>14.61</v>
      </c>
      <c r="Y17" s="15">
        <v>14.75</v>
      </c>
      <c r="Z17" s="15">
        <v>14.11</v>
      </c>
      <c r="AA17" s="15">
        <v>14.42</v>
      </c>
      <c r="AB17" s="145">
        <v>43167100</v>
      </c>
      <c r="AC17" s="15">
        <v>14.42</v>
      </c>
      <c r="AD17">
        <f t="shared" si="2"/>
        <v>0.64000000000000057</v>
      </c>
      <c r="AE17" s="210">
        <f t="shared" si="3"/>
        <v>1.0511562718990897E-2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5">
        <v>42241</v>
      </c>
      <c r="X18" s="15">
        <v>15.18</v>
      </c>
      <c r="Y18" s="15">
        <v>15.34</v>
      </c>
      <c r="Z18" s="15">
        <v>14.26</v>
      </c>
      <c r="AA18" s="15">
        <v>14.27</v>
      </c>
      <c r="AB18" s="145">
        <v>38519000</v>
      </c>
      <c r="AC18" s="15">
        <v>14.27</v>
      </c>
      <c r="AD18">
        <f t="shared" si="2"/>
        <v>1.08</v>
      </c>
      <c r="AE18" s="210">
        <f t="shared" si="3"/>
        <v>-1.1772853185595511E-2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5">
        <v>42240</v>
      </c>
      <c r="X19" s="15">
        <v>13.81</v>
      </c>
      <c r="Y19" s="15">
        <v>14.44</v>
      </c>
      <c r="Z19" s="15">
        <v>13.5</v>
      </c>
      <c r="AA19" s="15">
        <v>14.44</v>
      </c>
      <c r="AB19" s="145">
        <v>54340600</v>
      </c>
      <c r="AC19" s="15">
        <v>14.44</v>
      </c>
      <c r="AD19">
        <f t="shared" si="2"/>
        <v>0.9399999999999995</v>
      </c>
      <c r="AE19" s="210">
        <f t="shared" si="3"/>
        <v>-6.1940812112869503E-3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5">
        <v>42237</v>
      </c>
      <c r="X20" s="15">
        <v>14.39</v>
      </c>
      <c r="Y20" s="15">
        <v>15.25</v>
      </c>
      <c r="Z20" s="15">
        <v>14.24</v>
      </c>
      <c r="AA20" s="15">
        <v>14.53</v>
      </c>
      <c r="AB20" s="145">
        <v>43593600</v>
      </c>
      <c r="AC20" s="15">
        <v>14.53</v>
      </c>
      <c r="AD20">
        <f t="shared" si="2"/>
        <v>1.0099999999999998</v>
      </c>
      <c r="AE20" s="210">
        <f t="shared" si="3"/>
        <v>-1.424694708276808E-2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5">
        <v>42236</v>
      </c>
      <c r="X21" s="15">
        <v>15.35</v>
      </c>
      <c r="Y21" s="15">
        <v>15.37</v>
      </c>
      <c r="Z21" s="15">
        <v>14.66</v>
      </c>
      <c r="AA21" s="15">
        <v>14.74</v>
      </c>
      <c r="AB21" s="145">
        <v>54768300</v>
      </c>
      <c r="AC21" s="15">
        <v>14.74</v>
      </c>
      <c r="AD21">
        <f t="shared" si="2"/>
        <v>0.70999999999999908</v>
      </c>
      <c r="AE21" s="210">
        <f t="shared" si="3"/>
        <v>-7.2955974842767279E-2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5">
        <v>42235</v>
      </c>
      <c r="X22" s="15">
        <v>16.239999999999998</v>
      </c>
      <c r="Y22" s="15">
        <v>16.350000000000001</v>
      </c>
      <c r="Z22" s="15">
        <v>15.88</v>
      </c>
      <c r="AA22" s="15">
        <v>15.9</v>
      </c>
      <c r="AB22" s="145">
        <v>36808900</v>
      </c>
      <c r="AC22" s="15">
        <v>15.9</v>
      </c>
      <c r="AD22">
        <f t="shared" si="2"/>
        <v>0.47000000000000064</v>
      </c>
      <c r="AE22" s="210">
        <f t="shared" si="3"/>
        <v>-2.93040293040292E-2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5">
        <v>42234</v>
      </c>
      <c r="X23" s="15">
        <v>17</v>
      </c>
      <c r="Y23" s="15">
        <v>17</v>
      </c>
      <c r="Z23" s="15">
        <v>16.27</v>
      </c>
      <c r="AA23" s="15">
        <v>16.38</v>
      </c>
      <c r="AB23" s="145">
        <v>31854100</v>
      </c>
      <c r="AC23" s="15">
        <v>16.38</v>
      </c>
      <c r="AD23">
        <f t="shared" si="2"/>
        <v>0.73000000000000043</v>
      </c>
      <c r="AE23" s="210">
        <f t="shared" si="3"/>
        <v>-4.8780487804878092E-2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5">
        <v>42233</v>
      </c>
      <c r="X24" s="15">
        <v>16.47</v>
      </c>
      <c r="Y24" s="15">
        <v>17.260000000000002</v>
      </c>
      <c r="Z24" s="15">
        <v>16.12</v>
      </c>
      <c r="AA24" s="15">
        <v>17.22</v>
      </c>
      <c r="AB24" s="145">
        <v>32978300</v>
      </c>
      <c r="AC24" s="15">
        <v>17.22</v>
      </c>
      <c r="AD24">
        <f t="shared" si="2"/>
        <v>1.1400000000000006</v>
      </c>
      <c r="AE24" s="210">
        <f t="shared" si="3"/>
        <v>1.5929203539823078E-2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5">
        <v>42230</v>
      </c>
      <c r="X25" s="15">
        <v>17.760000000000002</v>
      </c>
      <c r="Y25" s="15">
        <v>17.989999999999998</v>
      </c>
      <c r="Z25" s="15">
        <v>16.82</v>
      </c>
      <c r="AA25" s="15">
        <v>16.95</v>
      </c>
      <c r="AB25" s="145">
        <v>36787700</v>
      </c>
      <c r="AC25" s="15">
        <v>16.95</v>
      </c>
      <c r="AD25">
        <f t="shared" si="2"/>
        <v>1.1699999999999982</v>
      </c>
      <c r="AE25" s="210">
        <f t="shared" si="3"/>
        <v>-4.2372881355932202E-2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5">
        <v>42229</v>
      </c>
      <c r="X26" s="15">
        <v>18.23</v>
      </c>
      <c r="Y26" s="15">
        <v>18.38</v>
      </c>
      <c r="Z26" s="15">
        <v>17.670000000000002</v>
      </c>
      <c r="AA26" s="15">
        <v>17.7</v>
      </c>
      <c r="AB26" s="145">
        <v>15454800</v>
      </c>
      <c r="AC26" s="15">
        <v>17.7</v>
      </c>
      <c r="AD26">
        <f t="shared" si="2"/>
        <v>0.7099999999999973</v>
      </c>
      <c r="AE26" s="210">
        <f t="shared" si="3"/>
        <v>-2.6937877954920419E-2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5">
        <v>42228</v>
      </c>
      <c r="X27" s="15">
        <v>17.649999999999999</v>
      </c>
      <c r="Y27" s="15">
        <v>18.329999999999998</v>
      </c>
      <c r="Z27" s="15">
        <v>17.52</v>
      </c>
      <c r="AA27" s="15">
        <v>18.190000000000001</v>
      </c>
      <c r="AB27" s="145">
        <v>20428400</v>
      </c>
      <c r="AC27" s="15">
        <v>18.190000000000001</v>
      </c>
      <c r="AD27">
        <f t="shared" si="2"/>
        <v>0.80999999999999872</v>
      </c>
      <c r="AE27" s="210">
        <f t="shared" si="3"/>
        <v>1.7337807606264022E-2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5">
        <v>42227</v>
      </c>
      <c r="X28" s="15">
        <v>18.63</v>
      </c>
      <c r="Y28" s="15">
        <v>18.63</v>
      </c>
      <c r="Z28" s="15">
        <v>17.68</v>
      </c>
      <c r="AA28" s="15">
        <v>17.88</v>
      </c>
      <c r="AB28" s="145">
        <v>22895300</v>
      </c>
      <c r="AC28" s="15">
        <v>17.88</v>
      </c>
      <c r="AD28">
        <f t="shared" si="2"/>
        <v>0.94999999999999929</v>
      </c>
      <c r="AE28" s="210">
        <f t="shared" si="3"/>
        <v>-4.9946865037194588E-2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5">
        <v>42226</v>
      </c>
      <c r="X29" s="15">
        <v>18.579999999999998</v>
      </c>
      <c r="Y29" s="15">
        <v>18.96</v>
      </c>
      <c r="Z29" s="15">
        <v>18.32</v>
      </c>
      <c r="AA29" s="15">
        <v>18.82</v>
      </c>
      <c r="AB29" s="145">
        <v>25044100</v>
      </c>
      <c r="AC29" s="15">
        <v>18.82</v>
      </c>
      <c r="AD29">
        <f t="shared" si="2"/>
        <v>0.64000000000000057</v>
      </c>
      <c r="AE29" s="210">
        <f t="shared" si="3"/>
        <v>2.0607375271149531E-2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5">
        <v>42223</v>
      </c>
      <c r="X30" s="15">
        <v>18.45</v>
      </c>
      <c r="Y30" s="15">
        <v>18.53</v>
      </c>
      <c r="Z30" s="15">
        <v>18</v>
      </c>
      <c r="AA30" s="15">
        <v>18.440000000000001</v>
      </c>
      <c r="AB30" s="145">
        <v>23705900</v>
      </c>
      <c r="AC30" s="15">
        <v>18.440000000000001</v>
      </c>
      <c r="AD30">
        <f t="shared" si="2"/>
        <v>0.53000000000000114</v>
      </c>
      <c r="AE30" s="210">
        <f t="shared" si="3"/>
        <v>-1.4957264957264793E-2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2" si="5">C31*D31</f>
        <v>3242</v>
      </c>
      <c r="W31" s="205">
        <v>42222</v>
      </c>
      <c r="X31" s="15">
        <v>18.93</v>
      </c>
      <c r="Y31" s="15">
        <v>18.96</v>
      </c>
      <c r="Z31" s="15">
        <v>18.45</v>
      </c>
      <c r="AA31" s="15">
        <v>18.72</v>
      </c>
      <c r="AB31" s="145">
        <v>29888700</v>
      </c>
      <c r="AC31" s="15">
        <v>18.72</v>
      </c>
      <c r="AD31">
        <f t="shared" si="2"/>
        <v>0.51000000000000156</v>
      </c>
      <c r="AE31" s="210">
        <f t="shared" si="3"/>
        <v>-1.0047593865679549E-2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5">
        <v>42221</v>
      </c>
      <c r="X32" s="15">
        <v>19.18</v>
      </c>
      <c r="Y32" s="15">
        <v>19.47</v>
      </c>
      <c r="Z32" s="15">
        <v>18.88</v>
      </c>
      <c r="AA32" s="15">
        <v>18.91</v>
      </c>
      <c r="AB32" s="145">
        <v>23331200</v>
      </c>
      <c r="AC32" s="15">
        <v>18.91</v>
      </c>
      <c r="AD32">
        <f t="shared" si="2"/>
        <v>0.58999999999999986</v>
      </c>
      <c r="AE32" s="210">
        <f t="shared" si="3"/>
        <v>-5.2603892688060094E-3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5">
        <v>42220</v>
      </c>
      <c r="X33" s="15">
        <v>19.170000000000002</v>
      </c>
      <c r="Y33" s="15">
        <v>19.190000000000001</v>
      </c>
      <c r="Z33" s="15">
        <v>18.600000000000001</v>
      </c>
      <c r="AA33" s="15">
        <v>19.010000000000002</v>
      </c>
      <c r="AB33" s="145">
        <v>19795300</v>
      </c>
      <c r="AC33" s="15">
        <v>19.010000000000002</v>
      </c>
      <c r="AD33">
        <f t="shared" si="2"/>
        <v>0.58999999999999986</v>
      </c>
      <c r="AE33" s="210">
        <f t="shared" si="3"/>
        <v>5.2631578947370805E-4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5">
        <v>42219</v>
      </c>
      <c r="X34" s="15">
        <v>18.61</v>
      </c>
      <c r="Y34" s="15">
        <v>19.39</v>
      </c>
      <c r="Z34" s="15">
        <v>18.59</v>
      </c>
      <c r="AA34" s="15">
        <v>19</v>
      </c>
      <c r="AB34" s="145">
        <v>32943300</v>
      </c>
      <c r="AC34" s="15">
        <v>19</v>
      </c>
      <c r="AD34">
        <f t="shared" si="2"/>
        <v>0.80000000000000071</v>
      </c>
      <c r="AE34" s="210">
        <f t="shared" si="3"/>
        <v>2.6472177201512626E-2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5">
        <v>42216</v>
      </c>
      <c r="X35" s="15">
        <v>20.02</v>
      </c>
      <c r="Y35" s="15">
        <v>20.03</v>
      </c>
      <c r="Z35" s="15">
        <v>18.47</v>
      </c>
      <c r="AA35" s="15">
        <v>18.510000000000002</v>
      </c>
      <c r="AB35" s="145">
        <v>54669800</v>
      </c>
      <c r="AC35" s="15">
        <v>18.510000000000002</v>
      </c>
      <c r="AD35">
        <f t="shared" si="2"/>
        <v>1.5600000000000023</v>
      </c>
      <c r="AE35" s="210">
        <f t="shared" si="3"/>
        <v>-6.9849246231155626E-2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5">
        <v>42215</v>
      </c>
      <c r="X36" s="15">
        <v>19.75</v>
      </c>
      <c r="Y36" s="15">
        <v>20.100000000000001</v>
      </c>
      <c r="Z36" s="15">
        <v>19.46</v>
      </c>
      <c r="AA36" s="15">
        <v>19.899999999999999</v>
      </c>
      <c r="AB36" s="145">
        <v>31199500</v>
      </c>
      <c r="AC36" s="15">
        <v>19.899999999999999</v>
      </c>
      <c r="AD36">
        <f t="shared" si="2"/>
        <v>0.64000000000000057</v>
      </c>
      <c r="AE36" s="210">
        <f t="shared" si="3"/>
        <v>1.5098137896325525E-3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5">
        <v>42214</v>
      </c>
      <c r="X37" s="15">
        <v>19.98</v>
      </c>
      <c r="Y37" s="15">
        <v>20.57</v>
      </c>
      <c r="Z37" s="15">
        <v>19.670000000000002</v>
      </c>
      <c r="AA37" s="15">
        <v>19.87</v>
      </c>
      <c r="AB37" s="145">
        <v>41208600</v>
      </c>
      <c r="AC37" s="15">
        <v>19.87</v>
      </c>
      <c r="AD37">
        <f t="shared" si="2"/>
        <v>0.89999999999999858</v>
      </c>
      <c r="AE37" s="210">
        <f t="shared" si="3"/>
        <v>6.0759493670885512E-3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5">
        <v>42213</v>
      </c>
      <c r="X38" s="15">
        <v>18.350000000000001</v>
      </c>
      <c r="Y38" s="15">
        <v>20.079999999999998</v>
      </c>
      <c r="Z38" s="15">
        <v>18.2</v>
      </c>
      <c r="AA38" s="15">
        <v>19.75</v>
      </c>
      <c r="AB38" s="145">
        <v>51444400</v>
      </c>
      <c r="AC38" s="15">
        <v>19.75</v>
      </c>
      <c r="AD38">
        <f t="shared" si="2"/>
        <v>1.879999999999999</v>
      </c>
      <c r="AE38" s="210">
        <f t="shared" si="3"/>
        <v>8.9955849889624684E-2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5">
        <v>42212</v>
      </c>
      <c r="X39" s="15">
        <v>18.100000000000001</v>
      </c>
      <c r="Y39" s="15">
        <v>18.670000000000002</v>
      </c>
      <c r="Z39" s="15">
        <v>17.57</v>
      </c>
      <c r="AA39" s="15">
        <v>18.12</v>
      </c>
      <c r="AB39" s="145">
        <v>27548600</v>
      </c>
      <c r="AC39" s="15">
        <v>18.12</v>
      </c>
      <c r="AD39">
        <f t="shared" si="2"/>
        <v>1.1000000000000014</v>
      </c>
      <c r="AE39" s="210">
        <f t="shared" si="3"/>
        <v>-1.199563794983638E-2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5">
        <v>42209</v>
      </c>
      <c r="X40" s="15">
        <v>18.600000000000001</v>
      </c>
      <c r="Y40" s="15">
        <v>18.7</v>
      </c>
      <c r="Z40" s="15">
        <v>18.07</v>
      </c>
      <c r="AA40" s="15">
        <v>18.34</v>
      </c>
      <c r="AB40" s="145">
        <v>21450800</v>
      </c>
      <c r="AC40" s="15">
        <v>18.34</v>
      </c>
      <c r="AD40">
        <f t="shared" si="2"/>
        <v>0.62999999999999901</v>
      </c>
      <c r="AE40" s="210">
        <f t="shared" si="3"/>
        <v>-1.9251336898395643E-2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5">
        <v>42208</v>
      </c>
      <c r="X41" s="15">
        <v>18.329999999999998</v>
      </c>
      <c r="Y41" s="15">
        <v>18.93</v>
      </c>
      <c r="Z41" s="15">
        <v>18.3</v>
      </c>
      <c r="AA41" s="15">
        <v>18.7</v>
      </c>
      <c r="AB41" s="145">
        <v>32782600</v>
      </c>
      <c r="AC41" s="15">
        <v>18.7</v>
      </c>
      <c r="AD41">
        <f t="shared" si="2"/>
        <v>0.62999999999999901</v>
      </c>
      <c r="AE41" s="210">
        <f t="shared" si="3"/>
        <v>3.8888888888888751E-2</v>
      </c>
    </row>
    <row r="42" spans="1:31" x14ac:dyDescent="0.25">
      <c r="B42" s="1">
        <v>42275</v>
      </c>
      <c r="C42" s="4">
        <v>200</v>
      </c>
      <c r="D42" s="3">
        <v>15</v>
      </c>
      <c r="F42" s="3">
        <f t="shared" si="5"/>
        <v>3000</v>
      </c>
      <c r="W42" s="205">
        <v>42207</v>
      </c>
      <c r="X42" s="15">
        <v>18.53</v>
      </c>
      <c r="Y42" s="15">
        <v>18.63</v>
      </c>
      <c r="Z42" s="15">
        <v>17.850000000000001</v>
      </c>
      <c r="AA42" s="15">
        <v>18</v>
      </c>
      <c r="AB42" s="145">
        <v>43396900</v>
      </c>
      <c r="AC42" s="15">
        <v>18</v>
      </c>
      <c r="AD42">
        <f t="shared" si="2"/>
        <v>0.77999999999999758</v>
      </c>
      <c r="AE42" s="210">
        <f t="shared" si="3"/>
        <v>-4.6610169491525411E-2</v>
      </c>
    </row>
    <row r="43" spans="1:31" x14ac:dyDescent="0.25">
      <c r="B43" s="112"/>
      <c r="C43" s="4"/>
      <c r="D43" s="3"/>
      <c r="E43" s="3"/>
      <c r="F43" s="3"/>
      <c r="W43" s="205">
        <v>42206</v>
      </c>
      <c r="X43" s="15">
        <v>18.84</v>
      </c>
      <c r="Y43" s="15">
        <v>19.11</v>
      </c>
      <c r="Z43" s="15">
        <v>18.510000000000002</v>
      </c>
      <c r="AA43" s="15">
        <v>18.88</v>
      </c>
      <c r="AB43" s="145">
        <v>29278100</v>
      </c>
      <c r="AC43" s="15">
        <v>18.88</v>
      </c>
      <c r="AD43">
        <f t="shared" si="2"/>
        <v>0.59999999999999787</v>
      </c>
      <c r="AE43" s="210">
        <f t="shared" si="3"/>
        <v>-5.2938062466922897E-4</v>
      </c>
    </row>
    <row r="44" spans="1:31" ht="20.25" thickBot="1" x14ac:dyDescent="0.35">
      <c r="B44" s="112"/>
      <c r="C44" s="4"/>
      <c r="D44" s="3"/>
      <c r="E44" s="3"/>
      <c r="F44" s="3"/>
      <c r="O44" s="267" t="s">
        <v>83</v>
      </c>
      <c r="P44" s="267"/>
      <c r="T44" s="141" t="s">
        <v>153</v>
      </c>
      <c r="W44" s="205">
        <v>42205</v>
      </c>
      <c r="X44" s="15">
        <v>20.079999999999998</v>
      </c>
      <c r="Y44" s="15">
        <v>20.079999999999998</v>
      </c>
      <c r="Z44" s="15">
        <v>18.77</v>
      </c>
      <c r="AA44" s="15">
        <v>18.89</v>
      </c>
      <c r="AB44" s="145">
        <v>41709800</v>
      </c>
      <c r="AC44" s="15">
        <v>18.89</v>
      </c>
      <c r="AD44">
        <f t="shared" si="2"/>
        <v>1.3099999999999987</v>
      </c>
      <c r="AE44" s="210">
        <f t="shared" si="3"/>
        <v>-6.1133200795228659E-2</v>
      </c>
    </row>
    <row r="45" spans="1:31" ht="15.75" thickTop="1" x14ac:dyDescent="0.25">
      <c r="A45" s="29" t="s">
        <v>87</v>
      </c>
      <c r="B45" s="18"/>
      <c r="C45" s="18">
        <f>SUM(C2:C42)</f>
        <v>7645</v>
      </c>
      <c r="D45" s="18"/>
      <c r="E45" s="18"/>
      <c r="F45" s="18">
        <f>SUM(F2:F42)</f>
        <v>132466.85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16.291</v>
      </c>
      <c r="T45" s="200" t="s">
        <v>135</v>
      </c>
      <c r="U45" s="201">
        <v>17.2</v>
      </c>
      <c r="W45" s="205">
        <v>42202</v>
      </c>
      <c r="X45" s="15">
        <v>19.53</v>
      </c>
      <c r="Y45" s="15">
        <v>20.239999999999998</v>
      </c>
      <c r="Z45" s="15">
        <v>19.37</v>
      </c>
      <c r="AA45" s="15">
        <v>20.12</v>
      </c>
      <c r="AB45" s="145">
        <v>33860800</v>
      </c>
      <c r="AC45" s="15">
        <v>20.12</v>
      </c>
      <c r="AD45">
        <f t="shared" si="2"/>
        <v>0.86999999999999744</v>
      </c>
      <c r="AE45" s="210">
        <f t="shared" si="3"/>
        <v>2.6007139214686559E-2</v>
      </c>
    </row>
    <row r="46" spans="1:31" x14ac:dyDescent="0.25">
      <c r="O46" s="133">
        <v>1.0900000000000001</v>
      </c>
      <c r="P46" s="133">
        <f t="shared" ref="P46:P65" si="6">O46*$Q$4</f>
        <v>16.142900000000001</v>
      </c>
      <c r="T46" s="143" t="s">
        <v>136</v>
      </c>
      <c r="U46" s="202">
        <v>17.02</v>
      </c>
      <c r="W46" s="205">
        <v>42201</v>
      </c>
      <c r="X46" s="15">
        <v>19.25</v>
      </c>
      <c r="Y46" s="15">
        <v>19.739999999999998</v>
      </c>
      <c r="Z46" s="15">
        <v>19.09</v>
      </c>
      <c r="AA46" s="15">
        <v>19.61</v>
      </c>
      <c r="AB46" s="145">
        <v>34662200</v>
      </c>
      <c r="AC46" s="15">
        <v>19.61</v>
      </c>
      <c r="AD46">
        <f t="shared" si="2"/>
        <v>0.64999999999999858</v>
      </c>
      <c r="AE46" s="210">
        <f t="shared" si="3"/>
        <v>3.8115404976177825E-2</v>
      </c>
    </row>
    <row r="47" spans="1:31" x14ac:dyDescent="0.25">
      <c r="O47" s="133">
        <v>1.08</v>
      </c>
      <c r="P47" s="133">
        <f t="shared" si="6"/>
        <v>15.994800000000001</v>
      </c>
      <c r="T47" s="143" t="s">
        <v>137</v>
      </c>
      <c r="U47" s="202" t="s">
        <v>207</v>
      </c>
      <c r="W47" s="205">
        <v>42200</v>
      </c>
      <c r="X47" s="15">
        <v>19.489999999999998</v>
      </c>
      <c r="Y47" s="15">
        <v>19.649999999999999</v>
      </c>
      <c r="Z47" s="15">
        <v>18.77</v>
      </c>
      <c r="AA47" s="15">
        <v>18.89</v>
      </c>
      <c r="AB47" s="145">
        <v>41821800</v>
      </c>
      <c r="AC47" s="15">
        <v>18.89</v>
      </c>
      <c r="AD47">
        <f t="shared" si="2"/>
        <v>0.87999999999999901</v>
      </c>
      <c r="AE47" s="210">
        <f t="shared" si="3"/>
        <v>-3.6715961244263129E-2</v>
      </c>
    </row>
    <row r="48" spans="1:31" x14ac:dyDescent="0.25">
      <c r="O48" s="133">
        <v>1.07</v>
      </c>
      <c r="P48" s="133">
        <f t="shared" si="6"/>
        <v>15.846700000000002</v>
      </c>
      <c r="T48" s="143" t="s">
        <v>138</v>
      </c>
      <c r="U48" s="202" t="s">
        <v>208</v>
      </c>
      <c r="W48" s="205">
        <v>42199</v>
      </c>
      <c r="X48" s="15">
        <v>19.760000000000002</v>
      </c>
      <c r="Y48" s="15">
        <v>19.84</v>
      </c>
      <c r="Z48" s="15">
        <v>19</v>
      </c>
      <c r="AA48" s="15">
        <v>19.61</v>
      </c>
      <c r="AB48" s="145">
        <v>103728600</v>
      </c>
      <c r="AC48" s="15">
        <v>19.61</v>
      </c>
      <c r="AD48">
        <f t="shared" si="2"/>
        <v>0.83999999999999986</v>
      </c>
      <c r="AE48" s="210">
        <f t="shared" si="3"/>
        <v>0.11357183418512218</v>
      </c>
    </row>
    <row r="49" spans="15:31" x14ac:dyDescent="0.25">
      <c r="O49" s="133">
        <v>1.06</v>
      </c>
      <c r="P49" s="133">
        <f t="shared" si="6"/>
        <v>15.698600000000001</v>
      </c>
      <c r="T49" s="143" t="s">
        <v>139</v>
      </c>
      <c r="U49" s="202">
        <v>26.82</v>
      </c>
      <c r="W49" s="205">
        <v>42198</v>
      </c>
      <c r="X49" s="15">
        <v>17.829999999999998</v>
      </c>
      <c r="Y49" s="15">
        <v>17.850000000000001</v>
      </c>
      <c r="Z49" s="15">
        <v>17.39</v>
      </c>
      <c r="AA49" s="15">
        <v>17.61</v>
      </c>
      <c r="AB49" s="145">
        <v>35439600</v>
      </c>
      <c r="AC49" s="15">
        <v>17.61</v>
      </c>
      <c r="AD49">
        <f t="shared" si="2"/>
        <v>0.46000000000000085</v>
      </c>
      <c r="AE49" s="210">
        <f t="shared" si="3"/>
        <v>2.2766078542970636E-3</v>
      </c>
    </row>
    <row r="50" spans="15:31" x14ac:dyDescent="0.25">
      <c r="O50" s="133">
        <v>1.05</v>
      </c>
      <c r="P50" s="133">
        <f t="shared" si="6"/>
        <v>15.550500000000001</v>
      </c>
      <c r="T50" s="143" t="s">
        <v>140</v>
      </c>
      <c r="U50" s="202">
        <v>1.95336</v>
      </c>
      <c r="W50" s="205">
        <v>42195</v>
      </c>
      <c r="X50" s="15">
        <v>17.329999999999998</v>
      </c>
      <c r="Y50" s="15">
        <v>17.649999999999999</v>
      </c>
      <c r="Z50" s="15">
        <v>17.3</v>
      </c>
      <c r="AA50" s="15">
        <v>17.57</v>
      </c>
      <c r="AB50" s="145">
        <v>24269000</v>
      </c>
      <c r="AC50" s="15">
        <v>17.57</v>
      </c>
      <c r="AD50">
        <f t="shared" si="2"/>
        <v>0.34999999999999787</v>
      </c>
      <c r="AE50" s="210">
        <f t="shared" si="3"/>
        <v>2.4489795918367419E-2</v>
      </c>
    </row>
    <row r="51" spans="15:31" x14ac:dyDescent="0.25">
      <c r="O51" s="133">
        <v>1.04</v>
      </c>
      <c r="P51" s="133">
        <f t="shared" si="6"/>
        <v>15.402400000000002</v>
      </c>
      <c r="T51" s="143" t="s">
        <v>166</v>
      </c>
      <c r="U51" s="202" t="s">
        <v>209</v>
      </c>
      <c r="W51" s="205">
        <v>42194</v>
      </c>
      <c r="X51" s="15">
        <v>17.87</v>
      </c>
      <c r="Y51" s="15">
        <v>18.010000000000002</v>
      </c>
      <c r="Z51" s="15">
        <v>17.14</v>
      </c>
      <c r="AA51" s="15">
        <v>17.149999999999999</v>
      </c>
      <c r="AB51" s="145">
        <v>46175400</v>
      </c>
      <c r="AC51" s="15">
        <v>17.149999999999999</v>
      </c>
      <c r="AD51">
        <f t="shared" si="2"/>
        <v>0.87000000000000099</v>
      </c>
      <c r="AE51" s="210">
        <f t="shared" si="3"/>
        <v>-2.7226318774815628E-2</v>
      </c>
    </row>
    <row r="52" spans="15:31" x14ac:dyDescent="0.25">
      <c r="O52" s="133">
        <v>1.03</v>
      </c>
      <c r="P52" s="133">
        <f t="shared" si="6"/>
        <v>15.254300000000001</v>
      </c>
      <c r="T52" s="143"/>
      <c r="U52" s="202"/>
      <c r="W52" s="205">
        <v>42193</v>
      </c>
      <c r="X52" s="15">
        <v>17.96</v>
      </c>
      <c r="Y52" s="15">
        <v>17.98</v>
      </c>
      <c r="Z52" s="15">
        <v>17.489999999999998</v>
      </c>
      <c r="AA52" s="15">
        <v>17.63</v>
      </c>
      <c r="AB52" s="145">
        <v>30863400</v>
      </c>
      <c r="AC52" s="15">
        <v>17.63</v>
      </c>
      <c r="AD52">
        <f t="shared" si="2"/>
        <v>0.49000000000000199</v>
      </c>
      <c r="AE52" s="210">
        <f t="shared" si="3"/>
        <v>-3.1318681318681318E-2</v>
      </c>
    </row>
    <row r="53" spans="15:31" x14ac:dyDescent="0.25">
      <c r="O53" s="133">
        <v>1.02</v>
      </c>
      <c r="P53" s="133">
        <f t="shared" si="6"/>
        <v>15.106200000000001</v>
      </c>
      <c r="T53" s="143" t="s">
        <v>142</v>
      </c>
      <c r="U53" s="202" t="s">
        <v>210</v>
      </c>
      <c r="W53" s="205">
        <v>42192</v>
      </c>
      <c r="X53" s="15">
        <v>18.13</v>
      </c>
      <c r="Y53" s="15">
        <v>18.36</v>
      </c>
      <c r="Z53" s="15">
        <v>17.37</v>
      </c>
      <c r="AA53" s="15">
        <v>18.2</v>
      </c>
      <c r="AB53" s="145">
        <v>46287400</v>
      </c>
      <c r="AC53" s="15">
        <v>18.2</v>
      </c>
      <c r="AD53">
        <f t="shared" si="2"/>
        <v>0.98999999999999844</v>
      </c>
      <c r="AE53" s="210">
        <f t="shared" si="3"/>
        <v>-6.5502183406114245E-3</v>
      </c>
    </row>
    <row r="54" spans="15:31" x14ac:dyDescent="0.25">
      <c r="O54" s="133">
        <v>1.01</v>
      </c>
      <c r="P54" s="133">
        <f t="shared" si="6"/>
        <v>14.9581</v>
      </c>
      <c r="T54" s="143" t="s">
        <v>143</v>
      </c>
      <c r="U54" s="202" t="s">
        <v>211</v>
      </c>
      <c r="W54" s="205">
        <v>42191</v>
      </c>
      <c r="X54" s="15">
        <v>18.84</v>
      </c>
      <c r="Y54" s="15">
        <v>18.98</v>
      </c>
      <c r="Z54" s="15">
        <v>18.23</v>
      </c>
      <c r="AA54" s="15">
        <v>18.32</v>
      </c>
      <c r="AB54" s="145">
        <v>37817100</v>
      </c>
      <c r="AC54" s="15">
        <v>18.32</v>
      </c>
      <c r="AD54">
        <f t="shared" si="2"/>
        <v>0.75</v>
      </c>
      <c r="AE54" s="210">
        <f t="shared" si="3"/>
        <v>-3.9328788673308912E-2</v>
      </c>
    </row>
    <row r="55" spans="15:31" x14ac:dyDescent="0.25">
      <c r="O55" s="133">
        <v>1</v>
      </c>
      <c r="P55" s="133">
        <f t="shared" si="6"/>
        <v>14.81</v>
      </c>
      <c r="T55" s="143" t="s">
        <v>144</v>
      </c>
      <c r="U55" s="203">
        <v>22107586</v>
      </c>
      <c r="W55" s="205">
        <v>42187</v>
      </c>
      <c r="X55" s="15">
        <v>18.829999999999998</v>
      </c>
      <c r="Y55" s="15">
        <v>19.38</v>
      </c>
      <c r="Z55" s="15">
        <v>18.809999999999999</v>
      </c>
      <c r="AA55" s="15">
        <v>19.07</v>
      </c>
      <c r="AB55" s="145">
        <v>26125400</v>
      </c>
      <c r="AC55" s="15">
        <v>19.07</v>
      </c>
      <c r="AD55">
        <f t="shared" si="2"/>
        <v>0.57000000000000028</v>
      </c>
      <c r="AE55" s="210">
        <f t="shared" si="3"/>
        <v>1.544195953141636E-2</v>
      </c>
    </row>
    <row r="56" spans="15:31" x14ac:dyDescent="0.25">
      <c r="O56" s="133">
        <v>0.99</v>
      </c>
      <c r="P56" s="133">
        <f t="shared" si="6"/>
        <v>14.661900000000001</v>
      </c>
      <c r="T56" s="143" t="s">
        <v>149</v>
      </c>
      <c r="U56" s="203">
        <v>35306200</v>
      </c>
      <c r="W56" s="205">
        <v>42186</v>
      </c>
      <c r="X56" s="15">
        <v>19.05</v>
      </c>
      <c r="Y56" s="15">
        <v>19.100000000000001</v>
      </c>
      <c r="Z56" s="15">
        <v>18.63</v>
      </c>
      <c r="AA56" s="15">
        <v>18.78</v>
      </c>
      <c r="AB56" s="145">
        <v>25007100</v>
      </c>
      <c r="AC56" s="15">
        <v>18.78</v>
      </c>
      <c r="AD56">
        <f t="shared" si="2"/>
        <v>0.47000000000000242</v>
      </c>
      <c r="AE56" s="210">
        <f t="shared" si="3"/>
        <v>-3.1847133757960666E-3</v>
      </c>
    </row>
    <row r="57" spans="15:31" x14ac:dyDescent="0.25">
      <c r="O57" s="133">
        <v>0.98</v>
      </c>
      <c r="P57" s="133">
        <f t="shared" si="6"/>
        <v>14.5138</v>
      </c>
      <c r="T57" s="143" t="s">
        <v>145</v>
      </c>
      <c r="U57" s="202" t="s">
        <v>212</v>
      </c>
      <c r="W57" s="205">
        <v>42185</v>
      </c>
      <c r="X57" s="15">
        <v>18.89</v>
      </c>
      <c r="Y57" s="15">
        <v>19.100000000000001</v>
      </c>
      <c r="Z57" s="15">
        <v>18.55</v>
      </c>
      <c r="AA57" s="15">
        <v>18.84</v>
      </c>
      <c r="AB57" s="145">
        <v>33708900</v>
      </c>
      <c r="AC57" s="15">
        <v>18.84</v>
      </c>
      <c r="AD57">
        <f t="shared" si="2"/>
        <v>0.55000000000000071</v>
      </c>
      <c r="AE57" s="210">
        <f t="shared" si="3"/>
        <v>5.8729311265348638E-3</v>
      </c>
    </row>
    <row r="58" spans="15:31" x14ac:dyDescent="0.25">
      <c r="O58" s="133">
        <v>0.97</v>
      </c>
      <c r="P58" s="133">
        <f t="shared" si="6"/>
        <v>14.3657</v>
      </c>
      <c r="T58" s="143" t="s">
        <v>150</v>
      </c>
      <c r="U58" s="202">
        <v>5.59</v>
      </c>
      <c r="W58" s="205">
        <v>42184</v>
      </c>
      <c r="X58" s="15">
        <v>19.34</v>
      </c>
      <c r="Y58" s="15">
        <v>19.600000000000001</v>
      </c>
      <c r="Z58" s="15">
        <v>18.600000000000001</v>
      </c>
      <c r="AA58" s="15">
        <v>18.73</v>
      </c>
      <c r="AB58" s="145">
        <v>49075200</v>
      </c>
      <c r="AC58" s="15">
        <v>18.73</v>
      </c>
      <c r="AD58">
        <f t="shared" si="2"/>
        <v>1</v>
      </c>
      <c r="AE58" s="210">
        <f t="shared" si="3"/>
        <v>-4.7304170905391629E-2</v>
      </c>
    </row>
    <row r="59" spans="15:31" x14ac:dyDescent="0.25">
      <c r="O59" s="133">
        <v>0.96</v>
      </c>
      <c r="P59" s="133">
        <f t="shared" si="6"/>
        <v>14.217599999999999</v>
      </c>
      <c r="T59" s="143" t="s">
        <v>151</v>
      </c>
      <c r="U59" s="202">
        <v>3</v>
      </c>
      <c r="W59" s="205">
        <v>42181</v>
      </c>
      <c r="X59" s="15">
        <v>20.27</v>
      </c>
      <c r="Y59" s="15">
        <v>20.6</v>
      </c>
      <c r="Z59" s="15">
        <v>19.43</v>
      </c>
      <c r="AA59" s="15">
        <v>19.66</v>
      </c>
      <c r="AB59" s="145">
        <v>145490900</v>
      </c>
      <c r="AC59" s="15">
        <v>19.66</v>
      </c>
      <c r="AD59">
        <f t="shared" si="2"/>
        <v>1.1700000000000017</v>
      </c>
      <c r="AE59" s="210">
        <f t="shared" si="3"/>
        <v>-0.18151540383014153</v>
      </c>
    </row>
    <row r="60" spans="15:31" x14ac:dyDescent="0.25">
      <c r="O60" s="133">
        <v>0.95</v>
      </c>
      <c r="P60" s="133">
        <f t="shared" si="6"/>
        <v>14.0695</v>
      </c>
      <c r="T60" s="143" t="s">
        <v>146</v>
      </c>
      <c r="U60" s="202" t="s">
        <v>169</v>
      </c>
      <c r="W60" s="205">
        <v>42180</v>
      </c>
      <c r="X60" s="15">
        <v>24.13</v>
      </c>
      <c r="Y60" s="15">
        <v>24.24</v>
      </c>
      <c r="Z60" s="15">
        <v>23.66</v>
      </c>
      <c r="AA60" s="15">
        <v>24.02</v>
      </c>
      <c r="AB60" s="145">
        <v>32104500</v>
      </c>
      <c r="AC60" s="15">
        <v>24.02</v>
      </c>
      <c r="AD60">
        <f t="shared" si="2"/>
        <v>0.57999999999999829</v>
      </c>
      <c r="AE60" s="210">
        <f t="shared" si="3"/>
        <v>-1.6625103906898753E-3</v>
      </c>
    </row>
    <row r="61" spans="15:31" x14ac:dyDescent="0.25">
      <c r="O61" s="133">
        <v>0.94</v>
      </c>
      <c r="P61" s="133">
        <f t="shared" si="6"/>
        <v>13.9214</v>
      </c>
      <c r="W61" s="205">
        <v>42179</v>
      </c>
      <c r="X61" s="15">
        <v>24.44</v>
      </c>
      <c r="Y61" s="15">
        <v>24.49</v>
      </c>
      <c r="Z61" s="15">
        <v>24</v>
      </c>
      <c r="AA61" s="15">
        <v>24.06</v>
      </c>
      <c r="AB61" s="145">
        <v>21110700</v>
      </c>
      <c r="AC61" s="15">
        <v>24.06</v>
      </c>
      <c r="AD61">
        <f t="shared" si="2"/>
        <v>0.48999999999999844</v>
      </c>
      <c r="AE61" s="210">
        <f t="shared" si="3"/>
        <v>-1.7558187015108251E-2</v>
      </c>
    </row>
    <row r="62" spans="15:31" x14ac:dyDescent="0.25">
      <c r="O62" s="133">
        <v>0.93</v>
      </c>
      <c r="P62" s="133">
        <f t="shared" si="6"/>
        <v>13.773300000000001</v>
      </c>
      <c r="W62" s="205">
        <v>42178</v>
      </c>
      <c r="X62" s="15">
        <v>24.63</v>
      </c>
      <c r="Y62" s="15">
        <v>24.86</v>
      </c>
      <c r="Z62" s="15">
        <v>24.38</v>
      </c>
      <c r="AA62" s="15">
        <v>24.49</v>
      </c>
      <c r="AB62" s="145">
        <v>16151000</v>
      </c>
      <c r="AC62" s="15">
        <v>24.49</v>
      </c>
      <c r="AD62">
        <f t="shared" si="2"/>
        <v>0.48000000000000043</v>
      </c>
      <c r="AE62" s="210">
        <f t="shared" si="3"/>
        <v>-5.6841250507511099E-3</v>
      </c>
    </row>
    <row r="63" spans="15:31" x14ac:dyDescent="0.25">
      <c r="O63" s="133">
        <v>0.92</v>
      </c>
      <c r="P63" s="133">
        <f t="shared" si="6"/>
        <v>13.625200000000001</v>
      </c>
      <c r="W63" s="205">
        <v>42177</v>
      </c>
      <c r="X63" s="15">
        <v>24.14</v>
      </c>
      <c r="Y63" s="15">
        <v>24.71</v>
      </c>
      <c r="Z63" s="15">
        <v>24</v>
      </c>
      <c r="AA63" s="15">
        <v>24.63</v>
      </c>
      <c r="AB63" s="145">
        <v>26193000</v>
      </c>
      <c r="AC63" s="15">
        <v>24.63</v>
      </c>
      <c r="AD63">
        <f t="shared" si="2"/>
        <v>0.71000000000000085</v>
      </c>
      <c r="AE63" s="210">
        <f t="shared" si="3"/>
        <v>6.538618716796174E-3</v>
      </c>
    </row>
    <row r="64" spans="15:31" x14ac:dyDescent="0.25">
      <c r="O64" s="133">
        <v>0.91</v>
      </c>
      <c r="P64" s="133">
        <f t="shared" si="6"/>
        <v>13.4771</v>
      </c>
      <c r="W64" s="205">
        <v>42174</v>
      </c>
      <c r="X64" s="15">
        <v>24.8</v>
      </c>
      <c r="Y64" s="15">
        <v>24.97</v>
      </c>
      <c r="Z64" s="15">
        <v>24.46</v>
      </c>
      <c r="AA64" s="15">
        <v>24.47</v>
      </c>
      <c r="AB64" s="145">
        <v>25565200</v>
      </c>
      <c r="AC64" s="15">
        <v>24.47</v>
      </c>
      <c r="AD64">
        <f t="shared" si="2"/>
        <v>0.50999999999999801</v>
      </c>
      <c r="AE64" s="210">
        <f t="shared" si="3"/>
        <v>0</v>
      </c>
    </row>
    <row r="65" spans="15:31" x14ac:dyDescent="0.25">
      <c r="O65" s="133">
        <v>0.9</v>
      </c>
      <c r="P65" s="133">
        <f t="shared" si="6"/>
        <v>13.329000000000001</v>
      </c>
      <c r="W65" s="205">
        <v>42173</v>
      </c>
      <c r="X65" s="15">
        <v>24.64</v>
      </c>
      <c r="Y65" s="15">
        <v>24.82</v>
      </c>
      <c r="Z65" s="15">
        <v>24.43</v>
      </c>
      <c r="AA65" s="15">
        <v>24.47</v>
      </c>
      <c r="AB65" s="145">
        <v>21560300</v>
      </c>
      <c r="AC65" s="15">
        <v>24.47</v>
      </c>
      <c r="AD65">
        <f t="shared" si="2"/>
        <v>0.39000000000000057</v>
      </c>
      <c r="AE65" s="210">
        <f t="shared" si="3"/>
        <v>-4.0849673202625336E-4</v>
      </c>
    </row>
    <row r="66" spans="15:31" x14ac:dyDescent="0.25">
      <c r="W66" s="205">
        <v>42172</v>
      </c>
      <c r="X66" s="15">
        <v>24.3</v>
      </c>
      <c r="Y66" s="15">
        <v>24.68</v>
      </c>
      <c r="Z66" s="15">
        <v>24.23</v>
      </c>
      <c r="AA66" s="15">
        <v>24.48</v>
      </c>
      <c r="AB66" s="145">
        <v>17945600</v>
      </c>
      <c r="AC66" s="15">
        <v>24.48</v>
      </c>
      <c r="AD66">
        <f t="shared" si="2"/>
        <v>0.44999999999999929</v>
      </c>
      <c r="AE66" s="210">
        <f t="shared" si="3"/>
        <v>9.9009900990099098E-3</v>
      </c>
    </row>
    <row r="67" spans="15:31" x14ac:dyDescent="0.25">
      <c r="W67" s="205">
        <v>42171</v>
      </c>
      <c r="X67" s="15">
        <v>24.05</v>
      </c>
      <c r="Y67" s="15">
        <v>24.32</v>
      </c>
      <c r="Z67" s="15">
        <v>23.88</v>
      </c>
      <c r="AA67" s="15">
        <v>24.24</v>
      </c>
      <c r="AB67" s="145">
        <v>19083700</v>
      </c>
      <c r="AC67" s="15">
        <v>24.24</v>
      </c>
      <c r="AD67">
        <f>Y67-Z67</f>
        <v>0.44000000000000128</v>
      </c>
      <c r="AE67" s="210" t="e">
        <f>AC67/AC68-1</f>
        <v>#DIV/0!</v>
      </c>
    </row>
    <row r="68" spans="15:31" x14ac:dyDescent="0.25">
      <c r="W68" s="15" t="s">
        <v>162</v>
      </c>
      <c r="X68" s="15"/>
      <c r="Y68" s="15"/>
      <c r="Z68" s="15"/>
      <c r="AA68" s="15"/>
      <c r="AB68" s="15"/>
      <c r="AC68" s="15"/>
      <c r="AD68">
        <f>Y68-Z68</f>
        <v>0</v>
      </c>
      <c r="AE68" s="210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112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111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154</v>
      </c>
      <c r="W1" s="152" t="s">
        <v>155</v>
      </c>
      <c r="X1" s="152" t="s">
        <v>156</v>
      </c>
      <c r="Y1" s="152" t="s">
        <v>157</v>
      </c>
      <c r="Z1" s="152" t="s">
        <v>158</v>
      </c>
      <c r="AA1" s="143" t="s">
        <v>159</v>
      </c>
      <c r="AB1" s="143" t="s">
        <v>160</v>
      </c>
      <c r="AC1" s="17" t="s">
        <v>232</v>
      </c>
      <c r="AD1" s="17" t="s">
        <v>234</v>
      </c>
    </row>
    <row r="2" spans="1:30" x14ac:dyDescent="0.25">
      <c r="A2" s="6" t="s">
        <v>27</v>
      </c>
      <c r="B2" s="1">
        <v>42164</v>
      </c>
      <c r="C2" s="119">
        <v>30</v>
      </c>
      <c r="D2" s="120">
        <v>32.200000000000003</v>
      </c>
      <c r="E2" s="120"/>
      <c r="F2" s="120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720</v>
      </c>
      <c r="S2" s="164" t="s">
        <v>73</v>
      </c>
      <c r="T2" s="24" t="s">
        <v>71</v>
      </c>
      <c r="U2" s="24"/>
      <c r="V2" s="149">
        <v>42258</v>
      </c>
      <c r="W2" s="153">
        <v>29.08</v>
      </c>
      <c r="X2" s="153">
        <v>29.52</v>
      </c>
      <c r="Y2" s="153">
        <v>29.04</v>
      </c>
      <c r="Z2" s="153">
        <v>29.47</v>
      </c>
      <c r="AA2" s="151">
        <v>21611700</v>
      </c>
      <c r="AB2" s="150">
        <v>29.47</v>
      </c>
      <c r="AC2" s="2">
        <f>X2-Y2</f>
        <v>0.48000000000000043</v>
      </c>
      <c r="AD2" s="210">
        <f>AB2/AB3-1</f>
        <v>6.8329347454731959E-3</v>
      </c>
    </row>
    <row r="3" spans="1:30" x14ac:dyDescent="0.25">
      <c r="A3" s="30" t="s">
        <v>75</v>
      </c>
      <c r="B3" s="1">
        <v>42166</v>
      </c>
      <c r="C3" s="119">
        <v>30</v>
      </c>
      <c r="D3" s="120">
        <v>31.3</v>
      </c>
      <c r="E3" s="120"/>
      <c r="F3" s="120">
        <f t="shared" ref="F3:F13" si="0">C3*D3</f>
        <v>939</v>
      </c>
      <c r="G3" s="1">
        <v>42263</v>
      </c>
      <c r="H3" s="190">
        <v>230</v>
      </c>
      <c r="I3" s="119">
        <v>29.47</v>
      </c>
      <c r="J3" s="119">
        <v>0.12</v>
      </c>
      <c r="K3" s="191">
        <f>H3*I3-J3</f>
        <v>6777.98</v>
      </c>
      <c r="O3" s="17" t="s">
        <v>58</v>
      </c>
      <c r="Q3" s="2">
        <f>(F17-K17-M17)/Q2</f>
        <v>29.599944444444443</v>
      </c>
      <c r="S3" s="165">
        <v>42221</v>
      </c>
      <c r="T3" s="24" t="s">
        <v>74</v>
      </c>
      <c r="U3" s="24"/>
      <c r="V3" s="149">
        <v>42257</v>
      </c>
      <c r="W3" s="153">
        <v>29.18</v>
      </c>
      <c r="X3" s="153">
        <v>29.66</v>
      </c>
      <c r="Y3" s="153">
        <v>28.9</v>
      </c>
      <c r="Z3" s="153">
        <v>29.27</v>
      </c>
      <c r="AA3" s="151">
        <v>25121500</v>
      </c>
      <c r="AB3" s="150">
        <v>29.27</v>
      </c>
      <c r="AC3" s="2">
        <f t="shared" ref="AC3:AC66" si="1">X3-Y3</f>
        <v>0.76000000000000156</v>
      </c>
      <c r="AD3" s="210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0">
        <v>180</v>
      </c>
      <c r="I4" s="119">
        <v>29.49</v>
      </c>
      <c r="J4" s="120">
        <v>0.09</v>
      </c>
      <c r="K4" s="192">
        <f>H4*I4-J4</f>
        <v>5308.11</v>
      </c>
      <c r="O4" s="17" t="s">
        <v>66</v>
      </c>
      <c r="Q4" s="82">
        <v>28.74</v>
      </c>
      <c r="V4" s="149">
        <v>42256</v>
      </c>
      <c r="W4" s="153">
        <v>29.72</v>
      </c>
      <c r="X4" s="153">
        <v>30.12</v>
      </c>
      <c r="Y4" s="153">
        <v>29.17</v>
      </c>
      <c r="Z4" s="153">
        <v>29.24</v>
      </c>
      <c r="AA4" s="151">
        <v>30669900</v>
      </c>
      <c r="AB4" s="150">
        <v>29.24</v>
      </c>
      <c r="AC4" s="2">
        <f t="shared" si="1"/>
        <v>0.94999999999999929</v>
      </c>
      <c r="AD4" s="210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20692.8</v>
      </c>
      <c r="S5" s="135">
        <v>42242</v>
      </c>
      <c r="V5" s="149">
        <v>42255</v>
      </c>
      <c r="W5" s="153">
        <v>28.98</v>
      </c>
      <c r="X5" s="153">
        <v>29.5</v>
      </c>
      <c r="Y5" s="153">
        <v>28.95</v>
      </c>
      <c r="Z5" s="153">
        <v>29.5</v>
      </c>
      <c r="AA5" s="151">
        <v>27636400</v>
      </c>
      <c r="AB5" s="150">
        <v>29.5</v>
      </c>
      <c r="AC5" s="2">
        <f t="shared" si="1"/>
        <v>0.55000000000000071</v>
      </c>
      <c r="AD5" s="210">
        <f t="shared" si="2"/>
        <v>3.4361851332398441E-2</v>
      </c>
    </row>
    <row r="6" spans="1:30" x14ac:dyDescent="0.25">
      <c r="B6" s="1">
        <v>42194</v>
      </c>
      <c r="C6" s="119">
        <v>100</v>
      </c>
      <c r="D6" s="120">
        <v>29.8</v>
      </c>
      <c r="E6" s="120"/>
      <c r="F6" s="120">
        <f t="shared" si="0"/>
        <v>2980</v>
      </c>
      <c r="O6" s="17" t="s">
        <v>64</v>
      </c>
      <c r="Q6" s="2">
        <f>Q3*Q2</f>
        <v>21311.96</v>
      </c>
      <c r="S6" s="135">
        <v>42255</v>
      </c>
      <c r="T6" t="s">
        <v>129</v>
      </c>
      <c r="V6" s="149">
        <v>42251</v>
      </c>
      <c r="W6" s="153">
        <v>28.57</v>
      </c>
      <c r="X6" s="153">
        <v>28.9</v>
      </c>
      <c r="Y6" s="153">
        <v>28.41</v>
      </c>
      <c r="Z6" s="153">
        <v>28.52</v>
      </c>
      <c r="AA6" s="151">
        <v>29116500</v>
      </c>
      <c r="AB6" s="150">
        <v>28.52</v>
      </c>
      <c r="AC6" s="2">
        <f t="shared" si="1"/>
        <v>0.48999999999999844</v>
      </c>
      <c r="AD6" s="210">
        <f t="shared" si="2"/>
        <v>-1.9257221458046758E-2</v>
      </c>
    </row>
    <row r="7" spans="1:30" ht="15.75" x14ac:dyDescent="0.25">
      <c r="B7" s="1">
        <v>42207</v>
      </c>
      <c r="C7" s="119">
        <v>50</v>
      </c>
      <c r="D7" s="120">
        <v>29.32</v>
      </c>
      <c r="E7" s="120"/>
      <c r="F7" s="120">
        <f t="shared" si="0"/>
        <v>1466</v>
      </c>
      <c r="O7" s="17" t="s">
        <v>65</v>
      </c>
      <c r="Q7" s="2">
        <f>Q5-Q6</f>
        <v>-619.15999999999985</v>
      </c>
      <c r="R7" s="228" t="s">
        <v>248</v>
      </c>
      <c r="V7" s="149">
        <v>42250</v>
      </c>
      <c r="W7" s="153">
        <v>28.8</v>
      </c>
      <c r="X7" s="153">
        <v>29.42</v>
      </c>
      <c r="Y7" s="153">
        <v>28.69</v>
      </c>
      <c r="Z7" s="153">
        <v>29.08</v>
      </c>
      <c r="AA7" s="151">
        <v>38312900</v>
      </c>
      <c r="AB7" s="150">
        <v>29.08</v>
      </c>
      <c r="AC7" s="2">
        <f t="shared" si="1"/>
        <v>0.73000000000000043</v>
      </c>
      <c r="AD7" s="210">
        <f t="shared" si="2"/>
        <v>1.6783216783216703E-2</v>
      </c>
    </row>
    <row r="8" spans="1:30" x14ac:dyDescent="0.25">
      <c r="B8" s="1">
        <v>42209</v>
      </c>
      <c r="C8" s="119">
        <v>50</v>
      </c>
      <c r="D8" s="120">
        <v>28.6</v>
      </c>
      <c r="E8" s="120"/>
      <c r="F8" s="120">
        <f t="shared" si="0"/>
        <v>1430</v>
      </c>
      <c r="S8" s="193">
        <v>42290</v>
      </c>
      <c r="T8" t="s">
        <v>242</v>
      </c>
      <c r="V8" s="149">
        <v>42249</v>
      </c>
      <c r="W8" s="153">
        <v>28.35</v>
      </c>
      <c r="X8" s="153">
        <v>28.6</v>
      </c>
      <c r="Y8" s="153">
        <v>28.14</v>
      </c>
      <c r="Z8" s="153">
        <v>28.6</v>
      </c>
      <c r="AA8" s="151">
        <v>34239300</v>
      </c>
      <c r="AB8" s="150">
        <v>28.6</v>
      </c>
      <c r="AC8" s="2">
        <f t="shared" si="1"/>
        <v>0.46000000000000085</v>
      </c>
      <c r="AD8" s="210">
        <f t="shared" si="2"/>
        <v>2.8037383177570208E-2</v>
      </c>
    </row>
    <row r="9" spans="1:30" x14ac:dyDescent="0.25">
      <c r="B9" s="1">
        <v>42214</v>
      </c>
      <c r="C9" s="119">
        <v>50</v>
      </c>
      <c r="D9" s="120">
        <v>28.19</v>
      </c>
      <c r="E9" s="120"/>
      <c r="F9" s="120">
        <f t="shared" si="0"/>
        <v>1409.5</v>
      </c>
      <c r="V9" s="149">
        <v>42248</v>
      </c>
      <c r="W9" s="153">
        <v>27.91</v>
      </c>
      <c r="X9" s="153">
        <v>28.17</v>
      </c>
      <c r="Y9" s="153">
        <v>27.66</v>
      </c>
      <c r="Z9" s="153">
        <v>27.82</v>
      </c>
      <c r="AA9" s="151">
        <v>43630100</v>
      </c>
      <c r="AB9" s="150">
        <v>27.82</v>
      </c>
      <c r="AC9" s="2">
        <f t="shared" si="1"/>
        <v>0.51000000000000156</v>
      </c>
      <c r="AD9" s="210">
        <f t="shared" si="2"/>
        <v>-2.522775052557813E-2</v>
      </c>
    </row>
    <row r="10" spans="1:30" x14ac:dyDescent="0.25">
      <c r="B10" s="1">
        <v>42240</v>
      </c>
      <c r="C10" s="119">
        <v>100</v>
      </c>
      <c r="D10" s="120">
        <v>28.4</v>
      </c>
      <c r="E10" s="120"/>
      <c r="F10" s="120">
        <f t="shared" si="0"/>
        <v>2840</v>
      </c>
      <c r="V10" s="149">
        <v>42247</v>
      </c>
      <c r="W10" s="153">
        <v>28.33</v>
      </c>
      <c r="X10" s="153">
        <v>29.13</v>
      </c>
      <c r="Y10" s="153">
        <v>28.16</v>
      </c>
      <c r="Z10" s="153">
        <v>28.54</v>
      </c>
      <c r="AA10" s="151">
        <v>42197500</v>
      </c>
      <c r="AB10" s="150">
        <v>28.54</v>
      </c>
      <c r="AC10" s="2">
        <f t="shared" si="1"/>
        <v>0.96999999999999886</v>
      </c>
      <c r="AD10" s="210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49">
        <v>42244</v>
      </c>
      <c r="W11" s="153">
        <v>27.67</v>
      </c>
      <c r="X11" s="153">
        <v>28.61</v>
      </c>
      <c r="Y11" s="153">
        <v>27.45</v>
      </c>
      <c r="Z11" s="153">
        <v>28.42</v>
      </c>
      <c r="AA11" s="151">
        <v>43004100</v>
      </c>
      <c r="AB11" s="150">
        <v>28.42</v>
      </c>
      <c r="AC11" s="2">
        <f t="shared" si="1"/>
        <v>1.1600000000000001</v>
      </c>
      <c r="AD11" s="210">
        <f t="shared" si="2"/>
        <v>2.5252525252525304E-2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42243</v>
      </c>
      <c r="W12" s="153">
        <v>27.72</v>
      </c>
      <c r="X12" s="153">
        <v>27.91</v>
      </c>
      <c r="Y12" s="153">
        <v>27.01</v>
      </c>
      <c r="Z12" s="153">
        <v>27.72</v>
      </c>
      <c r="AA12" s="151">
        <v>38254400</v>
      </c>
      <c r="AB12" s="150">
        <v>27.72</v>
      </c>
      <c r="AC12" s="2">
        <f t="shared" si="1"/>
        <v>0.89999999999999858</v>
      </c>
      <c r="AD12" s="210">
        <f t="shared" si="2"/>
        <v>1.538461538461533E-2</v>
      </c>
    </row>
    <row r="13" spans="1:30" x14ac:dyDescent="0.25">
      <c r="B13" s="1">
        <v>42270</v>
      </c>
      <c r="C13" s="4">
        <v>330</v>
      </c>
      <c r="D13" s="3">
        <v>29.15</v>
      </c>
      <c r="E13" s="4"/>
      <c r="F13" s="3">
        <f t="shared" si="0"/>
        <v>9619.5</v>
      </c>
      <c r="V13" s="149">
        <v>42242</v>
      </c>
      <c r="W13" s="153">
        <v>26.51</v>
      </c>
      <c r="X13" s="153">
        <v>27.34</v>
      </c>
      <c r="Y13" s="153">
        <v>26.08</v>
      </c>
      <c r="Z13" s="153">
        <v>27.3</v>
      </c>
      <c r="AA13" s="151">
        <v>46911700</v>
      </c>
      <c r="AB13" s="150">
        <v>27.3</v>
      </c>
      <c r="AC13" s="2">
        <f t="shared" si="1"/>
        <v>1.2600000000000016</v>
      </c>
      <c r="AD13" s="210">
        <f t="shared" si="2"/>
        <v>5.5276381909547645E-2</v>
      </c>
    </row>
    <row r="14" spans="1:30" x14ac:dyDescent="0.25">
      <c r="V14" s="149">
        <v>42241</v>
      </c>
      <c r="W14" s="153">
        <v>27.04</v>
      </c>
      <c r="X14" s="153">
        <v>27.15</v>
      </c>
      <c r="Y14" s="153">
        <v>25.87</v>
      </c>
      <c r="Z14" s="153">
        <v>25.87</v>
      </c>
      <c r="AA14" s="151">
        <v>58673100</v>
      </c>
      <c r="AB14" s="150">
        <v>25.87</v>
      </c>
      <c r="AC14" s="2">
        <f t="shared" si="1"/>
        <v>1.2799999999999976</v>
      </c>
      <c r="AD14" s="210">
        <f t="shared" si="2"/>
        <v>-1.447619047619042E-2</v>
      </c>
    </row>
    <row r="15" spans="1:30" x14ac:dyDescent="0.25">
      <c r="V15" s="149">
        <v>42240</v>
      </c>
      <c r="W15" s="153">
        <v>25.2</v>
      </c>
      <c r="X15" s="153">
        <v>27.63</v>
      </c>
      <c r="Y15" s="153">
        <v>24.87</v>
      </c>
      <c r="Z15" s="153">
        <v>26.25</v>
      </c>
      <c r="AA15" s="151">
        <v>82795500</v>
      </c>
      <c r="AB15" s="150">
        <v>26.25</v>
      </c>
      <c r="AC15" s="2">
        <f t="shared" si="1"/>
        <v>2.759999999999998</v>
      </c>
      <c r="AD15" s="210">
        <f t="shared" si="2"/>
        <v>-1.167168674698793E-2</v>
      </c>
    </row>
    <row r="16" spans="1:30" x14ac:dyDescent="0.25">
      <c r="V16" s="149">
        <v>42237</v>
      </c>
      <c r="W16" s="153">
        <v>27.33</v>
      </c>
      <c r="X16" s="153">
        <v>27.63</v>
      </c>
      <c r="Y16" s="153">
        <v>26.56</v>
      </c>
      <c r="Z16" s="153">
        <v>26.56</v>
      </c>
      <c r="AA16" s="151">
        <v>51667600</v>
      </c>
      <c r="AB16" s="150">
        <v>26.56</v>
      </c>
      <c r="AC16" s="2">
        <f t="shared" si="1"/>
        <v>1.0700000000000003</v>
      </c>
      <c r="AD16" s="210">
        <f t="shared" si="2"/>
        <v>-3.5234289865601287E-2</v>
      </c>
    </row>
    <row r="17" spans="1:30" x14ac:dyDescent="0.25">
      <c r="A17" s="29" t="s">
        <v>87</v>
      </c>
      <c r="B17" s="18"/>
      <c r="C17" s="18">
        <f>SUM(C2:C13)</f>
        <v>1230</v>
      </c>
      <c r="D17" s="18"/>
      <c r="E17" s="18"/>
      <c r="F17" s="19">
        <f>SUM(F2:F13)</f>
        <v>36269</v>
      </c>
      <c r="G17" s="19"/>
      <c r="H17" s="117">
        <f>SUM(H2:H12)</f>
        <v>510</v>
      </c>
      <c r="I17" s="19"/>
      <c r="J17" s="19"/>
      <c r="K17" s="19">
        <f>SUM(K2:K12)</f>
        <v>14801.04</v>
      </c>
      <c r="L17" s="19"/>
      <c r="M17" s="19">
        <f>SUM(M2:M12)</f>
        <v>156</v>
      </c>
      <c r="V17" s="149">
        <v>42236</v>
      </c>
      <c r="W17" s="153">
        <v>28.03</v>
      </c>
      <c r="X17" s="153">
        <v>28.24</v>
      </c>
      <c r="Y17" s="153">
        <v>27.53</v>
      </c>
      <c r="Z17" s="153">
        <v>27.53</v>
      </c>
      <c r="AA17" s="151">
        <v>31492000</v>
      </c>
      <c r="AB17" s="150">
        <v>27.53</v>
      </c>
      <c r="AC17" s="2">
        <f t="shared" si="1"/>
        <v>0.7099999999999973</v>
      </c>
      <c r="AD17" s="210">
        <f t="shared" si="2"/>
        <v>-2.9266572637517529E-2</v>
      </c>
    </row>
    <row r="18" spans="1:30" x14ac:dyDescent="0.25">
      <c r="G18" s="2"/>
      <c r="K18" s="2"/>
      <c r="V18" s="149">
        <v>42235</v>
      </c>
      <c r="W18" s="153">
        <v>28.65</v>
      </c>
      <c r="X18" s="153">
        <v>28.8</v>
      </c>
      <c r="Y18" s="153">
        <v>28.28</v>
      </c>
      <c r="Z18" s="153">
        <v>28.36</v>
      </c>
      <c r="AA18" s="151">
        <v>30450600</v>
      </c>
      <c r="AB18" s="150">
        <v>28.36</v>
      </c>
      <c r="AC18" s="2">
        <f t="shared" si="1"/>
        <v>0.51999999999999957</v>
      </c>
      <c r="AD18" s="210">
        <f t="shared" si="2"/>
        <v>-1.9024558976132866E-2</v>
      </c>
    </row>
    <row r="19" spans="1:30" x14ac:dyDescent="0.25">
      <c r="E19" s="2"/>
      <c r="G19" s="2"/>
      <c r="I19" s="2"/>
      <c r="K19" s="2"/>
      <c r="V19" s="149">
        <v>42234</v>
      </c>
      <c r="W19" s="153">
        <v>28.95</v>
      </c>
      <c r="X19" s="153">
        <v>29.05</v>
      </c>
      <c r="Y19" s="153">
        <v>28.8</v>
      </c>
      <c r="Z19" s="153">
        <v>28.91</v>
      </c>
      <c r="AA19" s="151">
        <v>19097400</v>
      </c>
      <c r="AB19" s="150">
        <v>28.91</v>
      </c>
      <c r="AC19" s="2">
        <f t="shared" si="1"/>
        <v>0.25</v>
      </c>
      <c r="AD19" s="210">
        <f t="shared" si="2"/>
        <v>-5.8459422283355655E-3</v>
      </c>
    </row>
    <row r="20" spans="1:30" x14ac:dyDescent="0.25">
      <c r="V20" s="149">
        <v>42233</v>
      </c>
      <c r="W20" s="153">
        <v>28.83</v>
      </c>
      <c r="X20" s="153">
        <v>29.2</v>
      </c>
      <c r="Y20" s="153">
        <v>28.71</v>
      </c>
      <c r="Z20" s="153">
        <v>29.08</v>
      </c>
      <c r="AA20" s="151">
        <v>15506500</v>
      </c>
      <c r="AB20" s="150">
        <v>29.08</v>
      </c>
      <c r="AC20" s="2">
        <f t="shared" si="1"/>
        <v>0.48999999999999844</v>
      </c>
      <c r="AD20" s="210">
        <f t="shared" si="2"/>
        <v>2.0675396278428959E-3</v>
      </c>
    </row>
    <row r="21" spans="1:30" x14ac:dyDescent="0.25">
      <c r="V21" s="149">
        <v>42230</v>
      </c>
      <c r="W21" s="153">
        <v>28.92</v>
      </c>
      <c r="X21" s="153">
        <v>29.04</v>
      </c>
      <c r="Y21" s="153">
        <v>28.82</v>
      </c>
      <c r="Z21" s="153">
        <v>29.02</v>
      </c>
      <c r="AA21" s="151">
        <v>14279000</v>
      </c>
      <c r="AB21" s="150">
        <v>29.02</v>
      </c>
      <c r="AC21" s="2">
        <f t="shared" si="1"/>
        <v>0.21999999999999886</v>
      </c>
      <c r="AD21" s="210">
        <f t="shared" si="2"/>
        <v>5.195704883962593E-3</v>
      </c>
    </row>
    <row r="22" spans="1:30" x14ac:dyDescent="0.25">
      <c r="V22" s="149">
        <v>42229</v>
      </c>
      <c r="W22" s="153">
        <v>29.4</v>
      </c>
      <c r="X22" s="153">
        <v>29.45</v>
      </c>
      <c r="Y22" s="153">
        <v>28.87</v>
      </c>
      <c r="Z22" s="153">
        <v>28.87</v>
      </c>
      <c r="AA22" s="151">
        <v>18781000</v>
      </c>
      <c r="AB22" s="150">
        <v>28.87</v>
      </c>
      <c r="AC22" s="2">
        <f t="shared" si="1"/>
        <v>0.57999999999999829</v>
      </c>
      <c r="AD22" s="210">
        <f t="shared" si="2"/>
        <v>-2.0027155465037305E-2</v>
      </c>
    </row>
    <row r="23" spans="1:30" x14ac:dyDescent="0.25">
      <c r="V23" s="149">
        <v>42228</v>
      </c>
      <c r="W23" s="153">
        <v>28.66</v>
      </c>
      <c r="X23" s="153">
        <v>29.57</v>
      </c>
      <c r="Y23" s="153">
        <v>28.66</v>
      </c>
      <c r="Z23" s="153">
        <v>29.46</v>
      </c>
      <c r="AA23" s="151">
        <v>33589100</v>
      </c>
      <c r="AB23" s="150">
        <v>29.46</v>
      </c>
      <c r="AC23" s="2">
        <f t="shared" si="1"/>
        <v>0.91000000000000014</v>
      </c>
      <c r="AD23" s="210">
        <f t="shared" si="2"/>
        <v>1.6914049016223842E-2</v>
      </c>
    </row>
    <row r="24" spans="1:30" x14ac:dyDescent="0.25">
      <c r="V24" s="149">
        <v>42227</v>
      </c>
      <c r="W24" s="153">
        <v>29.47</v>
      </c>
      <c r="X24" s="153">
        <v>29.48</v>
      </c>
      <c r="Y24" s="153">
        <v>28.96</v>
      </c>
      <c r="Z24" s="153">
        <v>28.97</v>
      </c>
      <c r="AA24" s="151">
        <v>23434700</v>
      </c>
      <c r="AB24" s="150">
        <v>28.97</v>
      </c>
      <c r="AC24" s="2">
        <f t="shared" si="1"/>
        <v>0.51999999999999957</v>
      </c>
      <c r="AD24" s="210">
        <f t="shared" si="2"/>
        <v>-2.2604588394062097E-2</v>
      </c>
    </row>
    <row r="25" spans="1:30" x14ac:dyDescent="0.25">
      <c r="V25" s="149">
        <v>42226</v>
      </c>
      <c r="W25" s="153">
        <v>29.07</v>
      </c>
      <c r="X25" s="153">
        <v>29.68</v>
      </c>
      <c r="Y25" s="153">
        <v>29.06</v>
      </c>
      <c r="Z25" s="153">
        <v>29.64</v>
      </c>
      <c r="AA25" s="151">
        <v>22643700</v>
      </c>
      <c r="AB25" s="150">
        <v>29.64</v>
      </c>
      <c r="AC25" s="2">
        <f t="shared" si="1"/>
        <v>0.62000000000000099</v>
      </c>
      <c r="AD25" s="210">
        <f t="shared" si="2"/>
        <v>2.6315789473684292E-2</v>
      </c>
    </row>
    <row r="26" spans="1:30" x14ac:dyDescent="0.25">
      <c r="V26" s="149">
        <v>42223</v>
      </c>
      <c r="W26" s="153">
        <v>28.8</v>
      </c>
      <c r="X26" s="153">
        <v>28.96</v>
      </c>
      <c r="Y26" s="153">
        <v>28.69</v>
      </c>
      <c r="Z26" s="153">
        <v>28.88</v>
      </c>
      <c r="AA26" s="151">
        <v>25587000</v>
      </c>
      <c r="AB26" s="150">
        <v>28.88</v>
      </c>
      <c r="AC26" s="2">
        <f t="shared" si="1"/>
        <v>0.26999999999999957</v>
      </c>
      <c r="AD26" s="210">
        <f t="shared" si="2"/>
        <v>-4.4812133746984228E-3</v>
      </c>
    </row>
    <row r="27" spans="1:30" x14ac:dyDescent="0.25">
      <c r="V27" s="149">
        <v>42222</v>
      </c>
      <c r="W27" s="153">
        <v>29.16</v>
      </c>
      <c r="X27" s="153">
        <v>29.23</v>
      </c>
      <c r="Y27" s="153">
        <v>28.85</v>
      </c>
      <c r="Z27" s="153">
        <v>29.01</v>
      </c>
      <c r="AA27" s="151">
        <v>27958200</v>
      </c>
      <c r="AB27" s="150">
        <v>29.01</v>
      </c>
      <c r="AC27" s="2">
        <f t="shared" si="1"/>
        <v>0.37999999999999901</v>
      </c>
      <c r="AD27" s="210">
        <f t="shared" si="2"/>
        <v>-3.7774725274725141E-3</v>
      </c>
    </row>
    <row r="28" spans="1:30" x14ac:dyDescent="0.25">
      <c r="V28" s="149">
        <v>42221</v>
      </c>
      <c r="W28" s="153">
        <v>29.19</v>
      </c>
      <c r="X28" s="153">
        <v>29.39</v>
      </c>
      <c r="Y28" s="153">
        <v>29.02</v>
      </c>
      <c r="Z28" s="153">
        <v>29.12</v>
      </c>
      <c r="AA28" s="151">
        <v>23622700</v>
      </c>
      <c r="AB28" s="150">
        <v>29.12</v>
      </c>
      <c r="AC28" s="2">
        <f t="shared" si="1"/>
        <v>0.37000000000000099</v>
      </c>
      <c r="AD28" s="210" t="e">
        <f t="shared" si="2"/>
        <v>#DIV/0!</v>
      </c>
    </row>
    <row r="29" spans="1:30" x14ac:dyDescent="0.25">
      <c r="V29" s="149">
        <v>42221</v>
      </c>
      <c r="W29" s="153" t="s">
        <v>165</v>
      </c>
      <c r="X29" s="153"/>
      <c r="Y29" s="153"/>
      <c r="Z29" s="153"/>
      <c r="AA29" s="151"/>
      <c r="AB29" s="150"/>
      <c r="AC29" s="2">
        <f t="shared" si="1"/>
        <v>0</v>
      </c>
      <c r="AD29" s="210">
        <f t="shared" si="2"/>
        <v>-1</v>
      </c>
    </row>
    <row r="30" spans="1:30" x14ac:dyDescent="0.25">
      <c r="V30" s="149">
        <v>42220</v>
      </c>
      <c r="W30" s="153">
        <v>28.98</v>
      </c>
      <c r="X30" s="153">
        <v>29.15</v>
      </c>
      <c r="Y30" s="153">
        <v>28.86</v>
      </c>
      <c r="Z30" s="153">
        <v>29.13</v>
      </c>
      <c r="AA30" s="151">
        <v>25741700</v>
      </c>
      <c r="AB30" s="150">
        <v>28.89</v>
      </c>
      <c r="AC30" s="2">
        <f t="shared" si="1"/>
        <v>0.28999999999999915</v>
      </c>
      <c r="AD30" s="210">
        <f t="shared" si="2"/>
        <v>2.7768136063868187E-3</v>
      </c>
    </row>
    <row r="31" spans="1:30" x14ac:dyDescent="0.25">
      <c r="V31" s="149">
        <v>42219</v>
      </c>
      <c r="W31" s="153">
        <v>29</v>
      </c>
      <c r="X31" s="153">
        <v>29.35</v>
      </c>
      <c r="Y31" s="153">
        <v>28.9</v>
      </c>
      <c r="Z31" s="153">
        <v>29.05</v>
      </c>
      <c r="AA31" s="151">
        <v>26213600</v>
      </c>
      <c r="AB31" s="150">
        <v>28.81</v>
      </c>
      <c r="AC31" s="2">
        <f t="shared" si="1"/>
        <v>0.45000000000000284</v>
      </c>
      <c r="AD31" s="210">
        <f t="shared" si="2"/>
        <v>3.4831069313827623E-3</v>
      </c>
    </row>
    <row r="32" spans="1:30" x14ac:dyDescent="0.25">
      <c r="V32" s="149">
        <v>42216</v>
      </c>
      <c r="W32" s="153">
        <v>29.12</v>
      </c>
      <c r="X32" s="153">
        <v>29.12</v>
      </c>
      <c r="Y32" s="153">
        <v>28.77</v>
      </c>
      <c r="Z32" s="153">
        <v>28.95</v>
      </c>
      <c r="AA32" s="151">
        <v>27158800</v>
      </c>
      <c r="AB32" s="150">
        <v>28.71</v>
      </c>
      <c r="AC32" s="2">
        <f t="shared" si="1"/>
        <v>0.35000000000000142</v>
      </c>
      <c r="AD32" s="210">
        <f t="shared" si="2"/>
        <v>1.3951866062085205E-3</v>
      </c>
    </row>
    <row r="33" spans="15:30" x14ac:dyDescent="0.25">
      <c r="V33" s="149">
        <v>42215</v>
      </c>
      <c r="W33" s="153">
        <v>29.1</v>
      </c>
      <c r="X33" s="153">
        <v>29.45</v>
      </c>
      <c r="Y33" s="153">
        <v>28.85</v>
      </c>
      <c r="Z33" s="153">
        <v>28.91</v>
      </c>
      <c r="AA33" s="151">
        <v>26582400</v>
      </c>
      <c r="AB33" s="150">
        <v>28.67</v>
      </c>
      <c r="AC33" s="2">
        <f t="shared" si="1"/>
        <v>0.59999999999999787</v>
      </c>
      <c r="AD33" s="210">
        <f t="shared" si="2"/>
        <v>-3.4758428919011708E-3</v>
      </c>
    </row>
    <row r="34" spans="15:30" x14ac:dyDescent="0.25">
      <c r="V34" s="149">
        <v>42214</v>
      </c>
      <c r="W34" s="153">
        <v>28.95</v>
      </c>
      <c r="X34" s="153">
        <v>29.13</v>
      </c>
      <c r="Y34" s="153">
        <v>28.79</v>
      </c>
      <c r="Z34" s="153">
        <v>29.01</v>
      </c>
      <c r="AA34" s="151">
        <v>26470200</v>
      </c>
      <c r="AB34" s="150">
        <v>28.77</v>
      </c>
      <c r="AC34" s="2">
        <f t="shared" si="1"/>
        <v>0.33999999999999986</v>
      </c>
      <c r="AD34" s="210">
        <f t="shared" si="2"/>
        <v>1.7409470752089984E-3</v>
      </c>
    </row>
    <row r="35" spans="15:30" x14ac:dyDescent="0.25">
      <c r="V35" s="149">
        <v>42213</v>
      </c>
      <c r="W35" s="153">
        <v>28.51</v>
      </c>
      <c r="X35" s="153">
        <v>29.18</v>
      </c>
      <c r="Y35" s="153">
        <v>28.44</v>
      </c>
      <c r="Z35" s="153">
        <v>28.96</v>
      </c>
      <c r="AA35" s="151">
        <v>33182400</v>
      </c>
      <c r="AB35" s="150">
        <v>28.72</v>
      </c>
      <c r="AC35" s="2">
        <f t="shared" si="1"/>
        <v>0.73999999999999844</v>
      </c>
      <c r="AD35" s="210">
        <f t="shared" si="2"/>
        <v>2.1337126600284417E-2</v>
      </c>
    </row>
    <row r="36" spans="15:30" x14ac:dyDescent="0.25">
      <c r="V36" s="149">
        <v>42212</v>
      </c>
      <c r="W36" s="153">
        <v>28.07</v>
      </c>
      <c r="X36" s="153">
        <v>28.42</v>
      </c>
      <c r="Y36" s="153">
        <v>27.62</v>
      </c>
      <c r="Z36" s="153">
        <v>28.35</v>
      </c>
      <c r="AA36" s="151">
        <v>42161100</v>
      </c>
      <c r="AB36" s="150">
        <v>28.12</v>
      </c>
      <c r="AC36" s="2">
        <f t="shared" si="1"/>
        <v>0.80000000000000071</v>
      </c>
      <c r="AD36" s="210">
        <f t="shared" si="2"/>
        <v>1.0420409629895877E-2</v>
      </c>
    </row>
    <row r="37" spans="15:30" x14ac:dyDescent="0.25">
      <c r="V37" s="149">
        <v>42209</v>
      </c>
      <c r="W37" s="153">
        <v>28.53</v>
      </c>
      <c r="X37" s="153">
        <v>28.64</v>
      </c>
      <c r="Y37" s="153">
        <v>28.06</v>
      </c>
      <c r="Z37" s="153">
        <v>28.06</v>
      </c>
      <c r="AA37" s="151">
        <v>31621000</v>
      </c>
      <c r="AB37" s="150">
        <v>27.83</v>
      </c>
      <c r="AC37" s="2">
        <f t="shared" si="1"/>
        <v>0.58000000000000185</v>
      </c>
      <c r="AD37" s="210">
        <f t="shared" si="2"/>
        <v>-1.8688293370945019E-2</v>
      </c>
    </row>
    <row r="38" spans="15:30" x14ac:dyDescent="0.25">
      <c r="V38" s="149">
        <v>42208</v>
      </c>
      <c r="W38" s="153">
        <v>28.66</v>
      </c>
      <c r="X38" s="153">
        <v>28.97</v>
      </c>
      <c r="Y38" s="153">
        <v>28.43</v>
      </c>
      <c r="Z38" s="153">
        <v>28.6</v>
      </c>
      <c r="AA38" s="151">
        <v>33775200</v>
      </c>
      <c r="AB38" s="150">
        <v>28.36</v>
      </c>
      <c r="AC38" s="2">
        <f t="shared" si="1"/>
        <v>0.53999999999999915</v>
      </c>
      <c r="AD38" s="210">
        <f t="shared" si="2"/>
        <v>-3.5248501938678345E-4</v>
      </c>
    </row>
    <row r="39" spans="15:30" x14ac:dyDescent="0.25">
      <c r="V39" s="149">
        <v>42207</v>
      </c>
      <c r="W39" s="153">
        <v>28.57</v>
      </c>
      <c r="X39" s="153">
        <v>28.85</v>
      </c>
      <c r="Y39" s="153">
        <v>28.43</v>
      </c>
      <c r="Z39" s="153">
        <v>28.61</v>
      </c>
      <c r="AA39" s="151">
        <v>36387200</v>
      </c>
      <c r="AB39" s="150">
        <v>28.37</v>
      </c>
      <c r="AC39" s="2">
        <f t="shared" si="1"/>
        <v>0.42000000000000171</v>
      </c>
      <c r="AD39" s="210">
        <f t="shared" si="2"/>
        <v>-3.8623595505618002E-3</v>
      </c>
    </row>
    <row r="40" spans="15:30" ht="20.25" thickBot="1" x14ac:dyDescent="0.35">
      <c r="O40" s="267" t="s">
        <v>83</v>
      </c>
      <c r="P40" s="267"/>
      <c r="S40" s="141" t="s">
        <v>153</v>
      </c>
      <c r="V40" s="149">
        <v>42206</v>
      </c>
      <c r="W40" s="153">
        <v>28.96</v>
      </c>
      <c r="X40" s="153">
        <v>29.26</v>
      </c>
      <c r="Y40" s="153">
        <v>28.67</v>
      </c>
      <c r="Z40" s="153">
        <v>28.72</v>
      </c>
      <c r="AA40" s="151">
        <v>45191000</v>
      </c>
      <c r="AB40" s="150">
        <v>28.48</v>
      </c>
      <c r="AC40" s="2">
        <f t="shared" si="1"/>
        <v>0.58999999999999986</v>
      </c>
      <c r="AD40" s="210">
        <f t="shared" si="2"/>
        <v>-1.3167013167013186E-2</v>
      </c>
    </row>
    <row r="41" spans="15:30" ht="15.75" thickTop="1" x14ac:dyDescent="0.25">
      <c r="O41" s="133">
        <v>1.1000000000000001</v>
      </c>
      <c r="P41" s="133">
        <f>O41*$Q$4</f>
        <v>31.614000000000001</v>
      </c>
      <c r="Q41" s="2"/>
      <c r="S41" s="147" t="s">
        <v>135</v>
      </c>
      <c r="T41" s="148">
        <v>29.27</v>
      </c>
      <c r="V41" s="149">
        <v>42205</v>
      </c>
      <c r="W41" s="153">
        <v>29.62</v>
      </c>
      <c r="X41" s="153">
        <v>29.62</v>
      </c>
      <c r="Y41" s="153">
        <v>29.07</v>
      </c>
      <c r="Z41" s="153">
        <v>29.1</v>
      </c>
      <c r="AA41" s="151">
        <v>33812900</v>
      </c>
      <c r="AB41" s="150">
        <v>28.86</v>
      </c>
      <c r="AC41" s="2">
        <f t="shared" si="1"/>
        <v>0.55000000000000071</v>
      </c>
      <c r="AD41" s="210">
        <f t="shared" si="2"/>
        <v>-1.2658227848101333E-2</v>
      </c>
    </row>
    <row r="42" spans="15:30" x14ac:dyDescent="0.25">
      <c r="O42" s="133">
        <v>1.0900000000000001</v>
      </c>
      <c r="P42" s="133">
        <f t="shared" ref="P42:P61" si="3">O42*$Q$4</f>
        <v>31.326599999999999</v>
      </c>
      <c r="Q42" s="2"/>
      <c r="S42" s="137" t="s">
        <v>136</v>
      </c>
      <c r="T42" s="138">
        <v>29.16</v>
      </c>
      <c r="V42" s="149">
        <v>42202</v>
      </c>
      <c r="W42" s="153">
        <v>29.66</v>
      </c>
      <c r="X42" s="153">
        <v>29.8</v>
      </c>
      <c r="Y42" s="153">
        <v>29.1</v>
      </c>
      <c r="Z42" s="153">
        <v>29.47</v>
      </c>
      <c r="AA42" s="151">
        <v>43697600</v>
      </c>
      <c r="AB42" s="150">
        <v>29.23</v>
      </c>
      <c r="AC42" s="2">
        <f t="shared" si="1"/>
        <v>0.69999999999999929</v>
      </c>
      <c r="AD42" s="210">
        <f t="shared" si="2"/>
        <v>-1.4165261382799277E-2</v>
      </c>
    </row>
    <row r="43" spans="15:30" x14ac:dyDescent="0.25">
      <c r="O43" s="133">
        <v>1.08</v>
      </c>
      <c r="P43" s="133">
        <f t="shared" si="3"/>
        <v>31.039200000000001</v>
      </c>
      <c r="Q43" s="2"/>
      <c r="S43" s="137" t="s">
        <v>137</v>
      </c>
      <c r="T43" s="138" t="s">
        <v>181</v>
      </c>
      <c r="V43" s="149">
        <v>42201</v>
      </c>
      <c r="W43" s="153">
        <v>30.47</v>
      </c>
      <c r="X43" s="153">
        <v>30.48</v>
      </c>
      <c r="Y43" s="153">
        <v>29.1</v>
      </c>
      <c r="Z43" s="153">
        <v>29.9</v>
      </c>
      <c r="AA43" s="151">
        <v>81166700</v>
      </c>
      <c r="AB43" s="150">
        <v>29.65</v>
      </c>
      <c r="AC43" s="2">
        <f t="shared" si="1"/>
        <v>1.379999999999999</v>
      </c>
      <c r="AD43" s="210">
        <f t="shared" si="2"/>
        <v>6.7911714770798604E-3</v>
      </c>
    </row>
    <row r="44" spans="15:30" x14ac:dyDescent="0.25">
      <c r="O44" s="133">
        <v>1.07</v>
      </c>
      <c r="P44" s="133">
        <f t="shared" si="3"/>
        <v>30.751799999999999</v>
      </c>
      <c r="Q44" s="2"/>
      <c r="S44" s="137" t="s">
        <v>138</v>
      </c>
      <c r="T44" s="138" t="s">
        <v>182</v>
      </c>
      <c r="V44" s="149">
        <v>42200</v>
      </c>
      <c r="W44" s="153">
        <v>29.65</v>
      </c>
      <c r="X44" s="153">
        <v>29.99</v>
      </c>
      <c r="Y44" s="153">
        <v>29.47</v>
      </c>
      <c r="Z44" s="153">
        <v>29.69</v>
      </c>
      <c r="AA44" s="151">
        <v>47852500</v>
      </c>
      <c r="AB44" s="150">
        <v>29.45</v>
      </c>
      <c r="AC44" s="2">
        <f t="shared" si="1"/>
        <v>0.51999999999999957</v>
      </c>
      <c r="AD44" s="210">
        <f t="shared" si="2"/>
        <v>1.3600816048962017E-3</v>
      </c>
    </row>
    <row r="45" spans="15:30" x14ac:dyDescent="0.25">
      <c r="O45" s="133">
        <v>1.06</v>
      </c>
      <c r="P45" s="133">
        <f t="shared" si="3"/>
        <v>30.464400000000001</v>
      </c>
      <c r="Q45" s="2"/>
      <c r="S45" s="137" t="s">
        <v>139</v>
      </c>
      <c r="T45" s="138">
        <v>33.43</v>
      </c>
      <c r="V45" s="149">
        <v>42199</v>
      </c>
      <c r="W45" s="153">
        <v>29.66</v>
      </c>
      <c r="X45" s="153">
        <v>30.11</v>
      </c>
      <c r="Y45" s="153">
        <v>29.44</v>
      </c>
      <c r="Z45" s="153">
        <v>29.65</v>
      </c>
      <c r="AA45" s="151">
        <v>39778300</v>
      </c>
      <c r="AB45" s="150">
        <v>29.41</v>
      </c>
      <c r="AC45" s="2">
        <f t="shared" si="1"/>
        <v>0.66999999999999815</v>
      </c>
      <c r="AD45" s="210">
        <f t="shared" si="2"/>
        <v>-2.7127839945744192E-3</v>
      </c>
    </row>
    <row r="46" spans="15:30" x14ac:dyDescent="0.25">
      <c r="O46" s="133">
        <v>1.05</v>
      </c>
      <c r="P46" s="133">
        <f t="shared" si="3"/>
        <v>30.177</v>
      </c>
      <c r="Q46" s="2"/>
      <c r="S46" s="137" t="s">
        <v>140</v>
      </c>
      <c r="T46" s="138">
        <v>0.84752300000000003</v>
      </c>
      <c r="V46" s="149">
        <v>42198</v>
      </c>
      <c r="W46" s="153">
        <v>29.27</v>
      </c>
      <c r="X46" s="153">
        <v>29.82</v>
      </c>
      <c r="Y46" s="153">
        <v>29.19</v>
      </c>
      <c r="Z46" s="153">
        <v>29.73</v>
      </c>
      <c r="AA46" s="151">
        <v>26452400</v>
      </c>
      <c r="AB46" s="150">
        <v>29.49</v>
      </c>
      <c r="AC46" s="2">
        <f t="shared" si="1"/>
        <v>0.62999999999999901</v>
      </c>
      <c r="AD46" s="210">
        <f t="shared" si="2"/>
        <v>1.9357068786726606E-2</v>
      </c>
    </row>
    <row r="47" spans="15:30" x14ac:dyDescent="0.25">
      <c r="O47" s="133">
        <v>1.04</v>
      </c>
      <c r="P47" s="133">
        <f t="shared" si="3"/>
        <v>29.889599999999998</v>
      </c>
      <c r="Q47" s="2"/>
      <c r="S47" s="137" t="s">
        <v>141</v>
      </c>
      <c r="T47" s="139" t="s">
        <v>163</v>
      </c>
      <c r="V47" s="149">
        <v>42195</v>
      </c>
      <c r="W47" s="153">
        <v>29.2</v>
      </c>
      <c r="X47" s="153">
        <v>29.35</v>
      </c>
      <c r="Y47" s="153">
        <v>28.94</v>
      </c>
      <c r="Z47" s="153">
        <v>29.17</v>
      </c>
      <c r="AA47" s="151">
        <v>31423800</v>
      </c>
      <c r="AB47" s="150">
        <v>28.93</v>
      </c>
      <c r="AC47" s="2">
        <f t="shared" si="1"/>
        <v>0.41000000000000014</v>
      </c>
      <c r="AD47" s="210">
        <f t="shared" si="2"/>
        <v>8.3652840711048171E-3</v>
      </c>
    </row>
    <row r="48" spans="15:30" x14ac:dyDescent="0.25">
      <c r="O48" s="133">
        <v>1.03</v>
      </c>
      <c r="P48" s="133">
        <f t="shared" si="3"/>
        <v>29.6022</v>
      </c>
      <c r="Q48" s="2"/>
      <c r="S48" s="137"/>
      <c r="T48" s="138"/>
      <c r="V48" s="149">
        <v>42194</v>
      </c>
      <c r="W48" s="153">
        <v>29.72</v>
      </c>
      <c r="X48" s="153">
        <v>29.89</v>
      </c>
      <c r="Y48" s="153">
        <v>28.82</v>
      </c>
      <c r="Z48" s="153">
        <v>28.93</v>
      </c>
      <c r="AA48" s="151">
        <v>47167800</v>
      </c>
      <c r="AB48" s="150">
        <v>28.69</v>
      </c>
      <c r="AC48" s="2">
        <f t="shared" si="1"/>
        <v>1.0700000000000003</v>
      </c>
      <c r="AD48" s="210">
        <f t="shared" si="2"/>
        <v>-1.9480519480519543E-2</v>
      </c>
    </row>
    <row r="49" spans="15:30" x14ac:dyDescent="0.25">
      <c r="O49" s="133">
        <v>1.02</v>
      </c>
      <c r="P49" s="133">
        <f t="shared" si="3"/>
        <v>29.314799999999998</v>
      </c>
      <c r="Q49" s="2"/>
      <c r="S49" s="137" t="s">
        <v>142</v>
      </c>
      <c r="T49" s="138" t="s">
        <v>183</v>
      </c>
      <c r="V49" s="149">
        <v>42193</v>
      </c>
      <c r="W49" s="153">
        <v>29.4</v>
      </c>
      <c r="X49" s="153">
        <v>29.67</v>
      </c>
      <c r="Y49" s="153">
        <v>29.15</v>
      </c>
      <c r="Z49" s="153">
        <v>29.5</v>
      </c>
      <c r="AA49" s="151">
        <v>45223800</v>
      </c>
      <c r="AB49" s="150">
        <v>29.26</v>
      </c>
      <c r="AC49" s="2">
        <f t="shared" si="1"/>
        <v>0.52000000000000313</v>
      </c>
      <c r="AD49" s="210">
        <f t="shared" si="2"/>
        <v>-1.3153456998313606E-2</v>
      </c>
    </row>
    <row r="50" spans="15:30" x14ac:dyDescent="0.25">
      <c r="O50" s="133">
        <v>1.01</v>
      </c>
      <c r="P50" s="133">
        <f t="shared" si="3"/>
        <v>29.0274</v>
      </c>
      <c r="Q50" s="2"/>
      <c r="S50" s="137" t="s">
        <v>143</v>
      </c>
      <c r="T50" s="138" t="s">
        <v>164</v>
      </c>
      <c r="V50" s="149">
        <v>42192</v>
      </c>
      <c r="W50" s="153">
        <v>29.87</v>
      </c>
      <c r="X50" s="153">
        <v>29.93</v>
      </c>
      <c r="Y50" s="153">
        <v>29.09</v>
      </c>
      <c r="Z50" s="153">
        <v>29.9</v>
      </c>
      <c r="AA50" s="151">
        <v>43833700</v>
      </c>
      <c r="AB50" s="150">
        <v>29.65</v>
      </c>
      <c r="AC50" s="2">
        <f t="shared" si="1"/>
        <v>0.83999999999999986</v>
      </c>
      <c r="AD50" s="210">
        <f t="shared" si="2"/>
        <v>-4.6995636119503414E-3</v>
      </c>
    </row>
    <row r="51" spans="15:30" x14ac:dyDescent="0.25">
      <c r="O51" s="133">
        <v>1</v>
      </c>
      <c r="P51" s="133">
        <f t="shared" si="3"/>
        <v>28.74</v>
      </c>
      <c r="Q51" s="2"/>
      <c r="S51" s="137" t="s">
        <v>144</v>
      </c>
      <c r="T51" s="140">
        <v>21786879</v>
      </c>
      <c r="V51" s="149">
        <v>42191</v>
      </c>
      <c r="W51" s="153">
        <v>30.24</v>
      </c>
      <c r="X51" s="153">
        <v>30.45</v>
      </c>
      <c r="Y51" s="153">
        <v>29.84</v>
      </c>
      <c r="Z51" s="153">
        <v>30.04</v>
      </c>
      <c r="AA51" s="151">
        <v>32468100</v>
      </c>
      <c r="AB51" s="150">
        <v>29.79</v>
      </c>
      <c r="AC51" s="2">
        <f t="shared" si="1"/>
        <v>0.60999999999999943</v>
      </c>
      <c r="AD51" s="210">
        <f t="shared" si="2"/>
        <v>-1.7156054107555274E-2</v>
      </c>
    </row>
    <row r="52" spans="15:30" x14ac:dyDescent="0.25">
      <c r="O52" s="133">
        <v>0.99</v>
      </c>
      <c r="P52" s="133">
        <f t="shared" si="3"/>
        <v>28.452599999999997</v>
      </c>
      <c r="Q52" s="2"/>
      <c r="S52" s="137" t="s">
        <v>149</v>
      </c>
      <c r="T52" s="140">
        <v>33870000</v>
      </c>
      <c r="V52" s="149">
        <v>42187</v>
      </c>
      <c r="W52" s="153">
        <v>30.18</v>
      </c>
      <c r="X52" s="153">
        <v>30.92</v>
      </c>
      <c r="Y52" s="153">
        <v>30.1</v>
      </c>
      <c r="Z52" s="153">
        <v>30.56</v>
      </c>
      <c r="AA52" s="151">
        <v>27105200</v>
      </c>
      <c r="AB52" s="150">
        <v>30.31</v>
      </c>
      <c r="AC52" s="2">
        <f t="shared" si="1"/>
        <v>0.82000000000000028</v>
      </c>
      <c r="AD52" s="210">
        <f t="shared" si="2"/>
        <v>1.2696291346474986E-2</v>
      </c>
    </row>
    <row r="53" spans="15:30" x14ac:dyDescent="0.25">
      <c r="O53" s="133">
        <v>0.98</v>
      </c>
      <c r="P53" s="133">
        <f t="shared" si="3"/>
        <v>28.165199999999999</v>
      </c>
      <c r="Q53" s="2"/>
      <c r="S53" s="137" t="s">
        <v>145</v>
      </c>
      <c r="T53" s="138" t="s">
        <v>184</v>
      </c>
      <c r="V53" s="149">
        <v>42186</v>
      </c>
      <c r="W53" s="153">
        <v>30.49</v>
      </c>
      <c r="X53" s="153">
        <v>30.55</v>
      </c>
      <c r="Y53" s="153">
        <v>30.01</v>
      </c>
      <c r="Z53" s="153">
        <v>30.18</v>
      </c>
      <c r="AA53" s="151">
        <v>27178900</v>
      </c>
      <c r="AB53" s="150">
        <v>29.93</v>
      </c>
      <c r="AC53" s="2">
        <f t="shared" si="1"/>
        <v>0.53999999999999915</v>
      </c>
      <c r="AD53" s="210">
        <f t="shared" si="2"/>
        <v>-7.9549221080543742E-3</v>
      </c>
    </row>
    <row r="54" spans="15:30" x14ac:dyDescent="0.25">
      <c r="O54" s="133">
        <v>0.97</v>
      </c>
      <c r="P54" s="133">
        <f t="shared" si="3"/>
        <v>27.877799999999997</v>
      </c>
      <c r="S54" s="137" t="s">
        <v>150</v>
      </c>
      <c r="T54" s="138">
        <v>12.49</v>
      </c>
      <c r="V54" s="149">
        <v>42185</v>
      </c>
      <c r="W54" s="153">
        <v>30.63</v>
      </c>
      <c r="X54" s="153">
        <v>30.69</v>
      </c>
      <c r="Y54" s="153">
        <v>30.15</v>
      </c>
      <c r="Z54" s="153">
        <v>30.42</v>
      </c>
      <c r="AA54" s="151">
        <v>34412200</v>
      </c>
      <c r="AB54" s="150">
        <v>30.17</v>
      </c>
      <c r="AC54" s="2">
        <f t="shared" si="1"/>
        <v>0.5400000000000027</v>
      </c>
      <c r="AD54" s="210">
        <f t="shared" si="2"/>
        <v>9.9535500995351356E-4</v>
      </c>
    </row>
    <row r="55" spans="15:30" x14ac:dyDescent="0.25">
      <c r="O55" s="133">
        <v>0.96</v>
      </c>
      <c r="P55" s="133">
        <f t="shared" si="3"/>
        <v>27.590399999999999</v>
      </c>
      <c r="S55" s="137" t="s">
        <v>151</v>
      </c>
      <c r="T55" s="138">
        <v>2.36</v>
      </c>
      <c r="V55" s="149">
        <v>42184</v>
      </c>
      <c r="W55" s="153">
        <v>30.7</v>
      </c>
      <c r="X55" s="153">
        <v>30.98</v>
      </c>
      <c r="Y55" s="153">
        <v>30.31</v>
      </c>
      <c r="Z55" s="153">
        <v>30.39</v>
      </c>
      <c r="AA55" s="151">
        <v>35194500</v>
      </c>
      <c r="AB55" s="150">
        <v>30.14</v>
      </c>
      <c r="AC55" s="2">
        <f t="shared" si="1"/>
        <v>0.67000000000000171</v>
      </c>
      <c r="AD55" s="210">
        <f t="shared" si="2"/>
        <v>-2.0156046814044259E-2</v>
      </c>
    </row>
    <row r="56" spans="15:30" x14ac:dyDescent="0.25">
      <c r="O56" s="133">
        <v>0.95</v>
      </c>
      <c r="P56" s="133">
        <f t="shared" si="3"/>
        <v>27.302999999999997</v>
      </c>
      <c r="S56" s="137" t="s">
        <v>146</v>
      </c>
      <c r="T56" s="138" t="s">
        <v>185</v>
      </c>
      <c r="V56" s="149">
        <v>42181</v>
      </c>
      <c r="W56" s="153">
        <v>31.51</v>
      </c>
      <c r="X56" s="153">
        <v>31.53</v>
      </c>
      <c r="Y56" s="153">
        <v>30.76</v>
      </c>
      <c r="Z56" s="153">
        <v>31.02</v>
      </c>
      <c r="AA56" s="151">
        <v>62157200</v>
      </c>
      <c r="AB56" s="150">
        <v>30.76</v>
      </c>
      <c r="AC56" s="2">
        <f t="shared" si="1"/>
        <v>0.76999999999999957</v>
      </c>
      <c r="AD56" s="210">
        <f t="shared" si="2"/>
        <v>-3.0570438071225947E-2</v>
      </c>
    </row>
    <row r="57" spans="15:30" x14ac:dyDescent="0.25">
      <c r="O57" s="133">
        <v>0.94</v>
      </c>
      <c r="P57" s="133">
        <f t="shared" si="3"/>
        <v>27.015599999999996</v>
      </c>
      <c r="V57" s="149">
        <v>42180</v>
      </c>
      <c r="W57" s="153">
        <v>32.020000000000003</v>
      </c>
      <c r="X57" s="153">
        <v>32.32</v>
      </c>
      <c r="Y57" s="153">
        <v>31.99</v>
      </c>
      <c r="Z57" s="153">
        <v>31.99</v>
      </c>
      <c r="AA57" s="151">
        <v>22743300</v>
      </c>
      <c r="AB57" s="150">
        <v>31.73</v>
      </c>
      <c r="AC57" s="2">
        <f t="shared" si="1"/>
        <v>0.33000000000000185</v>
      </c>
      <c r="AD57" s="210">
        <f t="shared" si="2"/>
        <v>2.5276461295418162E-3</v>
      </c>
    </row>
    <row r="58" spans="15:30" x14ac:dyDescent="0.25">
      <c r="O58" s="133">
        <v>0.93</v>
      </c>
      <c r="P58" s="133">
        <f t="shared" si="3"/>
        <v>26.728200000000001</v>
      </c>
      <c r="V58" s="149">
        <v>42179</v>
      </c>
      <c r="W58" s="153">
        <v>32.15</v>
      </c>
      <c r="X58" s="153">
        <v>32.15</v>
      </c>
      <c r="Y58" s="153">
        <v>31.88</v>
      </c>
      <c r="Z58" s="153">
        <v>31.91</v>
      </c>
      <c r="AA58" s="151">
        <v>23313900</v>
      </c>
      <c r="AB58" s="150">
        <v>31.65</v>
      </c>
      <c r="AC58" s="2">
        <f t="shared" si="1"/>
        <v>0.26999999999999957</v>
      </c>
      <c r="AD58" s="210">
        <f t="shared" si="2"/>
        <v>-5.655042412818112E-3</v>
      </c>
    </row>
    <row r="59" spans="15:30" x14ac:dyDescent="0.25">
      <c r="O59" s="133">
        <v>0.92</v>
      </c>
      <c r="P59" s="133">
        <f t="shared" si="3"/>
        <v>26.440799999999999</v>
      </c>
      <c r="V59" s="149">
        <v>42178</v>
      </c>
      <c r="W59" s="153">
        <v>32.31</v>
      </c>
      <c r="X59" s="153">
        <v>32.340000000000003</v>
      </c>
      <c r="Y59" s="153">
        <v>31.93</v>
      </c>
      <c r="Z59" s="153">
        <v>32.090000000000003</v>
      </c>
      <c r="AA59" s="151">
        <v>17995900</v>
      </c>
      <c r="AB59" s="150">
        <v>31.83</v>
      </c>
      <c r="AC59" s="2">
        <f t="shared" si="1"/>
        <v>0.41000000000000369</v>
      </c>
      <c r="AD59" s="210">
        <f t="shared" si="2"/>
        <v>-5.0015629884339052E-3</v>
      </c>
    </row>
    <row r="60" spans="15:30" x14ac:dyDescent="0.25">
      <c r="O60" s="133">
        <v>0.91</v>
      </c>
      <c r="P60" s="133">
        <f t="shared" si="3"/>
        <v>26.153399999999998</v>
      </c>
      <c r="V60" s="149">
        <v>42177</v>
      </c>
      <c r="W60" s="153">
        <v>32.26</v>
      </c>
      <c r="X60" s="153">
        <v>32.39</v>
      </c>
      <c r="Y60" s="153">
        <v>32.08</v>
      </c>
      <c r="Z60" s="153">
        <v>32.26</v>
      </c>
      <c r="AA60" s="151">
        <v>23608400</v>
      </c>
      <c r="AB60" s="150">
        <v>31.99</v>
      </c>
      <c r="AC60" s="2">
        <f t="shared" si="1"/>
        <v>0.31000000000000227</v>
      </c>
      <c r="AD60" s="210">
        <f t="shared" si="2"/>
        <v>5.6585979251806418E-3</v>
      </c>
    </row>
    <row r="61" spans="15:30" x14ac:dyDescent="0.25">
      <c r="O61" s="133">
        <v>0.9</v>
      </c>
      <c r="P61" s="133">
        <f t="shared" si="3"/>
        <v>25.866</v>
      </c>
      <c r="V61" s="149">
        <v>42174</v>
      </c>
      <c r="W61" s="153">
        <v>32.4</v>
      </c>
      <c r="X61" s="153">
        <v>32.57</v>
      </c>
      <c r="Y61" s="153">
        <v>31.96</v>
      </c>
      <c r="Z61" s="153">
        <v>32.07</v>
      </c>
      <c r="AA61" s="151">
        <v>39008400</v>
      </c>
      <c r="AB61" s="150">
        <v>31.81</v>
      </c>
      <c r="AC61" s="2">
        <f t="shared" si="1"/>
        <v>0.60999999999999943</v>
      </c>
      <c r="AD61" s="210">
        <f t="shared" si="2"/>
        <v>-9.3428838368110334E-3</v>
      </c>
    </row>
    <row r="62" spans="15:30" x14ac:dyDescent="0.25">
      <c r="V62" s="149">
        <v>42173</v>
      </c>
      <c r="W62" s="153">
        <v>32.08</v>
      </c>
      <c r="X62" s="153">
        <v>32.5</v>
      </c>
      <c r="Y62" s="153">
        <v>32</v>
      </c>
      <c r="Z62" s="153">
        <v>32.380000000000003</v>
      </c>
      <c r="AA62" s="151">
        <v>27722400</v>
      </c>
      <c r="AB62" s="150">
        <v>32.11</v>
      </c>
      <c r="AC62" s="2">
        <f t="shared" si="1"/>
        <v>0.5</v>
      </c>
      <c r="AD62" s="210">
        <f t="shared" si="2"/>
        <v>1.3253392237298822E-2</v>
      </c>
    </row>
    <row r="63" spans="15:30" x14ac:dyDescent="0.25">
      <c r="V63" s="149">
        <v>42172</v>
      </c>
      <c r="W63" s="153">
        <v>31.75</v>
      </c>
      <c r="X63" s="153">
        <v>32.090000000000003</v>
      </c>
      <c r="Y63" s="153">
        <v>31.69</v>
      </c>
      <c r="Z63" s="153">
        <v>31.95</v>
      </c>
      <c r="AA63" s="151">
        <v>28194200</v>
      </c>
      <c r="AB63" s="150">
        <v>31.69</v>
      </c>
      <c r="AC63" s="2">
        <f t="shared" si="1"/>
        <v>0.40000000000000213</v>
      </c>
      <c r="AD63" s="210">
        <f t="shared" si="2"/>
        <v>9.8789037603570495E-3</v>
      </c>
    </row>
    <row r="64" spans="15:30" x14ac:dyDescent="0.25">
      <c r="V64" s="149">
        <v>42171</v>
      </c>
      <c r="W64" s="153">
        <v>31.26</v>
      </c>
      <c r="X64" s="153">
        <v>31.76</v>
      </c>
      <c r="Y64" s="153">
        <v>31.13</v>
      </c>
      <c r="Z64" s="153">
        <v>31.64</v>
      </c>
      <c r="AA64" s="151">
        <v>20254500</v>
      </c>
      <c r="AB64" s="150">
        <v>31.38</v>
      </c>
      <c r="AC64" s="2">
        <f t="shared" si="1"/>
        <v>0.63000000000000256</v>
      </c>
      <c r="AD64" s="210">
        <f t="shared" si="2"/>
        <v>8.0308384195308946E-3</v>
      </c>
    </row>
    <row r="65" spans="22:30" x14ac:dyDescent="0.25">
      <c r="V65" s="149">
        <v>42170</v>
      </c>
      <c r="W65" s="153">
        <v>31.12</v>
      </c>
      <c r="X65" s="153">
        <v>31.51</v>
      </c>
      <c r="Y65" s="153">
        <v>30.94</v>
      </c>
      <c r="Z65" s="153">
        <v>31.39</v>
      </c>
      <c r="AA65" s="151">
        <v>23175000</v>
      </c>
      <c r="AB65" s="150">
        <v>31.13</v>
      </c>
      <c r="AC65" s="2">
        <f t="shared" si="1"/>
        <v>0.57000000000000028</v>
      </c>
      <c r="AD65" s="210">
        <f t="shared" si="2"/>
        <v>2.2537025112685516E-3</v>
      </c>
    </row>
    <row r="66" spans="22:30" x14ac:dyDescent="0.25">
      <c r="V66" s="149">
        <v>42167</v>
      </c>
      <c r="W66" s="153">
        <v>31.72</v>
      </c>
      <c r="X66" s="153">
        <v>32.1</v>
      </c>
      <c r="Y66" s="153">
        <v>31.2</v>
      </c>
      <c r="Z66" s="153">
        <v>31.32</v>
      </c>
      <c r="AA66" s="151">
        <v>31629800</v>
      </c>
      <c r="AB66" s="150">
        <v>31.06</v>
      </c>
      <c r="AC66" s="2">
        <f t="shared" si="1"/>
        <v>0.90000000000000213</v>
      </c>
      <c r="AD66" s="210">
        <f t="shared" si="2"/>
        <v>-1.677746122190571E-2</v>
      </c>
    </row>
    <row r="67" spans="22:30" x14ac:dyDescent="0.25">
      <c r="V67" s="149">
        <v>42166</v>
      </c>
      <c r="W67" s="153">
        <v>31.95</v>
      </c>
      <c r="X67" s="153">
        <v>32.1</v>
      </c>
      <c r="Y67" s="153">
        <v>31.84</v>
      </c>
      <c r="Z67" s="153">
        <v>31.85</v>
      </c>
      <c r="AA67" s="151">
        <v>24293600</v>
      </c>
      <c r="AB67" s="150">
        <v>31.59</v>
      </c>
      <c r="AC67" s="2">
        <f>X67-Y67</f>
        <v>0.26000000000000156</v>
      </c>
      <c r="AD67" s="210">
        <f>AB67/AB68-1</f>
        <v>9.505703422054701E-4</v>
      </c>
    </row>
    <row r="68" spans="22:30" x14ac:dyDescent="0.25">
      <c r="V68" s="149">
        <v>42165</v>
      </c>
      <c r="W68" s="153">
        <v>31.46</v>
      </c>
      <c r="X68" s="153">
        <v>32.159999999999997</v>
      </c>
      <c r="Y68" s="153">
        <v>31.37</v>
      </c>
      <c r="Z68" s="153">
        <v>31.82</v>
      </c>
      <c r="AA68" s="151">
        <v>33336800</v>
      </c>
      <c r="AB68" s="150">
        <v>31.56</v>
      </c>
      <c r="AC68" s="2">
        <f>X68-Y68</f>
        <v>0.78999999999999559</v>
      </c>
      <c r="AD68" s="210" t="e">
        <f>AB68/AB69-1</f>
        <v>#DIV/0!</v>
      </c>
    </row>
    <row r="69" spans="22:30" x14ac:dyDescent="0.25">
      <c r="V69" s="150" t="s">
        <v>162</v>
      </c>
      <c r="W69" s="153"/>
      <c r="X69" s="153"/>
      <c r="Y69" s="153"/>
      <c r="Z69" s="153"/>
      <c r="AA69" s="150"/>
      <c r="AB69" s="150"/>
      <c r="AC69" s="2">
        <f>X69-Y69</f>
        <v>0</v>
      </c>
      <c r="AD69" s="210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112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111</v>
      </c>
      <c r="K1" s="74" t="s">
        <v>61</v>
      </c>
      <c r="L1" s="73" t="s">
        <v>43</v>
      </c>
      <c r="M1" s="73" t="s">
        <v>38</v>
      </c>
      <c r="T1" s="175" t="s">
        <v>72</v>
      </c>
      <c r="W1" s="197" t="s">
        <v>154</v>
      </c>
      <c r="X1" s="198" t="s">
        <v>155</v>
      </c>
      <c r="Y1" s="198" t="s">
        <v>156</v>
      </c>
      <c r="Z1" s="198" t="s">
        <v>157</v>
      </c>
      <c r="AA1" s="198" t="s">
        <v>158</v>
      </c>
      <c r="AB1" s="197" t="s">
        <v>159</v>
      </c>
      <c r="AC1" s="198" t="s">
        <v>160</v>
      </c>
      <c r="AD1" s="73" t="s">
        <v>232</v>
      </c>
      <c r="AE1" s="73" t="s">
        <v>233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42264</v>
      </c>
      <c r="X2" s="59">
        <v>54.49</v>
      </c>
      <c r="Y2" s="59">
        <v>56.04</v>
      </c>
      <c r="Z2" s="59">
        <v>53.81</v>
      </c>
      <c r="AA2" s="59">
        <v>54.6</v>
      </c>
      <c r="AB2" s="154">
        <v>2806200</v>
      </c>
      <c r="AC2" s="59">
        <v>54.6</v>
      </c>
      <c r="AD2" s="2">
        <f>Y2-Z2</f>
        <v>2.2299999999999969</v>
      </c>
      <c r="AE2" s="210" t="e">
        <f>AC2/AC3-1</f>
        <v>#DIV/0!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55.508050000000004</v>
      </c>
      <c r="W3" s="160">
        <v>42264</v>
      </c>
      <c r="X3" s="59" t="s">
        <v>206</v>
      </c>
      <c r="Y3" s="59"/>
      <c r="Z3" s="59"/>
      <c r="AA3" s="59"/>
      <c r="AB3" s="154"/>
      <c r="AC3" s="59"/>
      <c r="AD3" s="2">
        <f t="shared" ref="AD3:AD66" si="1">Y3-Z3</f>
        <v>0</v>
      </c>
      <c r="AE3" s="210">
        <f t="shared" ref="AE3:AE66" si="2">AC3/AC4-1</f>
        <v>-1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50.07</v>
      </c>
      <c r="T4" s="196"/>
      <c r="U4" s="47"/>
      <c r="V4" s="52"/>
      <c r="W4" s="160">
        <v>42263</v>
      </c>
      <c r="X4" s="59">
        <v>53.49</v>
      </c>
      <c r="Y4" s="59">
        <v>54.84</v>
      </c>
      <c r="Z4" s="59">
        <v>53.32</v>
      </c>
      <c r="AA4" s="59">
        <v>54.69</v>
      </c>
      <c r="AB4" s="154">
        <v>2531700</v>
      </c>
      <c r="AC4" s="59">
        <v>54.44</v>
      </c>
      <c r="AD4" s="2">
        <f t="shared" si="1"/>
        <v>1.5200000000000031</v>
      </c>
      <c r="AE4" s="210">
        <f t="shared" si="2"/>
        <v>3.5965746907707041E-2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10014</v>
      </c>
      <c r="U5" t="s">
        <v>199</v>
      </c>
      <c r="W5" s="160">
        <v>42262</v>
      </c>
      <c r="X5" s="59">
        <v>52.3</v>
      </c>
      <c r="Y5" s="59">
        <v>53.58</v>
      </c>
      <c r="Z5" s="59">
        <v>52.17</v>
      </c>
      <c r="AA5" s="59">
        <v>52.79</v>
      </c>
      <c r="AB5" s="154">
        <v>2975400</v>
      </c>
      <c r="AC5" s="59">
        <v>52.55</v>
      </c>
      <c r="AD5" s="2">
        <f t="shared" si="1"/>
        <v>1.4099999999999966</v>
      </c>
      <c r="AE5" s="210">
        <f t="shared" si="2"/>
        <v>1.5655199072284409E-2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42261</v>
      </c>
      <c r="X6" s="59">
        <v>52.36</v>
      </c>
      <c r="Y6" s="59">
        <v>52.4</v>
      </c>
      <c r="Z6" s="59">
        <v>51.09</v>
      </c>
      <c r="AA6" s="59">
        <v>51.98</v>
      </c>
      <c r="AB6" s="154">
        <v>3609000</v>
      </c>
      <c r="AC6" s="59">
        <v>51.74</v>
      </c>
      <c r="AD6" s="2">
        <f t="shared" si="1"/>
        <v>1.3099999999999952</v>
      </c>
      <c r="AE6" s="210">
        <f t="shared" si="2"/>
        <v>-9.9502487562188602E-3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-1087.6100000000006</v>
      </c>
      <c r="R7" s="228" t="s">
        <v>248</v>
      </c>
      <c r="W7" s="160">
        <v>42258</v>
      </c>
      <c r="X7" s="59">
        <v>53.08</v>
      </c>
      <c r="Y7" s="59">
        <v>53.17</v>
      </c>
      <c r="Z7" s="59">
        <v>51.41</v>
      </c>
      <c r="AA7" s="59">
        <v>52.5</v>
      </c>
      <c r="AB7" s="154">
        <v>3932700</v>
      </c>
      <c r="AC7" s="59">
        <v>52.26</v>
      </c>
      <c r="AD7" s="2">
        <f t="shared" si="1"/>
        <v>1.7600000000000051</v>
      </c>
      <c r="AE7" s="210">
        <f t="shared" si="2"/>
        <v>-2.952646239554324E-2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42257</v>
      </c>
      <c r="X8" s="59">
        <v>55.14</v>
      </c>
      <c r="Y8" s="59">
        <v>55.6</v>
      </c>
      <c r="Z8" s="59">
        <v>53.64</v>
      </c>
      <c r="AA8" s="59">
        <v>54.1</v>
      </c>
      <c r="AB8" s="154">
        <v>3943400</v>
      </c>
      <c r="AC8" s="59">
        <v>53.85</v>
      </c>
      <c r="AD8" s="2">
        <f t="shared" si="1"/>
        <v>1.9600000000000009</v>
      </c>
      <c r="AE8" s="210">
        <f t="shared" si="2"/>
        <v>-1.499908542162065E-2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42256</v>
      </c>
      <c r="X9" s="59">
        <v>56.99</v>
      </c>
      <c r="Y9" s="59">
        <v>58.24</v>
      </c>
      <c r="Z9" s="59">
        <v>54.8</v>
      </c>
      <c r="AA9" s="59">
        <v>54.92</v>
      </c>
      <c r="AB9" s="154">
        <v>2710400</v>
      </c>
      <c r="AC9" s="59">
        <v>54.67</v>
      </c>
      <c r="AD9" s="2">
        <f t="shared" si="1"/>
        <v>3.4400000000000048</v>
      </c>
      <c r="AE9" s="210">
        <f t="shared" si="2"/>
        <v>-2.8434334458859123E-2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42255</v>
      </c>
      <c r="X10" s="59">
        <v>56.91</v>
      </c>
      <c r="Y10" s="59">
        <v>57.1</v>
      </c>
      <c r="Z10" s="59">
        <v>55.19</v>
      </c>
      <c r="AA10" s="59">
        <v>56.53</v>
      </c>
      <c r="AB10" s="154">
        <v>2957200</v>
      </c>
      <c r="AC10" s="59">
        <v>56.27</v>
      </c>
      <c r="AD10" s="2">
        <f t="shared" si="1"/>
        <v>1.9100000000000037</v>
      </c>
      <c r="AE10" s="210">
        <f t="shared" si="2"/>
        <v>3.2091281868424915E-3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42251</v>
      </c>
      <c r="X11" s="59">
        <v>56.41</v>
      </c>
      <c r="Y11" s="59">
        <v>57</v>
      </c>
      <c r="Z11" s="59">
        <v>55.85</v>
      </c>
      <c r="AA11" s="59">
        <v>56.35</v>
      </c>
      <c r="AB11" s="154">
        <v>2173300</v>
      </c>
      <c r="AC11" s="59">
        <v>56.09</v>
      </c>
      <c r="AD11" s="2">
        <f t="shared" si="1"/>
        <v>1.1499999999999986</v>
      </c>
      <c r="AE11" s="210">
        <f t="shared" si="2"/>
        <v>-1.8375918795939694E-2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42250</v>
      </c>
      <c r="X12" s="59">
        <v>58</v>
      </c>
      <c r="Y12" s="59">
        <v>59.28</v>
      </c>
      <c r="Z12" s="59">
        <v>56.63</v>
      </c>
      <c r="AA12" s="59">
        <v>57.4</v>
      </c>
      <c r="AB12" s="154">
        <v>3289500</v>
      </c>
      <c r="AC12" s="59">
        <v>57.14</v>
      </c>
      <c r="AD12" s="2">
        <f t="shared" si="1"/>
        <v>2.6499999999999986</v>
      </c>
      <c r="AE12" s="210">
        <f t="shared" si="2"/>
        <v>-1.9213973799127038E-3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42249</v>
      </c>
      <c r="X13" s="59">
        <v>57.82</v>
      </c>
      <c r="Y13" s="59">
        <v>57.86</v>
      </c>
      <c r="Z13" s="59">
        <v>55.35</v>
      </c>
      <c r="AA13" s="59">
        <v>57.51</v>
      </c>
      <c r="AB13" s="154">
        <v>3555000</v>
      </c>
      <c r="AC13" s="59">
        <v>57.25</v>
      </c>
      <c r="AD13" s="2">
        <f t="shared" si="1"/>
        <v>2.509999999999998</v>
      </c>
      <c r="AE13" s="210">
        <f t="shared" si="2"/>
        <v>7.7451152966026005E-3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42248</v>
      </c>
      <c r="X14" s="59">
        <v>57.27</v>
      </c>
      <c r="Y14" s="59">
        <v>58.61</v>
      </c>
      <c r="Z14" s="59">
        <v>56.53</v>
      </c>
      <c r="AA14" s="59">
        <v>57.07</v>
      </c>
      <c r="AB14" s="154">
        <v>3903200</v>
      </c>
      <c r="AC14" s="59">
        <v>56.81</v>
      </c>
      <c r="AD14" s="2">
        <f t="shared" si="1"/>
        <v>2.0799999999999983</v>
      </c>
      <c r="AE14" s="210">
        <f t="shared" si="2"/>
        <v>-4.0047313281514008E-2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42247</v>
      </c>
      <c r="X15" s="59">
        <v>56.11</v>
      </c>
      <c r="Y15" s="59">
        <v>59.8</v>
      </c>
      <c r="Z15" s="59">
        <v>55.33</v>
      </c>
      <c r="AA15" s="59">
        <v>59.45</v>
      </c>
      <c r="AB15" s="154">
        <v>4186300</v>
      </c>
      <c r="AC15" s="59">
        <v>59.18</v>
      </c>
      <c r="AD15" s="2">
        <f t="shared" si="1"/>
        <v>4.4699999999999989</v>
      </c>
      <c r="AE15" s="210">
        <f t="shared" si="2"/>
        <v>3.4615384615384492E-2</v>
      </c>
    </row>
    <row r="16" spans="1:31" x14ac:dyDescent="0.25">
      <c r="B16" s="269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42244</v>
      </c>
      <c r="X16" s="59">
        <v>55.51</v>
      </c>
      <c r="Y16" s="59">
        <v>58.6</v>
      </c>
      <c r="Z16" s="59">
        <v>54.5</v>
      </c>
      <c r="AA16" s="59">
        <v>57.46</v>
      </c>
      <c r="AB16" s="154">
        <v>3963100</v>
      </c>
      <c r="AC16" s="59">
        <v>57.2</v>
      </c>
      <c r="AD16" s="2">
        <f t="shared" si="1"/>
        <v>4.1000000000000014</v>
      </c>
      <c r="AE16" s="210">
        <f t="shared" si="2"/>
        <v>3.0444964871194413E-2</v>
      </c>
    </row>
    <row r="17" spans="1:31" x14ac:dyDescent="0.25">
      <c r="B17" s="269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42243</v>
      </c>
      <c r="X17" s="59">
        <v>52.57</v>
      </c>
      <c r="Y17" s="59">
        <v>56.06</v>
      </c>
      <c r="Z17" s="59">
        <v>52.36</v>
      </c>
      <c r="AA17" s="59">
        <v>55.76</v>
      </c>
      <c r="AB17" s="154">
        <v>5105000</v>
      </c>
      <c r="AC17" s="59">
        <v>55.51</v>
      </c>
      <c r="AD17" s="2">
        <f t="shared" si="1"/>
        <v>3.7000000000000028</v>
      </c>
      <c r="AE17" s="210">
        <f t="shared" si="2"/>
        <v>8.8644832320062594E-2</v>
      </c>
    </row>
    <row r="18" spans="1:31" x14ac:dyDescent="0.25">
      <c r="B18" s="268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42242</v>
      </c>
      <c r="X18" s="59">
        <v>51.23</v>
      </c>
      <c r="Y18" s="59">
        <v>51.58</v>
      </c>
      <c r="Z18" s="59">
        <v>49.86</v>
      </c>
      <c r="AA18" s="59">
        <v>51.22</v>
      </c>
      <c r="AB18" s="154">
        <v>4019300</v>
      </c>
      <c r="AC18" s="59">
        <v>50.99</v>
      </c>
      <c r="AD18" s="2">
        <f t="shared" si="1"/>
        <v>1.7199999999999989</v>
      </c>
      <c r="AE18" s="210">
        <f t="shared" si="2"/>
        <v>2.5749346208006507E-2</v>
      </c>
    </row>
    <row r="19" spans="1:31" x14ac:dyDescent="0.25">
      <c r="B19" s="268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42241</v>
      </c>
      <c r="X19" s="59">
        <v>53.01</v>
      </c>
      <c r="Y19" s="59">
        <v>53.84</v>
      </c>
      <c r="Z19" s="59">
        <v>49.9</v>
      </c>
      <c r="AA19" s="59">
        <v>49.94</v>
      </c>
      <c r="AB19" s="154">
        <v>3798500</v>
      </c>
      <c r="AC19" s="59">
        <v>49.71</v>
      </c>
      <c r="AD19" s="2">
        <f t="shared" si="1"/>
        <v>3.9400000000000048</v>
      </c>
      <c r="AE19" s="210">
        <f t="shared" si="2"/>
        <v>-2.0492610837438363E-2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42240</v>
      </c>
      <c r="X20" s="59">
        <v>51.78</v>
      </c>
      <c r="Y20" s="59">
        <v>54</v>
      </c>
      <c r="Z20" s="59">
        <v>50.38</v>
      </c>
      <c r="AA20" s="59">
        <v>50.98</v>
      </c>
      <c r="AB20" s="154">
        <v>5732100</v>
      </c>
      <c r="AC20" s="59">
        <v>50.75</v>
      </c>
      <c r="AD20" s="2">
        <f t="shared" si="1"/>
        <v>3.6199999999999974</v>
      </c>
      <c r="AE20" s="210">
        <f t="shared" si="2"/>
        <v>-7.2890025575447659E-2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42237</v>
      </c>
      <c r="X21" s="59">
        <v>55.31</v>
      </c>
      <c r="Y21" s="59">
        <v>56.16</v>
      </c>
      <c r="Z21" s="59">
        <v>54.81</v>
      </c>
      <c r="AA21" s="59">
        <v>54.99</v>
      </c>
      <c r="AB21" s="154">
        <v>3426800</v>
      </c>
      <c r="AC21" s="59">
        <v>54.74</v>
      </c>
      <c r="AD21" s="2">
        <f t="shared" si="1"/>
        <v>1.3499999999999943</v>
      </c>
      <c r="AE21" s="210">
        <f t="shared" si="2"/>
        <v>-1.351594881960716E-2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42236</v>
      </c>
      <c r="X22" s="59">
        <v>56.53</v>
      </c>
      <c r="Y22" s="59">
        <v>57.24</v>
      </c>
      <c r="Z22" s="59">
        <v>55.7</v>
      </c>
      <c r="AA22" s="59">
        <v>55.74</v>
      </c>
      <c r="AB22" s="154">
        <v>2640300</v>
      </c>
      <c r="AC22" s="59">
        <v>55.49</v>
      </c>
      <c r="AD22" s="2">
        <f t="shared" si="1"/>
        <v>1.5399999999999991</v>
      </c>
      <c r="AE22" s="210">
        <f t="shared" si="2"/>
        <v>-1.7354347441119078E-2</v>
      </c>
    </row>
    <row r="23" spans="1:31" x14ac:dyDescent="0.25">
      <c r="W23" s="160">
        <v>42235</v>
      </c>
      <c r="X23" s="59">
        <v>58.75</v>
      </c>
      <c r="Y23" s="59">
        <v>59.18</v>
      </c>
      <c r="Z23" s="59">
        <v>56.31</v>
      </c>
      <c r="AA23" s="59">
        <v>56.73</v>
      </c>
      <c r="AB23" s="154">
        <v>2471700</v>
      </c>
      <c r="AC23" s="59">
        <v>56.47</v>
      </c>
      <c r="AD23" s="2">
        <f t="shared" si="1"/>
        <v>2.8699999999999974</v>
      </c>
      <c r="AE23" s="210">
        <f t="shared" si="2"/>
        <v>-4.1907024092297185E-2</v>
      </c>
    </row>
    <row r="24" spans="1:31" x14ac:dyDescent="0.25">
      <c r="G24" s="2"/>
      <c r="W24" s="160">
        <v>42234</v>
      </c>
      <c r="X24" s="59">
        <v>59.51</v>
      </c>
      <c r="Y24" s="59">
        <v>59.8</v>
      </c>
      <c r="Z24" s="59">
        <v>58.44</v>
      </c>
      <c r="AA24" s="59">
        <v>59.21</v>
      </c>
      <c r="AB24" s="154">
        <v>1773600</v>
      </c>
      <c r="AC24" s="59">
        <v>58.94</v>
      </c>
      <c r="AD24" s="2">
        <f t="shared" si="1"/>
        <v>1.3599999999999994</v>
      </c>
      <c r="AE24" s="210">
        <f t="shared" si="2"/>
        <v>7.3491710818662792E-3</v>
      </c>
    </row>
    <row r="25" spans="1:31" x14ac:dyDescent="0.25">
      <c r="W25" s="160">
        <v>42233</v>
      </c>
      <c r="X25" s="59">
        <v>58.62</v>
      </c>
      <c r="Y25" s="59">
        <v>59.62</v>
      </c>
      <c r="Z25" s="59">
        <v>58.38</v>
      </c>
      <c r="AA25" s="59">
        <v>58.78</v>
      </c>
      <c r="AB25" s="154">
        <v>1776300</v>
      </c>
      <c r="AC25" s="59">
        <v>58.51</v>
      </c>
      <c r="AD25" s="2">
        <f t="shared" si="1"/>
        <v>1.2399999999999949</v>
      </c>
      <c r="AE25" s="210">
        <f t="shared" si="2"/>
        <v>-5.101173269852155E-3</v>
      </c>
    </row>
    <row r="26" spans="1:31" x14ac:dyDescent="0.25">
      <c r="G26" s="2"/>
      <c r="W26" s="160">
        <v>42230</v>
      </c>
      <c r="X26" s="59">
        <v>58.73</v>
      </c>
      <c r="Y26" s="59">
        <v>60</v>
      </c>
      <c r="Z26" s="59">
        <v>58.7</v>
      </c>
      <c r="AA26" s="59">
        <v>59.08</v>
      </c>
      <c r="AB26" s="154">
        <v>2663200</v>
      </c>
      <c r="AC26" s="59">
        <v>58.81</v>
      </c>
      <c r="AD26" s="2">
        <f t="shared" si="1"/>
        <v>1.2999999999999972</v>
      </c>
      <c r="AE26" s="210">
        <f t="shared" si="2"/>
        <v>4.9555707450443798E-3</v>
      </c>
    </row>
    <row r="27" spans="1:31" x14ac:dyDescent="0.25">
      <c r="W27" s="160">
        <v>42229</v>
      </c>
      <c r="X27" s="59">
        <v>59.11</v>
      </c>
      <c r="Y27" s="59">
        <v>59.55</v>
      </c>
      <c r="Z27" s="59">
        <v>58.45</v>
      </c>
      <c r="AA27" s="59">
        <v>58.79</v>
      </c>
      <c r="AB27" s="154">
        <v>3258400</v>
      </c>
      <c r="AC27" s="59">
        <v>58.52</v>
      </c>
      <c r="AD27" s="2">
        <f t="shared" si="1"/>
        <v>1.0999999999999943</v>
      </c>
      <c r="AE27" s="210">
        <f t="shared" si="2"/>
        <v>-1.0650887573964374E-2</v>
      </c>
    </row>
    <row r="28" spans="1:31" x14ac:dyDescent="0.25">
      <c r="J28" s="2" t="s">
        <v>176</v>
      </c>
      <c r="W28" s="160">
        <v>42228</v>
      </c>
      <c r="X28" s="59">
        <v>57.42</v>
      </c>
      <c r="Y28" s="59">
        <v>59.49</v>
      </c>
      <c r="Z28" s="59">
        <v>57.07</v>
      </c>
      <c r="AA28" s="59">
        <v>59.42</v>
      </c>
      <c r="AB28" s="154">
        <v>4753900</v>
      </c>
      <c r="AC28" s="59">
        <v>59.15</v>
      </c>
      <c r="AD28" s="2">
        <f t="shared" si="1"/>
        <v>2.4200000000000017</v>
      </c>
      <c r="AE28" s="210">
        <f t="shared" si="2"/>
        <v>2.6375151830643651E-2</v>
      </c>
    </row>
    <row r="29" spans="1:31" x14ac:dyDescent="0.25">
      <c r="W29" s="160">
        <v>42227</v>
      </c>
      <c r="X29" s="59">
        <v>57.22</v>
      </c>
      <c r="Y29" s="59">
        <v>57.99</v>
      </c>
      <c r="Z29" s="59">
        <v>56.6</v>
      </c>
      <c r="AA29" s="59">
        <v>57.89</v>
      </c>
      <c r="AB29" s="154">
        <v>2393600</v>
      </c>
      <c r="AC29" s="59">
        <v>57.63</v>
      </c>
      <c r="AD29" s="2">
        <f t="shared" si="1"/>
        <v>1.3900000000000006</v>
      </c>
      <c r="AE29" s="210">
        <f t="shared" si="2"/>
        <v>-9.2831356369262874E-3</v>
      </c>
    </row>
    <row r="30" spans="1:31" x14ac:dyDescent="0.25">
      <c r="W30" s="160">
        <v>42226</v>
      </c>
      <c r="X30" s="59">
        <v>56.12</v>
      </c>
      <c r="Y30" s="59">
        <v>58.5</v>
      </c>
      <c r="Z30" s="59">
        <v>56.09</v>
      </c>
      <c r="AA30" s="59">
        <v>58.44</v>
      </c>
      <c r="AB30" s="154">
        <v>2678300</v>
      </c>
      <c r="AC30" s="59">
        <v>58.17</v>
      </c>
      <c r="AD30" s="2">
        <f t="shared" si="1"/>
        <v>2.4099999999999966</v>
      </c>
      <c r="AE30" s="210">
        <f t="shared" si="2"/>
        <v>4.5095220984549211E-2</v>
      </c>
    </row>
    <row r="31" spans="1:31" x14ac:dyDescent="0.25">
      <c r="W31" s="160">
        <v>42223</v>
      </c>
      <c r="X31" s="59">
        <v>56.6</v>
      </c>
      <c r="Y31" s="59">
        <v>57.74</v>
      </c>
      <c r="Z31" s="59">
        <v>55.69</v>
      </c>
      <c r="AA31" s="59">
        <v>55.92</v>
      </c>
      <c r="AB31" s="154">
        <v>3174800</v>
      </c>
      <c r="AC31" s="59">
        <v>55.66</v>
      </c>
      <c r="AD31" s="2">
        <f t="shared" si="1"/>
        <v>2.0500000000000043</v>
      </c>
      <c r="AE31" s="210">
        <f t="shared" si="2"/>
        <v>-1.5738284703802008E-2</v>
      </c>
    </row>
    <row r="32" spans="1:31" x14ac:dyDescent="0.25">
      <c r="W32" s="160">
        <v>42222</v>
      </c>
      <c r="X32" s="59">
        <v>55.58</v>
      </c>
      <c r="Y32" s="59">
        <v>56.9</v>
      </c>
      <c r="Z32" s="59">
        <v>54.65</v>
      </c>
      <c r="AA32" s="59">
        <v>56.81</v>
      </c>
      <c r="AB32" s="154">
        <v>3819200</v>
      </c>
      <c r="AC32" s="59">
        <v>56.55</v>
      </c>
      <c r="AD32" s="2">
        <f t="shared" si="1"/>
        <v>2.25</v>
      </c>
      <c r="AE32" s="210">
        <f t="shared" si="2"/>
        <v>1.5989938914840129E-2</v>
      </c>
    </row>
    <row r="33" spans="15:31" x14ac:dyDescent="0.25">
      <c r="W33" s="160">
        <v>42221</v>
      </c>
      <c r="X33" s="59">
        <v>58.46</v>
      </c>
      <c r="Y33" s="59">
        <v>58.95</v>
      </c>
      <c r="Z33" s="59">
        <v>55.92</v>
      </c>
      <c r="AA33" s="59">
        <v>55.92</v>
      </c>
      <c r="AB33" s="154">
        <v>3877900</v>
      </c>
      <c r="AC33" s="59">
        <v>55.66</v>
      </c>
      <c r="AD33" s="2">
        <f t="shared" si="1"/>
        <v>3.0300000000000011</v>
      </c>
      <c r="AE33" s="210">
        <f t="shared" si="2"/>
        <v>-2.8451736777797221E-2</v>
      </c>
    </row>
    <row r="34" spans="15:31" x14ac:dyDescent="0.25">
      <c r="W34" s="160">
        <v>42220</v>
      </c>
      <c r="X34" s="59">
        <v>58.07</v>
      </c>
      <c r="Y34" s="59">
        <v>58.99</v>
      </c>
      <c r="Z34" s="59">
        <v>57.31</v>
      </c>
      <c r="AA34" s="59">
        <v>57.55</v>
      </c>
      <c r="AB34" s="154">
        <v>2991200</v>
      </c>
      <c r="AC34" s="59">
        <v>57.29</v>
      </c>
      <c r="AD34" s="2">
        <f t="shared" si="1"/>
        <v>1.6799999999999997</v>
      </c>
      <c r="AE34" s="210">
        <f t="shared" si="2"/>
        <v>-2.6114206128133866E-3</v>
      </c>
    </row>
    <row r="35" spans="15:31" x14ac:dyDescent="0.25">
      <c r="W35" s="160">
        <v>42219</v>
      </c>
      <c r="X35" s="59">
        <v>58.21</v>
      </c>
      <c r="Y35" s="59">
        <v>58.89</v>
      </c>
      <c r="Z35" s="59">
        <v>57.32</v>
      </c>
      <c r="AA35" s="59">
        <v>57.7</v>
      </c>
      <c r="AB35" s="154">
        <v>3295800</v>
      </c>
      <c r="AC35" s="59">
        <v>57.44</v>
      </c>
      <c r="AD35" s="2">
        <f t="shared" si="1"/>
        <v>1.5700000000000003</v>
      </c>
      <c r="AE35" s="210">
        <f t="shared" si="2"/>
        <v>-2.2131426625808692E-2</v>
      </c>
    </row>
    <row r="36" spans="15:31" x14ac:dyDescent="0.25">
      <c r="W36" s="160">
        <v>42216</v>
      </c>
      <c r="X36" s="59">
        <v>59.72</v>
      </c>
      <c r="Y36" s="59">
        <v>60.3</v>
      </c>
      <c r="Z36" s="59">
        <v>58.81</v>
      </c>
      <c r="AA36" s="59">
        <v>59.01</v>
      </c>
      <c r="AB36" s="154">
        <v>3033100</v>
      </c>
      <c r="AC36" s="59">
        <v>58.74</v>
      </c>
      <c r="AD36" s="2">
        <f t="shared" si="1"/>
        <v>1.4899999999999949</v>
      </c>
      <c r="AE36" s="210">
        <f t="shared" si="2"/>
        <v>-2.1815154038301365E-2</v>
      </c>
    </row>
    <row r="37" spans="15:31" x14ac:dyDescent="0.25">
      <c r="W37" s="160">
        <v>42215</v>
      </c>
      <c r="X37" s="59">
        <v>60.04</v>
      </c>
      <c r="Y37" s="59">
        <v>60.78</v>
      </c>
      <c r="Z37" s="59">
        <v>59.68</v>
      </c>
      <c r="AA37" s="59">
        <v>60.33</v>
      </c>
      <c r="AB37" s="154">
        <v>2984100</v>
      </c>
      <c r="AC37" s="59">
        <v>60.05</v>
      </c>
      <c r="AD37" s="2">
        <f t="shared" si="1"/>
        <v>1.1000000000000014</v>
      </c>
      <c r="AE37" s="210">
        <f t="shared" si="2"/>
        <v>4.6846243935083631E-3</v>
      </c>
    </row>
    <row r="38" spans="15:31" x14ac:dyDescent="0.25">
      <c r="W38" s="160">
        <v>42214</v>
      </c>
      <c r="X38" s="59">
        <v>59.95</v>
      </c>
      <c r="Y38" s="59">
        <v>61.88</v>
      </c>
      <c r="Z38" s="59">
        <v>59.2</v>
      </c>
      <c r="AA38" s="59">
        <v>60.04</v>
      </c>
      <c r="AB38" s="154">
        <v>6091700</v>
      </c>
      <c r="AC38" s="59">
        <v>59.77</v>
      </c>
      <c r="AD38" s="2">
        <f t="shared" si="1"/>
        <v>2.6799999999999997</v>
      </c>
      <c r="AE38" s="210">
        <f t="shared" si="2"/>
        <v>6.567867969013097E-3</v>
      </c>
    </row>
    <row r="39" spans="15:31" x14ac:dyDescent="0.25">
      <c r="W39" s="160">
        <v>42213</v>
      </c>
      <c r="X39" s="59">
        <v>57.98</v>
      </c>
      <c r="Y39" s="59">
        <v>59.88</v>
      </c>
      <c r="Z39" s="59">
        <v>57.58</v>
      </c>
      <c r="AA39" s="59">
        <v>59.65</v>
      </c>
      <c r="AB39" s="154">
        <v>3838200</v>
      </c>
      <c r="AC39" s="59">
        <v>59.38</v>
      </c>
      <c r="AD39" s="2">
        <f t="shared" si="1"/>
        <v>2.3000000000000043</v>
      </c>
      <c r="AE39" s="210">
        <f t="shared" si="2"/>
        <v>3.4134447927551381E-2</v>
      </c>
    </row>
    <row r="40" spans="15:31" x14ac:dyDescent="0.25">
      <c r="W40" s="160">
        <v>42212</v>
      </c>
      <c r="X40" s="59">
        <v>57.65</v>
      </c>
      <c r="Y40" s="59">
        <v>58.55</v>
      </c>
      <c r="Z40" s="59">
        <v>57.18</v>
      </c>
      <c r="AA40" s="59">
        <v>57.68</v>
      </c>
      <c r="AB40" s="154">
        <v>3321700</v>
      </c>
      <c r="AC40" s="59">
        <v>57.42</v>
      </c>
      <c r="AD40" s="2">
        <f t="shared" si="1"/>
        <v>1.3699999999999974</v>
      </c>
      <c r="AE40" s="210">
        <f t="shared" si="2"/>
        <v>-1.3740982480247244E-2</v>
      </c>
    </row>
    <row r="41" spans="15:31" x14ac:dyDescent="0.25">
      <c r="W41" s="160">
        <v>42209</v>
      </c>
      <c r="X41" s="59">
        <v>59.39</v>
      </c>
      <c r="Y41" s="59">
        <v>59.39</v>
      </c>
      <c r="Z41" s="59">
        <v>57.7</v>
      </c>
      <c r="AA41" s="59">
        <v>58.49</v>
      </c>
      <c r="AB41" s="154">
        <v>4584500</v>
      </c>
      <c r="AC41" s="59">
        <v>58.22</v>
      </c>
      <c r="AD41" s="2">
        <f t="shared" si="1"/>
        <v>1.6899999999999977</v>
      </c>
      <c r="AE41" s="210">
        <f t="shared" si="2"/>
        <v>-1.3387561430266093E-2</v>
      </c>
    </row>
    <row r="42" spans="15:31" x14ac:dyDescent="0.25">
      <c r="W42" s="160">
        <v>42208</v>
      </c>
      <c r="X42" s="59">
        <v>58.96</v>
      </c>
      <c r="Y42" s="59">
        <v>59.49</v>
      </c>
      <c r="Z42" s="59">
        <v>58.35</v>
      </c>
      <c r="AA42" s="59">
        <v>59.28</v>
      </c>
      <c r="AB42" s="154">
        <v>2333100</v>
      </c>
      <c r="AC42" s="59">
        <v>59.01</v>
      </c>
      <c r="AD42" s="2">
        <f t="shared" si="1"/>
        <v>1.1400000000000006</v>
      </c>
      <c r="AE42" s="210">
        <f t="shared" si="2"/>
        <v>4.7675804529201393E-3</v>
      </c>
    </row>
    <row r="43" spans="15:31" x14ac:dyDescent="0.25">
      <c r="W43" s="160">
        <v>42207</v>
      </c>
      <c r="X43" s="59">
        <v>59.34</v>
      </c>
      <c r="Y43" s="59">
        <v>59.75</v>
      </c>
      <c r="Z43" s="59">
        <v>58.61</v>
      </c>
      <c r="AA43" s="59">
        <v>59</v>
      </c>
      <c r="AB43" s="154">
        <v>2144800</v>
      </c>
      <c r="AC43" s="59">
        <v>58.73</v>
      </c>
      <c r="AD43" s="2">
        <f t="shared" si="1"/>
        <v>1.1400000000000006</v>
      </c>
      <c r="AE43" s="210">
        <f t="shared" si="2"/>
        <v>-3.0555084026481216E-3</v>
      </c>
    </row>
    <row r="44" spans="15:31" ht="20.25" thickBot="1" x14ac:dyDescent="0.35">
      <c r="O44" s="267" t="s">
        <v>83</v>
      </c>
      <c r="P44" s="267"/>
      <c r="T44" s="155" t="s">
        <v>114</v>
      </c>
      <c r="U44" s="51"/>
      <c r="W44" s="160">
        <v>42206</v>
      </c>
      <c r="X44" s="59">
        <v>59.8</v>
      </c>
      <c r="Y44" s="59">
        <v>60.56</v>
      </c>
      <c r="Z44" s="59">
        <v>59</v>
      </c>
      <c r="AA44" s="59">
        <v>59.18</v>
      </c>
      <c r="AB44" s="154">
        <v>2470500</v>
      </c>
      <c r="AC44" s="59">
        <v>58.91</v>
      </c>
      <c r="AD44" s="2">
        <f t="shared" si="1"/>
        <v>1.5600000000000023</v>
      </c>
      <c r="AE44" s="210">
        <f t="shared" si="2"/>
        <v>-7.079049384796976E-3</v>
      </c>
    </row>
    <row r="45" spans="15:31" ht="15.75" thickTop="1" x14ac:dyDescent="0.25">
      <c r="O45" s="133">
        <v>1.1000000000000001</v>
      </c>
      <c r="P45" s="133">
        <f>O45*$Q$4</f>
        <v>55.077000000000005</v>
      </c>
      <c r="R45" s="51"/>
      <c r="T45" s="158" t="s">
        <v>135</v>
      </c>
      <c r="U45" s="156">
        <v>54.1</v>
      </c>
      <c r="W45" s="160">
        <v>42205</v>
      </c>
      <c r="X45" s="59">
        <v>60.97</v>
      </c>
      <c r="Y45" s="59">
        <v>61.11</v>
      </c>
      <c r="Z45" s="59">
        <v>59.51</v>
      </c>
      <c r="AA45" s="59">
        <v>59.6</v>
      </c>
      <c r="AB45" s="154">
        <v>2486000</v>
      </c>
      <c r="AC45" s="59">
        <v>59.33</v>
      </c>
      <c r="AD45" s="2">
        <f t="shared" si="1"/>
        <v>1.6000000000000014</v>
      </c>
      <c r="AE45" s="210">
        <f t="shared" si="2"/>
        <v>-2.9604187111547331E-2</v>
      </c>
    </row>
    <row r="46" spans="15:31" x14ac:dyDescent="0.25">
      <c r="O46" s="133">
        <v>1.0900000000000001</v>
      </c>
      <c r="P46" s="133">
        <f t="shared" ref="P46:P65" si="3">O46*$Q$4</f>
        <v>54.576300000000003</v>
      </c>
      <c r="Q46" s="2"/>
      <c r="R46" s="51"/>
      <c r="T46" s="158" t="s">
        <v>136</v>
      </c>
      <c r="U46" s="156">
        <v>53.08</v>
      </c>
      <c r="W46" s="160">
        <v>42202</v>
      </c>
      <c r="X46" s="59">
        <v>62.38</v>
      </c>
      <c r="Y46" s="59">
        <v>62.71</v>
      </c>
      <c r="Z46" s="59">
        <v>61.21</v>
      </c>
      <c r="AA46" s="59">
        <v>61.42</v>
      </c>
      <c r="AB46" s="154">
        <v>2231400</v>
      </c>
      <c r="AC46" s="59">
        <v>61.14</v>
      </c>
      <c r="AD46" s="2">
        <f t="shared" si="1"/>
        <v>1.5</v>
      </c>
      <c r="AE46" s="210">
        <f t="shared" si="2"/>
        <v>-2.0035262061227743E-2</v>
      </c>
    </row>
    <row r="47" spans="15:31" x14ac:dyDescent="0.25">
      <c r="O47" s="133">
        <v>1.08</v>
      </c>
      <c r="P47" s="133">
        <f t="shared" si="3"/>
        <v>54.075600000000001</v>
      </c>
      <c r="Q47" s="2"/>
      <c r="R47" s="51"/>
      <c r="T47" s="158" t="s">
        <v>137</v>
      </c>
      <c r="U47" s="156" t="s">
        <v>200</v>
      </c>
      <c r="W47" s="160">
        <v>42201</v>
      </c>
      <c r="X47" s="59">
        <v>63.28</v>
      </c>
      <c r="Y47" s="59">
        <v>63.8</v>
      </c>
      <c r="Z47" s="59">
        <v>62.61</v>
      </c>
      <c r="AA47" s="59">
        <v>62.68</v>
      </c>
      <c r="AB47" s="154">
        <v>2782300</v>
      </c>
      <c r="AC47" s="59">
        <v>62.39</v>
      </c>
      <c r="AD47" s="2">
        <f t="shared" si="1"/>
        <v>1.1899999999999977</v>
      </c>
      <c r="AE47" s="210">
        <f t="shared" si="2"/>
        <v>-5.8954748247290745E-3</v>
      </c>
    </row>
    <row r="48" spans="15:31" x14ac:dyDescent="0.25">
      <c r="O48" s="133">
        <v>1.07</v>
      </c>
      <c r="P48" s="133">
        <f t="shared" si="3"/>
        <v>53.574900000000007</v>
      </c>
      <c r="Q48" s="2"/>
      <c r="R48" s="51"/>
      <c r="T48" s="158" t="s">
        <v>138</v>
      </c>
      <c r="U48" s="156" t="s">
        <v>201</v>
      </c>
      <c r="W48" s="160">
        <v>42200</v>
      </c>
      <c r="X48" s="59">
        <v>64.16</v>
      </c>
      <c r="Y48" s="59">
        <v>64.69</v>
      </c>
      <c r="Z48" s="59">
        <v>62.41</v>
      </c>
      <c r="AA48" s="59">
        <v>63.05</v>
      </c>
      <c r="AB48" s="154">
        <v>3191300</v>
      </c>
      <c r="AC48" s="59">
        <v>62.76</v>
      </c>
      <c r="AD48" s="2">
        <f t="shared" si="1"/>
        <v>2.2800000000000011</v>
      </c>
      <c r="AE48" s="210">
        <f t="shared" si="2"/>
        <v>-2.3494632021160644E-2</v>
      </c>
    </row>
    <row r="49" spans="15:31" x14ac:dyDescent="0.25">
      <c r="O49" s="133">
        <v>1.06</v>
      </c>
      <c r="P49" s="133">
        <f t="shared" si="3"/>
        <v>53.074200000000005</v>
      </c>
      <c r="Q49" s="2"/>
      <c r="R49" s="51"/>
      <c r="T49" s="158" t="s">
        <v>139</v>
      </c>
      <c r="U49" s="156">
        <v>75</v>
      </c>
      <c r="W49" s="160">
        <v>42199</v>
      </c>
      <c r="X49" s="59">
        <v>63.98</v>
      </c>
      <c r="Y49" s="59">
        <v>65.36</v>
      </c>
      <c r="Z49" s="59">
        <v>63.73</v>
      </c>
      <c r="AA49" s="59">
        <v>64.569999999999993</v>
      </c>
      <c r="AB49" s="154">
        <v>5220000</v>
      </c>
      <c r="AC49" s="59">
        <v>64.27</v>
      </c>
      <c r="AD49" s="2">
        <f t="shared" si="1"/>
        <v>1.6300000000000026</v>
      </c>
      <c r="AE49" s="210">
        <f t="shared" si="2"/>
        <v>9.106610142879612E-3</v>
      </c>
    </row>
    <row r="50" spans="15:31" x14ac:dyDescent="0.25">
      <c r="O50" s="133">
        <v>1.05</v>
      </c>
      <c r="P50" s="133">
        <f t="shared" si="3"/>
        <v>52.573500000000003</v>
      </c>
      <c r="Q50" s="2"/>
      <c r="R50" s="51"/>
      <c r="T50" s="158" t="s">
        <v>140</v>
      </c>
      <c r="U50" s="156">
        <v>1.3810199999999999</v>
      </c>
      <c r="W50" s="160">
        <v>42198</v>
      </c>
      <c r="X50" s="59">
        <v>64.459999999999994</v>
      </c>
      <c r="Y50" s="59">
        <v>64.63</v>
      </c>
      <c r="Z50" s="59">
        <v>63.66</v>
      </c>
      <c r="AA50" s="59">
        <v>63.98</v>
      </c>
      <c r="AB50" s="154">
        <v>3974300</v>
      </c>
      <c r="AC50" s="59">
        <v>63.69</v>
      </c>
      <c r="AD50" s="2">
        <f t="shared" si="1"/>
        <v>0.96999999999999886</v>
      </c>
      <c r="AE50" s="210">
        <f t="shared" si="2"/>
        <v>-5.6206088992973857E-3</v>
      </c>
    </row>
    <row r="51" spans="15:31" x14ac:dyDescent="0.25">
      <c r="O51" s="133">
        <v>1.04</v>
      </c>
      <c r="P51" s="133">
        <f t="shared" si="3"/>
        <v>52.072800000000001</v>
      </c>
      <c r="Q51" s="2"/>
      <c r="R51" s="51"/>
      <c r="T51" s="158" t="s">
        <v>166</v>
      </c>
      <c r="U51" s="156" t="s">
        <v>171</v>
      </c>
      <c r="W51" s="160">
        <v>42195</v>
      </c>
      <c r="X51" s="59">
        <v>64.94</v>
      </c>
      <c r="Y51" s="59">
        <v>65.489999999999995</v>
      </c>
      <c r="Z51" s="59">
        <v>64.03</v>
      </c>
      <c r="AA51" s="59">
        <v>64.34</v>
      </c>
      <c r="AB51" s="154">
        <v>1984700</v>
      </c>
      <c r="AC51" s="59">
        <v>64.05</v>
      </c>
      <c r="AD51" s="2">
        <f t="shared" si="1"/>
        <v>1.4599999999999937</v>
      </c>
      <c r="AE51" s="210">
        <f t="shared" si="2"/>
        <v>-4.6620046620046152E-3</v>
      </c>
    </row>
    <row r="52" spans="15:31" x14ac:dyDescent="0.25">
      <c r="O52" s="133">
        <v>1.03</v>
      </c>
      <c r="P52" s="133">
        <f t="shared" si="3"/>
        <v>51.572099999999999</v>
      </c>
      <c r="Q52" s="2"/>
      <c r="R52" s="51"/>
      <c r="T52" s="158"/>
      <c r="U52" s="156"/>
      <c r="W52" s="160">
        <v>42194</v>
      </c>
      <c r="X52" s="59">
        <v>65.62</v>
      </c>
      <c r="Y52" s="59">
        <v>65.650000000000006</v>
      </c>
      <c r="Z52" s="59">
        <v>64.53</v>
      </c>
      <c r="AA52" s="59">
        <v>64.650000000000006</v>
      </c>
      <c r="AB52" s="154">
        <v>2103600</v>
      </c>
      <c r="AC52" s="59">
        <v>64.349999999999994</v>
      </c>
      <c r="AD52" s="2">
        <f t="shared" si="1"/>
        <v>1.1200000000000045</v>
      </c>
      <c r="AE52" s="210">
        <f t="shared" si="2"/>
        <v>4.2134831460673983E-3</v>
      </c>
    </row>
    <row r="53" spans="15:31" x14ac:dyDescent="0.25">
      <c r="O53" s="133">
        <v>1.02</v>
      </c>
      <c r="P53" s="133">
        <f t="shared" si="3"/>
        <v>51.071400000000004</v>
      </c>
      <c r="Q53" s="2"/>
      <c r="R53" s="51"/>
      <c r="T53" s="158" t="s">
        <v>142</v>
      </c>
      <c r="U53" s="156" t="s">
        <v>202</v>
      </c>
      <c r="W53" s="160">
        <v>42193</v>
      </c>
      <c r="X53" s="59">
        <v>64.55</v>
      </c>
      <c r="Y53" s="59">
        <v>65.33</v>
      </c>
      <c r="Z53" s="59">
        <v>63.9</v>
      </c>
      <c r="AA53" s="59">
        <v>64.37</v>
      </c>
      <c r="AB53" s="154">
        <v>3019500</v>
      </c>
      <c r="AC53" s="59">
        <v>64.08</v>
      </c>
      <c r="AD53" s="2">
        <f t="shared" si="1"/>
        <v>1.4299999999999997</v>
      </c>
      <c r="AE53" s="210">
        <f t="shared" si="2"/>
        <v>-1.0347490347490385E-2</v>
      </c>
    </row>
    <row r="54" spans="15:31" x14ac:dyDescent="0.25">
      <c r="O54" s="133">
        <v>1.01</v>
      </c>
      <c r="P54" s="133">
        <f t="shared" si="3"/>
        <v>50.570700000000002</v>
      </c>
      <c r="Q54" s="2"/>
      <c r="R54" s="51"/>
      <c r="T54" s="158" t="s">
        <v>143</v>
      </c>
      <c r="U54" s="156" t="s">
        <v>203</v>
      </c>
      <c r="W54" s="160">
        <v>42192</v>
      </c>
      <c r="X54" s="59">
        <v>64.14</v>
      </c>
      <c r="Y54" s="59">
        <v>65.37</v>
      </c>
      <c r="Z54" s="59">
        <v>63.31</v>
      </c>
      <c r="AA54" s="59">
        <v>65.05</v>
      </c>
      <c r="AB54" s="154">
        <v>3123300</v>
      </c>
      <c r="AC54" s="59">
        <v>64.75</v>
      </c>
      <c r="AD54" s="2">
        <f t="shared" si="1"/>
        <v>2.0600000000000023</v>
      </c>
      <c r="AE54" s="210">
        <f t="shared" si="2"/>
        <v>9.8253275109170257E-3</v>
      </c>
    </row>
    <row r="55" spans="15:31" x14ac:dyDescent="0.25">
      <c r="O55" s="133">
        <v>1</v>
      </c>
      <c r="P55" s="133">
        <f t="shared" si="3"/>
        <v>50.07</v>
      </c>
      <c r="Q55" s="2"/>
      <c r="R55" s="51"/>
      <c r="T55" s="158" t="s">
        <v>144</v>
      </c>
      <c r="U55" s="157">
        <v>3932658</v>
      </c>
      <c r="W55" s="160">
        <v>42191</v>
      </c>
      <c r="X55" s="59">
        <v>64.599999999999994</v>
      </c>
      <c r="Y55" s="59">
        <v>65.06</v>
      </c>
      <c r="Z55" s="59">
        <v>64.099999999999994</v>
      </c>
      <c r="AA55" s="59">
        <v>64.41</v>
      </c>
      <c r="AB55" s="154">
        <v>2484100</v>
      </c>
      <c r="AC55" s="59">
        <v>64.12</v>
      </c>
      <c r="AD55" s="2">
        <f t="shared" si="1"/>
        <v>0.96000000000000796</v>
      </c>
      <c r="AE55" s="210">
        <f t="shared" si="2"/>
        <v>-1.9721755083320525E-2</v>
      </c>
    </row>
    <row r="56" spans="15:31" x14ac:dyDescent="0.25">
      <c r="O56" s="133">
        <v>0.99</v>
      </c>
      <c r="P56" s="133">
        <f t="shared" si="3"/>
        <v>49.569299999999998</v>
      </c>
      <c r="Q56" s="2"/>
      <c r="R56" s="51"/>
      <c r="T56" s="158" t="s">
        <v>149</v>
      </c>
      <c r="U56" s="157">
        <v>3210800</v>
      </c>
      <c r="W56" s="160">
        <v>42187</v>
      </c>
      <c r="X56" s="59">
        <v>65.56</v>
      </c>
      <c r="Y56" s="59">
        <v>66.2</v>
      </c>
      <c r="Z56" s="59">
        <v>65.44</v>
      </c>
      <c r="AA56" s="59">
        <v>65.709999999999994</v>
      </c>
      <c r="AB56" s="154">
        <v>2040900</v>
      </c>
      <c r="AC56" s="59">
        <v>65.41</v>
      </c>
      <c r="AD56" s="2">
        <f t="shared" si="1"/>
        <v>0.76000000000000512</v>
      </c>
      <c r="AE56" s="210">
        <f t="shared" si="2"/>
        <v>4.4533169533167438E-3</v>
      </c>
    </row>
    <row r="57" spans="15:31" x14ac:dyDescent="0.25">
      <c r="O57" s="133">
        <v>0.98</v>
      </c>
      <c r="P57" s="133">
        <f t="shared" si="3"/>
        <v>49.068599999999996</v>
      </c>
      <c r="Q57" s="2"/>
      <c r="R57" s="51"/>
      <c r="T57" s="158" t="s">
        <v>145</v>
      </c>
      <c r="U57" s="156" t="s">
        <v>204</v>
      </c>
      <c r="W57" s="160">
        <v>42186</v>
      </c>
      <c r="X57" s="59">
        <v>66.91</v>
      </c>
      <c r="Y57" s="59">
        <v>67.180000000000007</v>
      </c>
      <c r="Z57" s="59">
        <v>65.069999999999993</v>
      </c>
      <c r="AA57" s="59">
        <v>65.42</v>
      </c>
      <c r="AB57" s="154">
        <v>2638000</v>
      </c>
      <c r="AC57" s="59">
        <v>65.12</v>
      </c>
      <c r="AD57" s="2">
        <f t="shared" si="1"/>
        <v>2.1100000000000136</v>
      </c>
      <c r="AE57" s="210">
        <f t="shared" si="2"/>
        <v>-2.1781583295778728E-2</v>
      </c>
    </row>
    <row r="58" spans="15:31" x14ac:dyDescent="0.25">
      <c r="O58" s="133">
        <v>0.97</v>
      </c>
      <c r="P58" s="133">
        <f t="shared" si="3"/>
        <v>48.567900000000002</v>
      </c>
      <c r="Q58" s="2"/>
      <c r="R58" s="51"/>
      <c r="T58" s="158" t="s">
        <v>150</v>
      </c>
      <c r="U58" s="156">
        <v>345.39</v>
      </c>
      <c r="W58" s="160">
        <v>42185</v>
      </c>
      <c r="X58" s="59">
        <v>67.69</v>
      </c>
      <c r="Y58" s="59">
        <v>67.69</v>
      </c>
      <c r="Z58" s="59">
        <v>66.459999999999994</v>
      </c>
      <c r="AA58" s="59">
        <v>66.88</v>
      </c>
      <c r="AB58" s="154">
        <v>2246400</v>
      </c>
      <c r="AC58" s="59">
        <v>66.569999999999993</v>
      </c>
      <c r="AD58" s="2">
        <f t="shared" si="1"/>
        <v>1.230000000000004</v>
      </c>
      <c r="AE58" s="210">
        <f t="shared" si="2"/>
        <v>-1.3501350135014523E-3</v>
      </c>
    </row>
    <row r="59" spans="15:31" x14ac:dyDescent="0.25">
      <c r="O59" s="133">
        <v>0.96</v>
      </c>
      <c r="P59" s="133">
        <f t="shared" si="3"/>
        <v>48.0672</v>
      </c>
      <c r="T59" s="158" t="s">
        <v>151</v>
      </c>
      <c r="U59" s="156">
        <v>0.15</v>
      </c>
      <c r="W59" s="160">
        <v>42184</v>
      </c>
      <c r="X59" s="59">
        <v>67.349999999999994</v>
      </c>
      <c r="Y59" s="59">
        <v>67.97</v>
      </c>
      <c r="Z59" s="59">
        <v>66.900000000000006</v>
      </c>
      <c r="AA59" s="59">
        <v>66.97</v>
      </c>
      <c r="AB59" s="154">
        <v>3140800</v>
      </c>
      <c r="AC59" s="59">
        <v>66.66</v>
      </c>
      <c r="AD59" s="2">
        <f t="shared" si="1"/>
        <v>1.0699999999999932</v>
      </c>
      <c r="AE59" s="210">
        <f t="shared" si="2"/>
        <v>-2.1432765707575019E-2</v>
      </c>
    </row>
    <row r="60" spans="15:31" x14ac:dyDescent="0.25">
      <c r="O60" s="133">
        <v>0.95</v>
      </c>
      <c r="P60" s="133">
        <f t="shared" si="3"/>
        <v>47.566499999999998</v>
      </c>
      <c r="T60" s="158" t="s">
        <v>146</v>
      </c>
      <c r="U60" s="156" t="s">
        <v>205</v>
      </c>
      <c r="W60" s="160">
        <v>42181</v>
      </c>
      <c r="X60" s="59">
        <v>68.03</v>
      </c>
      <c r="Y60" s="59">
        <v>68.73</v>
      </c>
      <c r="Z60" s="59">
        <v>67.47</v>
      </c>
      <c r="AA60" s="59">
        <v>68.430000000000007</v>
      </c>
      <c r="AB60" s="154">
        <v>5422200</v>
      </c>
      <c r="AC60" s="59">
        <v>68.12</v>
      </c>
      <c r="AD60" s="2">
        <f t="shared" si="1"/>
        <v>1.2600000000000051</v>
      </c>
      <c r="AE60" s="210">
        <f t="shared" si="2"/>
        <v>5.9066745422327038E-3</v>
      </c>
    </row>
    <row r="61" spans="15:31" x14ac:dyDescent="0.25">
      <c r="O61" s="133">
        <v>0.94</v>
      </c>
      <c r="P61" s="133">
        <f t="shared" si="3"/>
        <v>47.065799999999996</v>
      </c>
      <c r="W61" s="160">
        <v>42180</v>
      </c>
      <c r="X61" s="59">
        <v>69.209999999999994</v>
      </c>
      <c r="Y61" s="59">
        <v>69.44</v>
      </c>
      <c r="Z61" s="59">
        <v>67.98</v>
      </c>
      <c r="AA61" s="59">
        <v>68.03</v>
      </c>
      <c r="AB61" s="154">
        <v>1988200</v>
      </c>
      <c r="AC61" s="59">
        <v>67.72</v>
      </c>
      <c r="AD61" s="2">
        <f t="shared" si="1"/>
        <v>1.4599999999999937</v>
      </c>
      <c r="AE61" s="210">
        <f t="shared" si="2"/>
        <v>-1.6412490922294798E-2</v>
      </c>
    </row>
    <row r="62" spans="15:31" x14ac:dyDescent="0.25">
      <c r="O62" s="133">
        <v>0.93</v>
      </c>
      <c r="P62" s="133">
        <f t="shared" si="3"/>
        <v>46.565100000000001</v>
      </c>
      <c r="W62" s="160">
        <v>42179</v>
      </c>
      <c r="X62" s="59">
        <v>69.91</v>
      </c>
      <c r="Y62" s="59">
        <v>70.37</v>
      </c>
      <c r="Z62" s="59">
        <v>68.959999999999994</v>
      </c>
      <c r="AA62" s="59">
        <v>69.17</v>
      </c>
      <c r="AB62" s="154">
        <v>2969700</v>
      </c>
      <c r="AC62" s="59">
        <v>68.849999999999994</v>
      </c>
      <c r="AD62" s="2">
        <f t="shared" si="1"/>
        <v>1.4100000000000108</v>
      </c>
      <c r="AE62" s="210">
        <f t="shared" si="2"/>
        <v>-1.5162351594907753E-2</v>
      </c>
    </row>
    <row r="63" spans="15:31" x14ac:dyDescent="0.25">
      <c r="O63" s="133">
        <v>0.92</v>
      </c>
      <c r="P63" s="133">
        <f t="shared" si="3"/>
        <v>46.064399999999999</v>
      </c>
      <c r="W63" s="160">
        <v>42178</v>
      </c>
      <c r="X63" s="59">
        <v>69.37</v>
      </c>
      <c r="Y63" s="59">
        <v>70.459999999999994</v>
      </c>
      <c r="Z63" s="59">
        <v>68.78</v>
      </c>
      <c r="AA63" s="59">
        <v>70.23</v>
      </c>
      <c r="AB63" s="154">
        <v>2057700</v>
      </c>
      <c r="AC63" s="59">
        <v>69.91</v>
      </c>
      <c r="AD63" s="2">
        <f t="shared" si="1"/>
        <v>1.6799999999999926</v>
      </c>
      <c r="AE63" s="210">
        <f t="shared" si="2"/>
        <v>1.87991839113959E-2</v>
      </c>
    </row>
    <row r="64" spans="15:31" x14ac:dyDescent="0.25">
      <c r="O64" s="133">
        <v>0.91</v>
      </c>
      <c r="P64" s="133">
        <f t="shared" si="3"/>
        <v>45.563700000000004</v>
      </c>
      <c r="W64" s="160">
        <v>42177</v>
      </c>
      <c r="X64" s="59">
        <v>68.77</v>
      </c>
      <c r="Y64" s="59">
        <v>69.260000000000005</v>
      </c>
      <c r="Z64" s="59">
        <v>68.02</v>
      </c>
      <c r="AA64" s="59">
        <v>68.94</v>
      </c>
      <c r="AB64" s="154">
        <v>1672100</v>
      </c>
      <c r="AC64" s="59">
        <v>68.62</v>
      </c>
      <c r="AD64" s="2">
        <f t="shared" si="1"/>
        <v>1.2400000000000091</v>
      </c>
      <c r="AE64" s="210">
        <f t="shared" si="2"/>
        <v>4.2441094687546421E-3</v>
      </c>
    </row>
    <row r="65" spans="15:31" x14ac:dyDescent="0.25">
      <c r="O65" s="133">
        <v>0.9</v>
      </c>
      <c r="P65" s="133">
        <f t="shared" si="3"/>
        <v>45.063000000000002</v>
      </c>
      <c r="W65" s="160">
        <v>42174</v>
      </c>
      <c r="X65" s="59">
        <v>68.989999999999995</v>
      </c>
      <c r="Y65" s="59">
        <v>69.58</v>
      </c>
      <c r="Z65" s="59">
        <v>68.489999999999995</v>
      </c>
      <c r="AA65" s="59">
        <v>68.64</v>
      </c>
      <c r="AB65" s="154">
        <v>3340200</v>
      </c>
      <c r="AC65" s="59">
        <v>68.33</v>
      </c>
      <c r="AD65" s="2">
        <f t="shared" si="1"/>
        <v>1.0900000000000034</v>
      </c>
      <c r="AE65" s="210">
        <f t="shared" si="2"/>
        <v>-9.5666038556312394E-3</v>
      </c>
    </row>
    <row r="66" spans="15:31" x14ac:dyDescent="0.25">
      <c r="W66" s="160">
        <v>42173</v>
      </c>
      <c r="X66" s="59">
        <v>69.78</v>
      </c>
      <c r="Y66" s="59">
        <v>70.23</v>
      </c>
      <c r="Z66" s="59">
        <v>69.09</v>
      </c>
      <c r="AA66" s="59">
        <v>69.31</v>
      </c>
      <c r="AB66" s="154">
        <v>1850700</v>
      </c>
      <c r="AC66" s="59">
        <v>68.989999999999995</v>
      </c>
      <c r="AD66" s="2">
        <f t="shared" si="1"/>
        <v>1.1400000000000006</v>
      </c>
      <c r="AE66" s="210">
        <f t="shared" si="2"/>
        <v>-2.8905911258853001E-3</v>
      </c>
    </row>
    <row r="67" spans="15:31" x14ac:dyDescent="0.25">
      <c r="W67" s="160">
        <v>42172</v>
      </c>
      <c r="X67" s="59">
        <v>70.08</v>
      </c>
      <c r="Y67" s="59">
        <v>70.67</v>
      </c>
      <c r="Z67" s="59">
        <v>68.739999999999995</v>
      </c>
      <c r="AA67" s="59">
        <v>69.510000000000005</v>
      </c>
      <c r="AB67" s="154">
        <v>2881300</v>
      </c>
      <c r="AC67" s="59">
        <v>69.19</v>
      </c>
      <c r="AD67" s="2">
        <f>Y67-Z67</f>
        <v>1.9300000000000068</v>
      </c>
      <c r="AE67" s="210">
        <f>AC67/AC68-1</f>
        <v>1.5923566878981443E-3</v>
      </c>
    </row>
    <row r="68" spans="15:31" x14ac:dyDescent="0.25">
      <c r="W68" s="160">
        <v>42171</v>
      </c>
      <c r="X68" s="59">
        <v>67.22</v>
      </c>
      <c r="Y68" s="59">
        <v>69.510000000000005</v>
      </c>
      <c r="Z68" s="59">
        <v>67.14</v>
      </c>
      <c r="AA68" s="59">
        <v>69.400000000000006</v>
      </c>
      <c r="AB68" s="154">
        <v>2969900</v>
      </c>
      <c r="AC68" s="59">
        <v>69.08</v>
      </c>
      <c r="AD68" s="2">
        <f>Y68-Z68</f>
        <v>2.3700000000000045</v>
      </c>
      <c r="AE68" s="210" t="e">
        <f>AC68/AC69-1</f>
        <v>#DIV/0!</v>
      </c>
    </row>
    <row r="69" spans="15:31" x14ac:dyDescent="0.25">
      <c r="W69" s="13" t="s">
        <v>162</v>
      </c>
      <c r="X69" s="59"/>
      <c r="Y69" s="59"/>
      <c r="Z69" s="59"/>
      <c r="AA69" s="59"/>
      <c r="AB69" s="13"/>
      <c r="AC69" s="59"/>
      <c r="AD69" s="2">
        <f>Y69-Z69</f>
        <v>0</v>
      </c>
      <c r="AE69" s="210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05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45">
        <v>4430500</v>
      </c>
      <c r="AC2" s="15">
        <v>85.73</v>
      </c>
      <c r="AD2" s="2">
        <f>Y2-Z2</f>
        <v>0.98999999999999488</v>
      </c>
      <c r="AE2" s="210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224</v>
      </c>
      <c r="W3" s="205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45">
        <v>5092700</v>
      </c>
      <c r="AC3" s="15">
        <v>86.12</v>
      </c>
      <c r="AD3" s="2">
        <f t="shared" ref="AD3:AD66" si="1">Y3-Z3</f>
        <v>1.3400000000000034</v>
      </c>
      <c r="AE3" s="210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85.68</v>
      </c>
      <c r="W4" s="205">
        <v>42257</v>
      </c>
      <c r="X4" s="15">
        <v>86.9</v>
      </c>
      <c r="Y4" s="15">
        <v>87.58</v>
      </c>
      <c r="Z4" s="15">
        <v>86.5</v>
      </c>
      <c r="AA4" s="15">
        <v>87.1</v>
      </c>
      <c r="AB4" s="145">
        <v>4138200</v>
      </c>
      <c r="AC4" s="15">
        <v>87.1</v>
      </c>
      <c r="AD4" s="2">
        <f t="shared" si="1"/>
        <v>1.0799999999999983</v>
      </c>
      <c r="AE4" s="210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5140.8</v>
      </c>
      <c r="V5" s="2"/>
      <c r="W5" s="205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45">
        <v>5125100</v>
      </c>
      <c r="AC5" s="15">
        <v>86.95</v>
      </c>
      <c r="AD5" s="2">
        <f t="shared" si="1"/>
        <v>2.2999999999999972</v>
      </c>
      <c r="AE5" s="210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5">
        <v>42255</v>
      </c>
      <c r="X6" s="15">
        <v>87</v>
      </c>
      <c r="Y6" s="15">
        <v>88.03</v>
      </c>
      <c r="Z6" s="15">
        <v>86.5</v>
      </c>
      <c r="AA6" s="15">
        <v>87.86</v>
      </c>
      <c r="AB6" s="145">
        <v>8112500</v>
      </c>
      <c r="AC6" s="15">
        <v>87.86</v>
      </c>
      <c r="AD6" s="2">
        <f t="shared" si="1"/>
        <v>1.5300000000000011</v>
      </c>
      <c r="AE6" s="210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-661.96</v>
      </c>
      <c r="R7" s="228" t="s">
        <v>248</v>
      </c>
      <c r="W7" s="205">
        <v>42251</v>
      </c>
      <c r="X7" s="15">
        <v>85</v>
      </c>
      <c r="Y7" s="15">
        <v>85.75</v>
      </c>
      <c r="Z7" s="15">
        <v>84.45</v>
      </c>
      <c r="AA7" s="15">
        <v>84.78</v>
      </c>
      <c r="AB7" s="145">
        <v>5643400</v>
      </c>
      <c r="AC7" s="15">
        <v>84.78</v>
      </c>
      <c r="AD7" s="2">
        <f t="shared" si="1"/>
        <v>1.2999999999999972</v>
      </c>
      <c r="AE7" s="210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5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45">
        <v>6023500</v>
      </c>
      <c r="AC8" s="15">
        <v>85.7</v>
      </c>
      <c r="AD8" s="2">
        <f t="shared" si="1"/>
        <v>0.88000000000000966</v>
      </c>
      <c r="AE8" s="210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5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45">
        <v>6912000</v>
      </c>
      <c r="AC9" s="15">
        <v>85.11</v>
      </c>
      <c r="AD9" s="2">
        <f t="shared" si="1"/>
        <v>1.960000000000008</v>
      </c>
      <c r="AE9" s="210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5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45">
        <v>5579900</v>
      </c>
      <c r="AC10" s="15">
        <v>83.38</v>
      </c>
      <c r="AD10" s="2">
        <f t="shared" si="1"/>
        <v>1.5</v>
      </c>
      <c r="AE10" s="210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49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45">
        <v>5335200</v>
      </c>
      <c r="AC11" s="15">
        <v>85.74</v>
      </c>
      <c r="AD11" s="2">
        <f t="shared" si="1"/>
        <v>1.3499999999999943</v>
      </c>
      <c r="AE11" s="210">
        <f t="shared" si="2"/>
        <v>-1.3235124870526027E-2</v>
      </c>
    </row>
    <row r="12" spans="1:31" x14ac:dyDescent="0.25">
      <c r="T12" s="60">
        <v>42338</v>
      </c>
      <c r="U12" s="209" t="s">
        <v>104</v>
      </c>
      <c r="W12" s="205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45">
        <v>5652200</v>
      </c>
      <c r="AC12" s="15">
        <v>86.89</v>
      </c>
      <c r="AD12" s="2">
        <f t="shared" si="1"/>
        <v>1.1799999999999926</v>
      </c>
      <c r="AE12" s="210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05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45">
        <v>10741600</v>
      </c>
      <c r="AC13" s="15">
        <v>86.28</v>
      </c>
      <c r="AD13" s="2">
        <f t="shared" si="1"/>
        <v>2.1899999999999977</v>
      </c>
      <c r="AE13" s="210" t="e">
        <f t="shared" si="2"/>
        <v>#DIV/0!</v>
      </c>
    </row>
    <row r="14" spans="1:31" x14ac:dyDescent="0.25">
      <c r="T14" s="60">
        <v>42370</v>
      </c>
      <c r="U14" s="51" t="s">
        <v>106</v>
      </c>
      <c r="W14" s="205">
        <v>42243</v>
      </c>
      <c r="X14" s="15" t="s">
        <v>241</v>
      </c>
      <c r="Y14" s="15"/>
      <c r="Z14" s="15"/>
      <c r="AA14" s="15"/>
      <c r="AB14" s="145"/>
      <c r="AC14" s="15"/>
      <c r="AD14" s="2">
        <f t="shared" si="1"/>
        <v>0</v>
      </c>
      <c r="AE14" s="210">
        <f t="shared" si="2"/>
        <v>-1</v>
      </c>
    </row>
    <row r="15" spans="1:31" x14ac:dyDescent="0.25">
      <c r="W15" s="205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45">
        <v>12302500</v>
      </c>
      <c r="AC15" s="15">
        <v>83</v>
      </c>
      <c r="AD15" s="2">
        <f t="shared" si="1"/>
        <v>2.5799999999999983</v>
      </c>
      <c r="AE15" s="210">
        <f t="shared" si="2"/>
        <v>3.7111083343746021E-2</v>
      </c>
    </row>
    <row r="16" spans="1:31" x14ac:dyDescent="0.25">
      <c r="W16" s="205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45">
        <v>9192100</v>
      </c>
      <c r="AC16" s="15">
        <v>80.03</v>
      </c>
      <c r="AD16" s="2">
        <f t="shared" si="1"/>
        <v>4.7399999999999949</v>
      </c>
      <c r="AE16" s="210">
        <f t="shared" si="2"/>
        <v>-2.545056015586955E-2</v>
      </c>
    </row>
    <row r="17" spans="23:31" x14ac:dyDescent="0.25">
      <c r="W17" s="205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45">
        <v>10316400</v>
      </c>
      <c r="AC17" s="15">
        <v>82.12</v>
      </c>
      <c r="AD17" s="2">
        <f t="shared" si="1"/>
        <v>5.8799999999999955</v>
      </c>
      <c r="AE17" s="210">
        <f t="shared" si="2"/>
        <v>-4.3782021425244455E-2</v>
      </c>
    </row>
    <row r="18" spans="23:31" x14ac:dyDescent="0.25">
      <c r="W18" s="205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45">
        <v>9589500</v>
      </c>
      <c r="AC18" s="15">
        <v>85.88</v>
      </c>
      <c r="AD18" s="2">
        <f t="shared" si="1"/>
        <v>2.480000000000004</v>
      </c>
      <c r="AE18" s="210">
        <f t="shared" si="2"/>
        <v>-3.2119914346895206E-2</v>
      </c>
    </row>
    <row r="19" spans="23:31" x14ac:dyDescent="0.25">
      <c r="W19" s="205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45">
        <v>8294300</v>
      </c>
      <c r="AC19" s="15">
        <v>88.73</v>
      </c>
      <c r="AD19" s="2">
        <f t="shared" si="1"/>
        <v>1.5300000000000011</v>
      </c>
      <c r="AE19" s="210">
        <f t="shared" si="2"/>
        <v>-3.0802839978153917E-2</v>
      </c>
    </row>
    <row r="20" spans="23:31" x14ac:dyDescent="0.25">
      <c r="W20" s="205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45">
        <v>3900400</v>
      </c>
      <c r="AC20" s="15">
        <v>91.55</v>
      </c>
      <c r="AD20" s="2">
        <f t="shared" si="1"/>
        <v>1.210000000000008</v>
      </c>
      <c r="AE20" s="210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45">
        <v>3853400</v>
      </c>
      <c r="AC21" s="15">
        <v>92.17</v>
      </c>
      <c r="AD21" s="2">
        <f t="shared" si="1"/>
        <v>0.51000000000000512</v>
      </c>
      <c r="AE21" s="210">
        <f t="shared" si="2"/>
        <v>4.3416910886806548E-4</v>
      </c>
    </row>
    <row r="22" spans="23:31" x14ac:dyDescent="0.25">
      <c r="W22" s="205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45">
        <v>2777400</v>
      </c>
      <c r="AC22" s="15">
        <v>92.13</v>
      </c>
      <c r="AD22" s="2">
        <f t="shared" si="1"/>
        <v>0.94999999999998863</v>
      </c>
      <c r="AE22" s="210">
        <f t="shared" si="2"/>
        <v>0</v>
      </c>
    </row>
    <row r="23" spans="23:31" x14ac:dyDescent="0.25">
      <c r="W23" s="205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45">
        <v>2277500</v>
      </c>
      <c r="AC23" s="15">
        <v>92.13</v>
      </c>
      <c r="AD23" s="2">
        <f t="shared" si="1"/>
        <v>0.76000000000000512</v>
      </c>
      <c r="AE23" s="210">
        <f t="shared" si="2"/>
        <v>4.3435769356059417E-4</v>
      </c>
    </row>
    <row r="24" spans="23:31" x14ac:dyDescent="0.25">
      <c r="W24" s="205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45">
        <v>3017300</v>
      </c>
      <c r="AC24" s="15">
        <v>92.09</v>
      </c>
      <c r="AD24" s="2">
        <f t="shared" si="1"/>
        <v>0.90999999999999659</v>
      </c>
      <c r="AE24" s="210">
        <f t="shared" si="2"/>
        <v>-1.3013772909661325E-3</v>
      </c>
    </row>
    <row r="25" spans="23:31" x14ac:dyDescent="0.25">
      <c r="W25" s="205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45">
        <v>3800200</v>
      </c>
      <c r="AC25" s="15">
        <v>92.21</v>
      </c>
      <c r="AD25" s="2">
        <f t="shared" si="1"/>
        <v>1.8199999999999932</v>
      </c>
      <c r="AE25" s="210">
        <f t="shared" si="2"/>
        <v>5.561613958560363E-3</v>
      </c>
    </row>
    <row r="26" spans="23:31" x14ac:dyDescent="0.25">
      <c r="W26" s="205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45">
        <v>3966000</v>
      </c>
      <c r="AC26" s="15">
        <v>91.7</v>
      </c>
      <c r="AD26" s="2">
        <f t="shared" si="1"/>
        <v>1.1599999999999966</v>
      </c>
      <c r="AE26" s="210">
        <f t="shared" si="2"/>
        <v>-1.2491923325436138E-2</v>
      </c>
    </row>
    <row r="27" spans="23:31" x14ac:dyDescent="0.25">
      <c r="W27" s="205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45">
        <v>4878800</v>
      </c>
      <c r="AC27" s="15">
        <v>92.86</v>
      </c>
      <c r="AD27" s="2">
        <f t="shared" si="1"/>
        <v>0.82000000000000739</v>
      </c>
      <c r="AE27" s="210">
        <f t="shared" si="2"/>
        <v>1.0556099684405185E-2</v>
      </c>
    </row>
    <row r="28" spans="23:31" x14ac:dyDescent="0.25">
      <c r="W28" s="205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45">
        <v>3542100</v>
      </c>
      <c r="AC28" s="15">
        <v>91.89</v>
      </c>
      <c r="AD28" s="2">
        <f t="shared" si="1"/>
        <v>1.4399999999999977</v>
      </c>
      <c r="AE28" s="210">
        <f t="shared" si="2"/>
        <v>-1.3844172569220881E-2</v>
      </c>
    </row>
    <row r="29" spans="23:31" x14ac:dyDescent="0.25">
      <c r="W29" s="205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45">
        <v>5661200</v>
      </c>
      <c r="AC29" s="15">
        <v>93.18</v>
      </c>
      <c r="AD29" s="2">
        <f t="shared" si="1"/>
        <v>1.6300000000000097</v>
      </c>
      <c r="AE29" s="210">
        <f t="shared" si="2"/>
        <v>-1.3341804320203154E-2</v>
      </c>
    </row>
    <row r="30" spans="23:31" x14ac:dyDescent="0.25">
      <c r="W30" s="205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45">
        <v>4631000</v>
      </c>
      <c r="AC30" s="15">
        <v>94.44</v>
      </c>
      <c r="AD30" s="2">
        <f t="shared" si="1"/>
        <v>2</v>
      </c>
      <c r="AE30" s="210">
        <f t="shared" si="2"/>
        <v>-6.8356294037228427E-3</v>
      </c>
    </row>
    <row r="31" spans="23:31" x14ac:dyDescent="0.25">
      <c r="W31" s="205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45">
        <v>6053500</v>
      </c>
      <c r="AC31" s="15">
        <v>95.09</v>
      </c>
      <c r="AD31" s="2">
        <f t="shared" si="1"/>
        <v>1.8200000000000074</v>
      </c>
      <c r="AE31" s="210">
        <f t="shared" si="2"/>
        <v>-7.7220077220077066E-3</v>
      </c>
    </row>
    <row r="32" spans="23:31" x14ac:dyDescent="0.25">
      <c r="W32" s="205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45">
        <v>4137500</v>
      </c>
      <c r="AC32" s="15">
        <v>95.83</v>
      </c>
      <c r="AD32" s="2">
        <f t="shared" si="1"/>
        <v>1.730000000000004</v>
      </c>
      <c r="AE32" s="210">
        <f t="shared" si="2"/>
        <v>-1.1552346570397165E-2</v>
      </c>
    </row>
    <row r="33" spans="4:31" x14ac:dyDescent="0.25">
      <c r="W33" s="205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45">
        <v>3925000</v>
      </c>
      <c r="AC33" s="15">
        <v>96.95</v>
      </c>
      <c r="AD33" s="2">
        <f t="shared" si="1"/>
        <v>1.0400000000000063</v>
      </c>
      <c r="AE33" s="210">
        <f t="shared" si="2"/>
        <v>-1.1333195961260589E-3</v>
      </c>
    </row>
    <row r="34" spans="4:31" x14ac:dyDescent="0.25">
      <c r="W34" s="205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45">
        <v>4527100</v>
      </c>
      <c r="AC34" s="15">
        <v>97.06</v>
      </c>
      <c r="AD34" s="2">
        <f t="shared" si="1"/>
        <v>0.89999999999999147</v>
      </c>
      <c r="AE34" s="210">
        <f t="shared" si="2"/>
        <v>-8.3776052308949245E-3</v>
      </c>
    </row>
    <row r="35" spans="4:31" x14ac:dyDescent="0.25">
      <c r="W35" s="205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45">
        <v>6109200</v>
      </c>
      <c r="AC35" s="15">
        <v>97.88</v>
      </c>
      <c r="AD35" s="2">
        <f t="shared" si="1"/>
        <v>2.8599999999999994</v>
      </c>
      <c r="AE35" s="210">
        <f t="shared" si="2"/>
        <v>1.9795790789747691E-2</v>
      </c>
    </row>
    <row r="36" spans="4:31" x14ac:dyDescent="0.25">
      <c r="W36" s="205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45">
        <v>7542900</v>
      </c>
      <c r="AC36" s="15">
        <v>95.98</v>
      </c>
      <c r="AD36" s="2">
        <f t="shared" si="1"/>
        <v>3.9299999999999926</v>
      </c>
      <c r="AE36" s="210">
        <f t="shared" si="2"/>
        <v>4.576160383525818E-2</v>
      </c>
    </row>
    <row r="37" spans="4:31" x14ac:dyDescent="0.25">
      <c r="W37" s="205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45">
        <v>5857300</v>
      </c>
      <c r="AC37" s="15">
        <v>91.78</v>
      </c>
      <c r="AD37" s="2">
        <f t="shared" si="1"/>
        <v>1.0799999999999983</v>
      </c>
      <c r="AE37" s="210">
        <f t="shared" si="2"/>
        <v>-2.3913043478260843E-3</v>
      </c>
    </row>
    <row r="38" spans="4:31" x14ac:dyDescent="0.25">
      <c r="D38" s="103"/>
      <c r="W38" s="205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45">
        <v>8015100</v>
      </c>
      <c r="AC38" s="15">
        <v>92</v>
      </c>
      <c r="AD38" s="2">
        <f t="shared" si="1"/>
        <v>2.5900000000000034</v>
      </c>
      <c r="AE38" s="210">
        <f t="shared" si="2"/>
        <v>5.3546060539830798E-3</v>
      </c>
    </row>
    <row r="39" spans="4:31" x14ac:dyDescent="0.25">
      <c r="W39" s="205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45">
        <v>13653100</v>
      </c>
      <c r="AC39" s="15">
        <v>91.51</v>
      </c>
      <c r="AD39" s="2">
        <f t="shared" si="1"/>
        <v>5.0300000000000011</v>
      </c>
      <c r="AE39" s="210">
        <f t="shared" si="2"/>
        <v>-5.6986809563066787E-2</v>
      </c>
    </row>
    <row r="40" spans="4:31" x14ac:dyDescent="0.25">
      <c r="W40" s="205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45">
        <v>4581500</v>
      </c>
      <c r="AC40" s="15">
        <v>97.04</v>
      </c>
      <c r="AD40" s="2">
        <f t="shared" si="1"/>
        <v>1.8900000000000006</v>
      </c>
      <c r="AE40" s="210">
        <f t="shared" si="2"/>
        <v>-1.1510644799836989E-2</v>
      </c>
    </row>
    <row r="41" spans="4:31" x14ac:dyDescent="0.25">
      <c r="W41" s="205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45">
        <v>5072600</v>
      </c>
      <c r="AC41" s="15">
        <v>98.17</v>
      </c>
      <c r="AD41" s="2">
        <f t="shared" si="1"/>
        <v>1.25</v>
      </c>
      <c r="AE41" s="210">
        <f t="shared" si="2"/>
        <v>5.2221994675405448E-3</v>
      </c>
    </row>
    <row r="42" spans="4:31" x14ac:dyDescent="0.25">
      <c r="W42" s="205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45">
        <v>4525500</v>
      </c>
      <c r="AC42" s="15">
        <v>97.66</v>
      </c>
      <c r="AD42" s="2">
        <f t="shared" si="1"/>
        <v>1.4900000000000091</v>
      </c>
      <c r="AE42" s="210">
        <f t="shared" si="2"/>
        <v>9.0927877660673673E-3</v>
      </c>
    </row>
    <row r="43" spans="4:31" x14ac:dyDescent="0.25">
      <c r="W43" s="205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45">
        <v>5176400</v>
      </c>
      <c r="AC43" s="15">
        <v>96.78</v>
      </c>
      <c r="AD43" s="2">
        <f t="shared" si="1"/>
        <v>1.8100000000000023</v>
      </c>
      <c r="AE43" s="210">
        <f t="shared" si="2"/>
        <v>1.4359081857247658E-2</v>
      </c>
    </row>
    <row r="44" spans="4:31" x14ac:dyDescent="0.25">
      <c r="W44" s="205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45">
        <v>4501300</v>
      </c>
      <c r="AC44" s="15">
        <v>95.41</v>
      </c>
      <c r="AD44" s="2">
        <f t="shared" si="1"/>
        <v>2.289999999999992</v>
      </c>
      <c r="AE44" s="210">
        <f t="shared" si="2"/>
        <v>-9.6533111895371615E-3</v>
      </c>
    </row>
    <row r="45" spans="4:31" x14ac:dyDescent="0.25">
      <c r="W45" s="205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45">
        <v>4567000</v>
      </c>
      <c r="AC45" s="15">
        <v>96.34</v>
      </c>
      <c r="AD45" s="2">
        <f t="shared" si="1"/>
        <v>1.6300000000000097</v>
      </c>
      <c r="AE45" s="210">
        <f t="shared" si="2"/>
        <v>1.9760790431617714E-3</v>
      </c>
    </row>
    <row r="46" spans="4:31" ht="20.25" thickBot="1" x14ac:dyDescent="0.35">
      <c r="O46" s="267" t="s">
        <v>83</v>
      </c>
      <c r="P46" s="267"/>
      <c r="Q46" s="51"/>
      <c r="R46"/>
      <c r="T46" s="141" t="s">
        <v>153</v>
      </c>
      <c r="W46" s="205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45">
        <v>5793500</v>
      </c>
      <c r="AC46" s="15">
        <v>96.15</v>
      </c>
      <c r="AD46" s="2">
        <f t="shared" si="1"/>
        <v>1.1400000000000006</v>
      </c>
      <c r="AE46" s="210">
        <f t="shared" si="2"/>
        <v>-3.0070510161758213E-3</v>
      </c>
    </row>
    <row r="47" spans="4:31" ht="15.75" thickTop="1" x14ac:dyDescent="0.25">
      <c r="O47" s="133">
        <v>1.1000000000000001</v>
      </c>
      <c r="P47" s="133">
        <f>O47*$Q$4</f>
        <v>94.248000000000019</v>
      </c>
      <c r="Q47" s="51"/>
      <c r="R47"/>
      <c r="T47" s="147" t="s">
        <v>135</v>
      </c>
      <c r="U47" s="201">
        <v>79.040000000000006</v>
      </c>
      <c r="W47" s="205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45">
        <v>4311000</v>
      </c>
      <c r="AC47" s="15">
        <v>96.44</v>
      </c>
      <c r="AD47" s="2">
        <f t="shared" si="1"/>
        <v>1.7900000000000063</v>
      </c>
      <c r="AE47" s="210">
        <f t="shared" si="2"/>
        <v>-7.6147355422927498E-3</v>
      </c>
    </row>
    <row r="48" spans="4:31" x14ac:dyDescent="0.25">
      <c r="O48" s="133">
        <v>1.0900000000000001</v>
      </c>
      <c r="P48" s="133">
        <f t="shared" ref="P48:P67" si="3">O48*$Q$4</f>
        <v>93.391200000000012</v>
      </c>
      <c r="Q48" s="51"/>
      <c r="R48"/>
      <c r="T48" s="137" t="s">
        <v>136</v>
      </c>
      <c r="U48" s="202">
        <v>79.48</v>
      </c>
      <c r="W48" s="205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45">
        <v>4236000</v>
      </c>
      <c r="AC48" s="15">
        <v>97.18</v>
      </c>
      <c r="AD48" s="2">
        <f t="shared" si="1"/>
        <v>1.0900000000000034</v>
      </c>
      <c r="AE48" s="210">
        <f t="shared" si="2"/>
        <v>1.631457854005447E-2</v>
      </c>
    </row>
    <row r="49" spans="15:31" x14ac:dyDescent="0.25">
      <c r="O49" s="133">
        <v>1.08</v>
      </c>
      <c r="P49" s="133">
        <f t="shared" si="3"/>
        <v>92.534400000000019</v>
      </c>
      <c r="Q49" s="51"/>
      <c r="R49"/>
      <c r="T49" s="137" t="s">
        <v>137</v>
      </c>
      <c r="U49" s="202" t="s">
        <v>225</v>
      </c>
      <c r="W49" s="205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45">
        <v>4284900</v>
      </c>
      <c r="AC49" s="15">
        <v>95.62</v>
      </c>
      <c r="AD49" s="2">
        <f t="shared" si="1"/>
        <v>1.0999999999999943</v>
      </c>
      <c r="AE49" s="210">
        <f t="shared" si="2"/>
        <v>4.2007981516489767E-3</v>
      </c>
    </row>
    <row r="50" spans="15:31" x14ac:dyDescent="0.25">
      <c r="O50" s="133">
        <v>1.07</v>
      </c>
      <c r="P50" s="133">
        <f t="shared" si="3"/>
        <v>91.677600000000012</v>
      </c>
      <c r="Q50" s="133"/>
      <c r="R50"/>
      <c r="T50" s="137" t="s">
        <v>138</v>
      </c>
      <c r="U50" s="202" t="s">
        <v>226</v>
      </c>
      <c r="W50" s="205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45">
        <v>5455300</v>
      </c>
      <c r="AC50" s="15">
        <v>95.22</v>
      </c>
      <c r="AD50" s="2">
        <f t="shared" si="1"/>
        <v>1.6300000000000097</v>
      </c>
      <c r="AE50" s="210">
        <f t="shared" si="2"/>
        <v>-1.9361483007208968E-2</v>
      </c>
    </row>
    <row r="51" spans="15:31" x14ac:dyDescent="0.25">
      <c r="O51" s="133">
        <v>1.06</v>
      </c>
      <c r="P51" s="133">
        <f t="shared" si="3"/>
        <v>90.820800000000006</v>
      </c>
      <c r="Q51" s="133"/>
      <c r="R51"/>
      <c r="T51" s="137" t="s">
        <v>139</v>
      </c>
      <c r="U51" s="202">
        <v>91.64</v>
      </c>
      <c r="W51" s="205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45">
        <v>5250000</v>
      </c>
      <c r="AC51" s="15">
        <v>97.1</v>
      </c>
      <c r="AD51" s="2">
        <f t="shared" si="1"/>
        <v>2.5</v>
      </c>
      <c r="AE51" s="210">
        <f t="shared" si="2"/>
        <v>1.5584143918000226E-2</v>
      </c>
    </row>
    <row r="52" spans="15:31" x14ac:dyDescent="0.25">
      <c r="O52" s="133">
        <v>1.05</v>
      </c>
      <c r="P52" s="133">
        <f t="shared" si="3"/>
        <v>89.964000000000013</v>
      </c>
      <c r="Q52" s="133"/>
      <c r="R52"/>
      <c r="T52" s="137" t="s">
        <v>140</v>
      </c>
      <c r="U52" s="202">
        <v>9.7595500000000008</v>
      </c>
      <c r="W52" s="205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45">
        <v>4840200</v>
      </c>
      <c r="AC52" s="15">
        <v>95.61</v>
      </c>
      <c r="AD52" s="2">
        <f t="shared" si="1"/>
        <v>1.5600000000000023</v>
      </c>
      <c r="AE52" s="210">
        <f t="shared" si="2"/>
        <v>-4.2699437617162994E-3</v>
      </c>
    </row>
    <row r="53" spans="15:31" x14ac:dyDescent="0.25">
      <c r="O53" s="133">
        <v>1.04</v>
      </c>
      <c r="P53" s="133">
        <f t="shared" si="3"/>
        <v>89.107200000000006</v>
      </c>
      <c r="Q53" s="133"/>
      <c r="R53"/>
      <c r="T53" s="137" t="s">
        <v>141</v>
      </c>
      <c r="U53" s="144" t="s">
        <v>227</v>
      </c>
      <c r="W53" s="205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45">
        <v>3290900</v>
      </c>
      <c r="AC53" s="15">
        <v>96.02</v>
      </c>
      <c r="AD53" s="2">
        <f t="shared" si="1"/>
        <v>0.65000000000000568</v>
      </c>
      <c r="AE53" s="210">
        <f t="shared" si="2"/>
        <v>5.1292787605987655E-3</v>
      </c>
    </row>
    <row r="54" spans="15:31" x14ac:dyDescent="0.25">
      <c r="O54" s="133">
        <v>1.03</v>
      </c>
      <c r="P54" s="133">
        <f t="shared" si="3"/>
        <v>88.250400000000013</v>
      </c>
      <c r="Q54" s="133"/>
      <c r="R54"/>
      <c r="T54" s="137"/>
      <c r="U54" s="202"/>
      <c r="W54" s="205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45">
        <v>3770200</v>
      </c>
      <c r="AC54" s="15">
        <v>95.53</v>
      </c>
      <c r="AD54" s="2">
        <f t="shared" si="1"/>
        <v>0.98999999999999488</v>
      </c>
      <c r="AE54" s="210">
        <f t="shared" si="2"/>
        <v>8.3386109351910598E-3</v>
      </c>
    </row>
    <row r="55" spans="15:31" x14ac:dyDescent="0.25">
      <c r="O55" s="133">
        <v>1.02</v>
      </c>
      <c r="P55" s="133">
        <f t="shared" si="3"/>
        <v>87.393600000000006</v>
      </c>
      <c r="Q55" s="133"/>
      <c r="R55"/>
      <c r="T55" s="137" t="s">
        <v>142</v>
      </c>
      <c r="U55" s="202" t="s">
        <v>228</v>
      </c>
      <c r="W55" s="205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45">
        <v>6388200</v>
      </c>
      <c r="AC55" s="15">
        <v>94.74</v>
      </c>
      <c r="AD55" s="2">
        <f t="shared" si="1"/>
        <v>1.5700000000000074</v>
      </c>
      <c r="AE55" s="210">
        <f t="shared" si="2"/>
        <v>-1.6859852476291959E-3</v>
      </c>
    </row>
    <row r="56" spans="15:31" x14ac:dyDescent="0.25">
      <c r="O56" s="133">
        <v>1.01</v>
      </c>
      <c r="P56" s="133">
        <f t="shared" si="3"/>
        <v>86.536800000000014</v>
      </c>
      <c r="Q56" s="133"/>
      <c r="R56"/>
      <c r="T56" s="137" t="s">
        <v>143</v>
      </c>
      <c r="U56" s="202" t="s">
        <v>229</v>
      </c>
      <c r="W56" s="205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45">
        <v>5682000</v>
      </c>
      <c r="AC56" s="15">
        <v>94.9</v>
      </c>
      <c r="AD56" s="2">
        <f t="shared" si="1"/>
        <v>1.480000000000004</v>
      </c>
      <c r="AE56" s="210">
        <f t="shared" si="2"/>
        <v>-1.2795173202954202E-2</v>
      </c>
    </row>
    <row r="57" spans="15:31" x14ac:dyDescent="0.25">
      <c r="O57" s="133">
        <v>1</v>
      </c>
      <c r="P57" s="133">
        <f t="shared" si="3"/>
        <v>85.68</v>
      </c>
      <c r="Q57" s="133"/>
      <c r="R57"/>
      <c r="T57" s="137" t="s">
        <v>144</v>
      </c>
      <c r="U57" s="203">
        <v>2557271</v>
      </c>
      <c r="W57" s="205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45">
        <v>7650400</v>
      </c>
      <c r="AC57" s="15">
        <v>96.13</v>
      </c>
      <c r="AD57" s="2">
        <f t="shared" si="1"/>
        <v>1.5499999999999972</v>
      </c>
      <c r="AE57" s="210">
        <f t="shared" si="2"/>
        <v>-2.076196408180242E-3</v>
      </c>
    </row>
    <row r="58" spans="15:31" x14ac:dyDescent="0.25">
      <c r="O58" s="133">
        <v>0.99</v>
      </c>
      <c r="P58" s="133">
        <f t="shared" si="3"/>
        <v>84.8232</v>
      </c>
      <c r="Q58" s="133"/>
      <c r="R58"/>
      <c r="T58" s="137" t="s">
        <v>149</v>
      </c>
      <c r="U58" s="203">
        <v>2205540</v>
      </c>
      <c r="W58" s="205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45">
        <v>4567400</v>
      </c>
      <c r="AC58" s="15">
        <v>96.33</v>
      </c>
      <c r="AD58" s="2">
        <f t="shared" si="1"/>
        <v>1.7199999999999989</v>
      </c>
      <c r="AE58" s="210">
        <f t="shared" si="2"/>
        <v>-1.3012295081967218E-2</v>
      </c>
    </row>
    <row r="59" spans="15:31" x14ac:dyDescent="0.25">
      <c r="O59" s="133">
        <v>0.98</v>
      </c>
      <c r="P59" s="133">
        <f t="shared" si="3"/>
        <v>83.966400000000007</v>
      </c>
      <c r="Q59" s="133"/>
      <c r="R59"/>
      <c r="T59" s="137" t="s">
        <v>145</v>
      </c>
      <c r="U59" s="202" t="s">
        <v>230</v>
      </c>
      <c r="W59" s="205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45">
        <v>5628700</v>
      </c>
      <c r="AC59" s="15">
        <v>97.6</v>
      </c>
      <c r="AD59" s="2">
        <f t="shared" si="1"/>
        <v>2.7599999999999909</v>
      </c>
      <c r="AE59" s="210">
        <f t="shared" si="2"/>
        <v>-2.866242038216571E-2</v>
      </c>
    </row>
    <row r="60" spans="15:31" x14ac:dyDescent="0.25">
      <c r="O60" s="133">
        <v>0.97</v>
      </c>
      <c r="P60" s="133">
        <f t="shared" si="3"/>
        <v>83.1096</v>
      </c>
      <c r="Q60" s="133"/>
      <c r="R60"/>
      <c r="T60" s="137" t="s">
        <v>150</v>
      </c>
      <c r="U60" s="202">
        <v>13.56</v>
      </c>
      <c r="W60" s="205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45">
        <v>3958800</v>
      </c>
      <c r="AC60" s="15">
        <v>100.48</v>
      </c>
      <c r="AD60" s="2">
        <f t="shared" si="1"/>
        <v>1.6499999999999915</v>
      </c>
      <c r="AE60" s="210">
        <f t="shared" si="2"/>
        <v>-2.8778406271706691E-3</v>
      </c>
    </row>
    <row r="61" spans="15:31" x14ac:dyDescent="0.25">
      <c r="O61" s="133">
        <v>0.96</v>
      </c>
      <c r="P61" s="133">
        <f t="shared" si="3"/>
        <v>82.252800000000008</v>
      </c>
      <c r="Q61" s="133"/>
      <c r="R61"/>
      <c r="T61" s="137" t="s">
        <v>151</v>
      </c>
      <c r="U61" s="202">
        <v>5.84</v>
      </c>
      <c r="W61" s="205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45">
        <v>3751800</v>
      </c>
      <c r="AC61" s="15">
        <v>100.77</v>
      </c>
      <c r="AD61" s="2">
        <f t="shared" si="1"/>
        <v>0.81000000000000227</v>
      </c>
      <c r="AE61" s="210">
        <f t="shared" si="2"/>
        <v>2.786346900188974E-3</v>
      </c>
    </row>
    <row r="62" spans="15:31" x14ac:dyDescent="0.25">
      <c r="O62" s="133">
        <v>0.95</v>
      </c>
      <c r="P62" s="133">
        <f t="shared" si="3"/>
        <v>81.396000000000001</v>
      </c>
      <c r="Q62" s="133"/>
      <c r="R62"/>
      <c r="T62" s="137" t="s">
        <v>146</v>
      </c>
      <c r="U62" s="202" t="s">
        <v>231</v>
      </c>
      <c r="W62" s="205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45">
        <v>6236100</v>
      </c>
      <c r="AC62" s="15">
        <v>100.49</v>
      </c>
      <c r="AD62" s="2">
        <f t="shared" si="1"/>
        <v>1.3599999999999994</v>
      </c>
      <c r="AE62" s="210">
        <f t="shared" si="2"/>
        <v>-1.1314443132624974E-2</v>
      </c>
    </row>
    <row r="63" spans="15:31" x14ac:dyDescent="0.25">
      <c r="O63" s="133">
        <v>0.94</v>
      </c>
      <c r="P63" s="133">
        <f t="shared" si="3"/>
        <v>80.539200000000008</v>
      </c>
      <c r="Q63" s="133"/>
      <c r="R63"/>
      <c r="T63" s="136"/>
      <c r="W63" s="205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45">
        <v>4512300</v>
      </c>
      <c r="AC63" s="15">
        <v>101.64</v>
      </c>
      <c r="AD63" s="2">
        <f t="shared" si="1"/>
        <v>1.5499999999999972</v>
      </c>
      <c r="AE63" s="210">
        <f t="shared" si="2"/>
        <v>1.1242662421649507E-2</v>
      </c>
    </row>
    <row r="64" spans="15:31" x14ac:dyDescent="0.25">
      <c r="O64" s="133">
        <v>0.93</v>
      </c>
      <c r="P64" s="133">
        <f t="shared" si="3"/>
        <v>79.682400000000015</v>
      </c>
      <c r="Q64" s="133"/>
      <c r="R64"/>
      <c r="S64" s="136"/>
      <c r="T64"/>
      <c r="W64" s="205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45">
        <v>4054700</v>
      </c>
      <c r="AC64" s="15">
        <v>100.51</v>
      </c>
      <c r="AD64" s="2">
        <f t="shared" si="1"/>
        <v>1.4200000000000017</v>
      </c>
      <c r="AE64" s="210">
        <f t="shared" si="2"/>
        <v>6.5091127578611463E-3</v>
      </c>
    </row>
    <row r="65" spans="15:31" x14ac:dyDescent="0.25">
      <c r="O65" s="133">
        <v>0.92</v>
      </c>
      <c r="P65" s="133">
        <f t="shared" si="3"/>
        <v>78.825600000000009</v>
      </c>
      <c r="Q65" s="133"/>
      <c r="R65"/>
      <c r="S65" s="136"/>
      <c r="T65"/>
      <c r="W65" s="205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45">
        <v>3637500</v>
      </c>
      <c r="AC65" s="15">
        <v>99.86</v>
      </c>
      <c r="AD65" s="2">
        <f t="shared" si="1"/>
        <v>0.85999999999999943</v>
      </c>
      <c r="AE65" s="210">
        <f t="shared" si="2"/>
        <v>0</v>
      </c>
    </row>
    <row r="66" spans="15:31" x14ac:dyDescent="0.25">
      <c r="O66" s="133">
        <v>0.91</v>
      </c>
      <c r="P66" s="133">
        <f t="shared" si="3"/>
        <v>77.968800000000016</v>
      </c>
      <c r="Q66" s="133"/>
      <c r="R66"/>
      <c r="S66" s="136"/>
      <c r="T66"/>
      <c r="W66" s="205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45">
        <v>3077300</v>
      </c>
      <c r="AC66" s="15">
        <v>99.86</v>
      </c>
      <c r="AD66" s="2">
        <f t="shared" si="1"/>
        <v>1.2099999999999937</v>
      </c>
      <c r="AE66" s="210">
        <f t="shared" si="2"/>
        <v>2.0032051282048435E-4</v>
      </c>
    </row>
    <row r="67" spans="15:31" x14ac:dyDescent="0.25">
      <c r="O67" s="133">
        <v>0.9</v>
      </c>
      <c r="P67" s="133">
        <f t="shared" si="3"/>
        <v>77.112000000000009</v>
      </c>
      <c r="Q67" s="133"/>
      <c r="R67"/>
      <c r="S67" s="136"/>
      <c r="T67"/>
      <c r="W67" s="205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45">
        <v>3972600</v>
      </c>
      <c r="AC67" s="15">
        <v>99.84</v>
      </c>
      <c r="AD67" s="2">
        <f>Y67-Z67</f>
        <v>1.5</v>
      </c>
      <c r="AE67" s="210">
        <f>AC67/AC68-1</f>
        <v>-4.1891083183722699E-3</v>
      </c>
    </row>
    <row r="68" spans="15:31" x14ac:dyDescent="0.25">
      <c r="W68" s="205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45">
        <v>5895900</v>
      </c>
      <c r="AC68" s="15">
        <v>100.26</v>
      </c>
      <c r="AD68" s="2">
        <f>Y68-Z68</f>
        <v>1.5499999999999972</v>
      </c>
      <c r="AE68" s="210" t="e">
        <f>AC68/AC69-1</f>
        <v>#DIV/0!</v>
      </c>
    </row>
    <row r="69" spans="15:31" x14ac:dyDescent="0.25">
      <c r="W69" s="15" t="s">
        <v>162</v>
      </c>
      <c r="X69" s="15"/>
      <c r="Y69" s="15"/>
      <c r="Z69" s="15"/>
      <c r="AA69" s="15"/>
      <c r="AB69" s="15"/>
      <c r="AC69" s="15"/>
      <c r="AD69" s="2">
        <f>Y69-Z69</f>
        <v>0</v>
      </c>
      <c r="AE69" s="210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117</v>
      </c>
      <c r="W1" s="142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93">
        <v>42285</v>
      </c>
      <c r="U2" t="s">
        <v>134</v>
      </c>
      <c r="W2" s="144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45">
        <v>31110300</v>
      </c>
      <c r="AC2" s="15">
        <v>9.3800000000000008</v>
      </c>
      <c r="AD2" s="2">
        <f>Y2-Z2</f>
        <v>0.28999999999999915</v>
      </c>
      <c r="AE2" s="210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5"/>
      <c r="W3" s="144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45">
        <v>19493400</v>
      </c>
      <c r="AC3" s="15">
        <v>9.65</v>
      </c>
      <c r="AD3" s="2">
        <f>Y3-Z3</f>
        <v>0.21000000000000085</v>
      </c>
      <c r="AE3" s="210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130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9.1999999999999993</v>
      </c>
      <c r="W4" s="144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45">
        <v>29476300</v>
      </c>
      <c r="AC4" s="15">
        <v>9.6300000000000008</v>
      </c>
      <c r="AD4" s="2">
        <f t="shared" ref="AD4:AD67" si="1">Y4-Z4</f>
        <v>0.21000000000000085</v>
      </c>
      <c r="AE4" s="210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5520</v>
      </c>
      <c r="W5" s="144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45">
        <v>29318000</v>
      </c>
      <c r="AC5" s="15">
        <v>9.57</v>
      </c>
      <c r="AD5" s="2">
        <f t="shared" si="1"/>
        <v>0.41000000000000014</v>
      </c>
      <c r="AE5" s="210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4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45">
        <v>17975500</v>
      </c>
      <c r="AC6" s="15">
        <v>9.7200000000000006</v>
      </c>
      <c r="AD6" s="2">
        <f t="shared" si="1"/>
        <v>0.26999999999999957</v>
      </c>
      <c r="AE6" s="210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-1180.8100000000013</v>
      </c>
      <c r="R7" s="226" t="s">
        <v>248</v>
      </c>
      <c r="W7" s="144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45">
        <v>48097800</v>
      </c>
      <c r="AC7" s="15">
        <v>9.49</v>
      </c>
      <c r="AD7" s="2">
        <f t="shared" si="1"/>
        <v>0.33999999999999986</v>
      </c>
      <c r="AE7" s="210">
        <f t="shared" si="2"/>
        <v>-8.3594566353186739E-3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42250</v>
      </c>
      <c r="X8" s="15">
        <v>9.4</v>
      </c>
      <c r="Y8" s="15">
        <v>9.75</v>
      </c>
      <c r="Z8" s="15">
        <v>9.35</v>
      </c>
      <c r="AA8" s="15">
        <v>9.57</v>
      </c>
      <c r="AB8" s="145">
        <v>28178300</v>
      </c>
      <c r="AC8" s="15">
        <v>9.57</v>
      </c>
      <c r="AD8" s="2">
        <f t="shared" si="1"/>
        <v>0.40000000000000036</v>
      </c>
      <c r="AE8" s="210">
        <f t="shared" si="2"/>
        <v>2.682403433476388E-2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42249</v>
      </c>
      <c r="X9" s="15">
        <v>9.39</v>
      </c>
      <c r="Y9" s="15">
        <v>9.39</v>
      </c>
      <c r="Z9" s="15">
        <v>9.01</v>
      </c>
      <c r="AA9" s="15">
        <v>9.32</v>
      </c>
      <c r="AB9" s="145">
        <v>40290600</v>
      </c>
      <c r="AC9" s="15">
        <v>9.32</v>
      </c>
      <c r="AD9" s="2">
        <f t="shared" si="1"/>
        <v>0.38000000000000078</v>
      </c>
      <c r="AE9" s="210">
        <f t="shared" si="2"/>
        <v>1.0845986984815648E-2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45">
        <v>32615500</v>
      </c>
      <c r="AC10" s="15">
        <v>9.2200000000000006</v>
      </c>
      <c r="AD10" s="2">
        <f t="shared" si="1"/>
        <v>0.25</v>
      </c>
      <c r="AE10" s="210">
        <f t="shared" si="2"/>
        <v>-2.4338624338624215E-2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45">
        <v>30435400</v>
      </c>
      <c r="AC11" s="15">
        <v>9.4499999999999993</v>
      </c>
      <c r="AD11" s="2">
        <f t="shared" si="1"/>
        <v>0.30999999999999872</v>
      </c>
      <c r="AE11" s="210">
        <f t="shared" si="2"/>
        <v>4.2507970244420878E-3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45">
        <v>42041400</v>
      </c>
      <c r="AC12" s="15">
        <v>9.41</v>
      </c>
      <c r="AD12" s="2">
        <f t="shared" si="1"/>
        <v>0.61999999999999922</v>
      </c>
      <c r="AE12" s="210">
        <f t="shared" si="2"/>
        <v>6.207674943566599E-2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4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45">
        <v>27250500</v>
      </c>
      <c r="AC13" s="15">
        <v>8.86</v>
      </c>
      <c r="AD13" s="2">
        <f t="shared" si="1"/>
        <v>0.53999999999999915</v>
      </c>
      <c r="AE13" s="210">
        <f t="shared" si="2"/>
        <v>7.2639225181597933E-2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4"/>
      <c r="U14" s="17"/>
      <c r="W14" s="144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45">
        <v>27639500</v>
      </c>
      <c r="AC14" s="15">
        <v>8.26</v>
      </c>
      <c r="AD14" s="2">
        <f t="shared" si="1"/>
        <v>0.26999999999999957</v>
      </c>
      <c r="AE14" s="210">
        <f t="shared" si="2"/>
        <v>1.8495684340320562E-2</v>
      </c>
    </row>
    <row r="15" spans="1:31" x14ac:dyDescent="0.25">
      <c r="W15" s="144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45">
        <v>26058000</v>
      </c>
      <c r="AC15" s="15">
        <v>8.11</v>
      </c>
      <c r="AD15" s="2">
        <f t="shared" si="1"/>
        <v>0.55000000000000071</v>
      </c>
      <c r="AE15" s="210">
        <f t="shared" si="2"/>
        <v>-1.0975609756097571E-2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4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45">
        <v>41042900</v>
      </c>
      <c r="AC16" s="15">
        <v>8.1999999999999993</v>
      </c>
      <c r="AD16" s="2">
        <f t="shared" si="1"/>
        <v>0.5699999999999994</v>
      </c>
      <c r="AE16" s="210">
        <f t="shared" si="2"/>
        <v>-6.0710194730813405E-2</v>
      </c>
    </row>
    <row r="17" spans="23:31" x14ac:dyDescent="0.25">
      <c r="W17" s="144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45">
        <v>25138900</v>
      </c>
      <c r="AC17" s="15">
        <v>8.73</v>
      </c>
      <c r="AD17" s="2">
        <f t="shared" si="1"/>
        <v>0.25</v>
      </c>
      <c r="AE17" s="210">
        <f t="shared" si="2"/>
        <v>-3.322259136212613E-2</v>
      </c>
    </row>
    <row r="18" spans="23:31" x14ac:dyDescent="0.25">
      <c r="W18" s="144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45">
        <v>17657900</v>
      </c>
      <c r="AC18" s="15">
        <v>9.0299999999999994</v>
      </c>
      <c r="AD18" s="2">
        <f t="shared" si="1"/>
        <v>0.24000000000000021</v>
      </c>
      <c r="AE18" s="210">
        <f t="shared" si="2"/>
        <v>-8.7815587266739659E-3</v>
      </c>
    </row>
    <row r="19" spans="23:31" x14ac:dyDescent="0.25">
      <c r="W19" s="144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45">
        <v>18581600</v>
      </c>
      <c r="AC19" s="15">
        <v>9.11</v>
      </c>
      <c r="AD19" s="2">
        <f t="shared" si="1"/>
        <v>0.1899999999999995</v>
      </c>
      <c r="AE19" s="210">
        <f t="shared" si="2"/>
        <v>-1.7259978425027023E-2</v>
      </c>
    </row>
    <row r="20" spans="23:31" x14ac:dyDescent="0.25">
      <c r="W20" s="144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45">
        <v>16228000</v>
      </c>
      <c r="AC20" s="15">
        <v>9.27</v>
      </c>
      <c r="AD20" s="2">
        <f t="shared" si="1"/>
        <v>0.11999999999999922</v>
      </c>
      <c r="AE20" s="210">
        <f t="shared" si="2"/>
        <v>-1.6967126193001114E-2</v>
      </c>
    </row>
    <row r="21" spans="23:31" x14ac:dyDescent="0.25">
      <c r="W21" s="144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45">
        <v>10932100</v>
      </c>
      <c r="AC21" s="15">
        <v>9.43</v>
      </c>
      <c r="AD21" s="2">
        <f t="shared" si="1"/>
        <v>0.23000000000000043</v>
      </c>
      <c r="AE21" s="210">
        <f t="shared" si="2"/>
        <v>2.1253985122209329E-3</v>
      </c>
    </row>
    <row r="22" spans="23:31" x14ac:dyDescent="0.25">
      <c r="W22" s="144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45">
        <v>13221600</v>
      </c>
      <c r="AC22" s="15">
        <v>9.41</v>
      </c>
      <c r="AD22" s="2">
        <f t="shared" si="1"/>
        <v>0.15000000000000036</v>
      </c>
      <c r="AE22" s="210">
        <f t="shared" si="2"/>
        <v>1.074113856068748E-2</v>
      </c>
    </row>
    <row r="23" spans="23:31" x14ac:dyDescent="0.25">
      <c r="W23" s="144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45">
        <v>14429800</v>
      </c>
      <c r="AC23" s="15">
        <v>9.31</v>
      </c>
      <c r="AD23" s="2">
        <f t="shared" si="1"/>
        <v>0.21999999999999886</v>
      </c>
      <c r="AE23" s="210">
        <f t="shared" si="2"/>
        <v>-2.1030494216614071E-2</v>
      </c>
    </row>
    <row r="24" spans="23:31" x14ac:dyDescent="0.25">
      <c r="W24" s="144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45">
        <v>28685600</v>
      </c>
      <c r="AC24" s="15">
        <v>9.51</v>
      </c>
      <c r="AD24" s="2">
        <f t="shared" si="1"/>
        <v>0.28000000000000114</v>
      </c>
      <c r="AE24" s="210">
        <f t="shared" si="2"/>
        <v>3.1645569620253333E-3</v>
      </c>
    </row>
    <row r="25" spans="23:31" x14ac:dyDescent="0.25">
      <c r="W25" s="144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45">
        <v>39681000</v>
      </c>
      <c r="AC25" s="15">
        <v>9.48</v>
      </c>
      <c r="AD25" s="2">
        <f t="shared" si="1"/>
        <v>0.32000000000000028</v>
      </c>
      <c r="AE25" s="210">
        <f t="shared" si="2"/>
        <v>-5.9523809523809534E-2</v>
      </c>
    </row>
    <row r="26" spans="23:31" x14ac:dyDescent="0.25">
      <c r="W26" s="144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45">
        <v>27910500</v>
      </c>
      <c r="AC26" s="15">
        <v>10.08</v>
      </c>
      <c r="AD26" s="2">
        <f t="shared" si="1"/>
        <v>0.67999999999999972</v>
      </c>
      <c r="AE26" s="210">
        <f t="shared" si="2"/>
        <v>7.1200850159404805E-2</v>
      </c>
    </row>
    <row r="27" spans="23:31" x14ac:dyDescent="0.25">
      <c r="W27" s="144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45">
        <v>33190200</v>
      </c>
      <c r="AC27" s="15">
        <v>9.41</v>
      </c>
      <c r="AD27" s="2">
        <f t="shared" si="1"/>
        <v>0.70000000000000107</v>
      </c>
      <c r="AE27" s="210">
        <f t="shared" si="2"/>
        <v>-5.045408678102925E-2</v>
      </c>
    </row>
    <row r="28" spans="23:31" x14ac:dyDescent="0.25">
      <c r="W28" s="144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45">
        <v>22662000</v>
      </c>
      <c r="AC28" s="15">
        <v>9.91</v>
      </c>
      <c r="AD28" s="2">
        <f t="shared" si="1"/>
        <v>0.32000000000000028</v>
      </c>
      <c r="AE28" s="210">
        <f t="shared" si="2"/>
        <v>1.5368852459016535E-2</v>
      </c>
    </row>
    <row r="29" spans="23:31" x14ac:dyDescent="0.25">
      <c r="W29" s="144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45">
        <v>24967600</v>
      </c>
      <c r="AC29" s="15">
        <v>9.76</v>
      </c>
      <c r="AD29" s="2">
        <f t="shared" si="1"/>
        <v>0.40000000000000036</v>
      </c>
      <c r="AE29" s="210" t="e">
        <f t="shared" si="2"/>
        <v>#DIV/0!</v>
      </c>
    </row>
    <row r="30" spans="23:31" x14ac:dyDescent="0.25">
      <c r="W30" s="144">
        <v>42221</v>
      </c>
      <c r="X30" s="15" t="s">
        <v>161</v>
      </c>
      <c r="Y30" s="15"/>
      <c r="Z30" s="15"/>
      <c r="AA30" s="15"/>
      <c r="AB30" s="145"/>
      <c r="AC30" s="15"/>
      <c r="AD30" s="2">
        <f t="shared" si="1"/>
        <v>0</v>
      </c>
      <c r="AE30" s="210">
        <f t="shared" si="2"/>
        <v>-1</v>
      </c>
    </row>
    <row r="31" spans="23:31" x14ac:dyDescent="0.25">
      <c r="W31" s="144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45">
        <v>24551600</v>
      </c>
      <c r="AC31" s="15">
        <v>9.6999999999999993</v>
      </c>
      <c r="AD31" s="2">
        <f t="shared" si="1"/>
        <v>0.39000000000000057</v>
      </c>
      <c r="AE31" s="210">
        <f t="shared" si="2"/>
        <v>9.3652445369407644E-3</v>
      </c>
    </row>
    <row r="32" spans="23:31" x14ac:dyDescent="0.25">
      <c r="W32" s="144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45">
        <v>21546200</v>
      </c>
      <c r="AC32" s="15">
        <v>9.61</v>
      </c>
      <c r="AD32" s="2">
        <f t="shared" si="1"/>
        <v>0.24000000000000021</v>
      </c>
      <c r="AE32" s="210">
        <f t="shared" si="2"/>
        <v>-2.3373983739837456E-2</v>
      </c>
    </row>
    <row r="33" spans="15:31" x14ac:dyDescent="0.25">
      <c r="W33" s="144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45">
        <v>18334500</v>
      </c>
      <c r="AC33" s="15">
        <v>9.84</v>
      </c>
      <c r="AD33" s="2">
        <f t="shared" si="1"/>
        <v>0.28000000000000114</v>
      </c>
      <c r="AE33" s="210">
        <f t="shared" si="2"/>
        <v>-1.1055276381909507E-2</v>
      </c>
    </row>
    <row r="34" spans="15:31" x14ac:dyDescent="0.25">
      <c r="W34" s="144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45">
        <v>19834700</v>
      </c>
      <c r="AC34" s="15">
        <v>9.9499999999999993</v>
      </c>
      <c r="AD34" s="2">
        <f t="shared" si="1"/>
        <v>0.36999999999999922</v>
      </c>
      <c r="AE34" s="210">
        <f t="shared" si="2"/>
        <v>-1.7769002961500635E-2</v>
      </c>
    </row>
    <row r="35" spans="15:31" x14ac:dyDescent="0.25">
      <c r="W35" s="144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45">
        <v>31605600</v>
      </c>
      <c r="AC35" s="15">
        <v>10.130000000000001</v>
      </c>
      <c r="AD35" s="2">
        <f t="shared" si="1"/>
        <v>0.33000000000000007</v>
      </c>
      <c r="AE35" s="210">
        <f t="shared" si="2"/>
        <v>2.9471544715447218E-2</v>
      </c>
    </row>
    <row r="36" spans="15:31" x14ac:dyDescent="0.25">
      <c r="W36" s="144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45">
        <v>27138600</v>
      </c>
      <c r="AC36" s="15">
        <v>9.84</v>
      </c>
      <c r="AD36" s="2">
        <f t="shared" si="1"/>
        <v>0.32000000000000028</v>
      </c>
      <c r="AE36" s="210">
        <f t="shared" si="2"/>
        <v>2.6068821689259725E-2</v>
      </c>
    </row>
    <row r="37" spans="15:31" x14ac:dyDescent="0.25">
      <c r="W37" s="144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45">
        <v>27877700</v>
      </c>
      <c r="AC37" s="15">
        <v>9.59</v>
      </c>
      <c r="AD37" s="2">
        <f t="shared" si="1"/>
        <v>0.40000000000000036</v>
      </c>
      <c r="AE37" s="210">
        <f t="shared" si="2"/>
        <v>-1.942740286298561E-2</v>
      </c>
    </row>
    <row r="38" spans="15:31" x14ac:dyDescent="0.25">
      <c r="W38" s="144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45">
        <v>27614400</v>
      </c>
      <c r="AC38" s="15">
        <v>9.7799999999999994</v>
      </c>
      <c r="AD38" s="2">
        <f t="shared" si="1"/>
        <v>0.25999999999999979</v>
      </c>
      <c r="AE38" s="210">
        <f t="shared" si="2"/>
        <v>-1.5105740181268867E-2</v>
      </c>
    </row>
    <row r="39" spans="15:31" ht="20.25" thickBot="1" x14ac:dyDescent="0.35">
      <c r="O39" s="17"/>
      <c r="P39" s="267" t="s">
        <v>83</v>
      </c>
      <c r="Q39" s="267"/>
      <c r="R39" s="51"/>
      <c r="T39" s="141" t="s">
        <v>153</v>
      </c>
      <c r="W39" s="144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45">
        <v>21993800</v>
      </c>
      <c r="AC39" s="15">
        <v>9.93</v>
      </c>
      <c r="AD39" s="2">
        <f t="shared" si="1"/>
        <v>0.28999999999999915</v>
      </c>
      <c r="AE39" s="210">
        <f t="shared" si="2"/>
        <v>-3.0120481927712328E-3</v>
      </c>
    </row>
    <row r="40" spans="15:31" ht="15.75" thickTop="1" x14ac:dyDescent="0.25">
      <c r="O40" s="2"/>
      <c r="P40" s="133">
        <v>1.1000000000000001</v>
      </c>
      <c r="Q40" s="133">
        <f>P40*$Q$4</f>
        <v>10.119999999999999</v>
      </c>
      <c r="R40" s="51"/>
      <c r="T40" s="137" t="s">
        <v>135</v>
      </c>
      <c r="U40" s="138">
        <v>9.6300000000000008</v>
      </c>
      <c r="W40" s="144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45">
        <v>40629000</v>
      </c>
      <c r="AC40" s="15">
        <v>9.9600000000000009</v>
      </c>
      <c r="AD40" s="2">
        <f t="shared" si="1"/>
        <v>0.19999999999999929</v>
      </c>
      <c r="AE40" s="210">
        <f t="shared" si="2"/>
        <v>-2.3529411764705688E-2</v>
      </c>
    </row>
    <row r="41" spans="15:31" x14ac:dyDescent="0.25">
      <c r="O41" s="2"/>
      <c r="P41" s="133">
        <v>1.0900000000000001</v>
      </c>
      <c r="Q41" s="133">
        <f t="shared" ref="Q41:Q60" si="4">P41*$Q$4</f>
        <v>10.028</v>
      </c>
      <c r="R41" s="51"/>
      <c r="T41" s="137" t="s">
        <v>136</v>
      </c>
      <c r="U41" s="138">
        <v>9.59</v>
      </c>
      <c r="W41" s="144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45">
        <v>24257300</v>
      </c>
      <c r="AC41" s="15">
        <v>10.199999999999999</v>
      </c>
      <c r="AD41" s="2">
        <f t="shared" si="1"/>
        <v>0.27999999999999936</v>
      </c>
      <c r="AE41" s="210">
        <f t="shared" si="2"/>
        <v>2.9498525073745618E-3</v>
      </c>
    </row>
    <row r="42" spans="15:31" x14ac:dyDescent="0.25">
      <c r="O42" s="2"/>
      <c r="P42" s="133">
        <v>1.08</v>
      </c>
      <c r="Q42" s="133">
        <f t="shared" si="4"/>
        <v>9.9359999999999999</v>
      </c>
      <c r="R42" s="51"/>
      <c r="T42" s="137" t="s">
        <v>137</v>
      </c>
      <c r="U42" s="138" t="s">
        <v>186</v>
      </c>
      <c r="W42" s="144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45">
        <v>22766800</v>
      </c>
      <c r="AC42" s="15">
        <v>10.17</v>
      </c>
      <c r="AD42" s="2">
        <f t="shared" si="1"/>
        <v>0.29000000000000092</v>
      </c>
      <c r="AE42" s="210">
        <f t="shared" si="2"/>
        <v>-2.7724665391969494E-2</v>
      </c>
    </row>
    <row r="43" spans="15:31" x14ac:dyDescent="0.25">
      <c r="O43" s="2"/>
      <c r="P43" s="133">
        <v>1.07</v>
      </c>
      <c r="Q43" s="133">
        <f t="shared" si="4"/>
        <v>9.8439999999999994</v>
      </c>
      <c r="R43" s="133"/>
      <c r="T43" s="137" t="s">
        <v>138</v>
      </c>
      <c r="U43" s="138" t="s">
        <v>187</v>
      </c>
      <c r="W43" s="144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45">
        <v>16003600</v>
      </c>
      <c r="AC43" s="15">
        <v>10.46</v>
      </c>
      <c r="AD43" s="2">
        <f t="shared" si="1"/>
        <v>0.19000000000000128</v>
      </c>
      <c r="AE43" s="210">
        <f t="shared" si="2"/>
        <v>-1.9083969465648609E-3</v>
      </c>
    </row>
    <row r="44" spans="15:31" x14ac:dyDescent="0.25">
      <c r="O44" s="2"/>
      <c r="P44" s="133">
        <v>1.06</v>
      </c>
      <c r="Q44" s="133">
        <f t="shared" si="4"/>
        <v>9.7519999999999989</v>
      </c>
      <c r="R44" s="133"/>
      <c r="T44" s="137" t="s">
        <v>139</v>
      </c>
      <c r="U44" s="138">
        <v>13.54</v>
      </c>
      <c r="W44" s="144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45">
        <v>16344600</v>
      </c>
      <c r="AC44" s="15">
        <v>10.48</v>
      </c>
      <c r="AD44" s="2">
        <f t="shared" si="1"/>
        <v>0.22000000000000064</v>
      </c>
      <c r="AE44" s="210">
        <f t="shared" si="2"/>
        <v>-5.6925996204932883E-3</v>
      </c>
    </row>
    <row r="45" spans="15:31" x14ac:dyDescent="0.25">
      <c r="O45" s="2"/>
      <c r="P45" s="133">
        <v>1.05</v>
      </c>
      <c r="Q45" s="133">
        <f t="shared" si="4"/>
        <v>9.66</v>
      </c>
      <c r="R45" s="133"/>
      <c r="T45" s="137" t="s">
        <v>140</v>
      </c>
      <c r="U45" s="138">
        <v>3.3125800000000001</v>
      </c>
      <c r="W45" s="144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45">
        <v>19278600</v>
      </c>
      <c r="AC45" s="15">
        <v>10.54</v>
      </c>
      <c r="AD45" s="2">
        <f t="shared" si="1"/>
        <v>0.26999999999999957</v>
      </c>
      <c r="AE45" s="210">
        <f t="shared" si="2"/>
        <v>-1.862197392923659E-2</v>
      </c>
    </row>
    <row r="46" spans="15:31" x14ac:dyDescent="0.25">
      <c r="O46" s="2"/>
      <c r="P46" s="133">
        <v>1.04</v>
      </c>
      <c r="Q46" s="133">
        <f t="shared" si="4"/>
        <v>9.5679999999999996</v>
      </c>
      <c r="R46" s="133"/>
      <c r="T46" s="137" t="s">
        <v>141</v>
      </c>
      <c r="U46" s="139" t="s">
        <v>147</v>
      </c>
      <c r="W46" s="144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45">
        <v>17365100</v>
      </c>
      <c r="AC46" s="15">
        <v>10.74</v>
      </c>
      <c r="AD46" s="2">
        <f t="shared" si="1"/>
        <v>0.20999999999999908</v>
      </c>
      <c r="AE46" s="210">
        <f t="shared" si="2"/>
        <v>-4.633920296570837E-3</v>
      </c>
    </row>
    <row r="47" spans="15:31" x14ac:dyDescent="0.25">
      <c r="O47" s="2"/>
      <c r="P47" s="133">
        <v>1.03</v>
      </c>
      <c r="Q47" s="133">
        <f t="shared" si="4"/>
        <v>9.4759999999999991</v>
      </c>
      <c r="R47" s="133"/>
      <c r="T47" s="137"/>
      <c r="U47" s="138"/>
      <c r="W47" s="144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45">
        <v>19075700</v>
      </c>
      <c r="AC47" s="15">
        <v>10.79</v>
      </c>
      <c r="AD47" s="2">
        <f t="shared" si="1"/>
        <v>0.15000000000000036</v>
      </c>
      <c r="AE47" s="210">
        <f t="shared" si="2"/>
        <v>1.7924528301886733E-2</v>
      </c>
    </row>
    <row r="48" spans="15:31" x14ac:dyDescent="0.25">
      <c r="O48" s="2"/>
      <c r="P48" s="133">
        <v>1.02</v>
      </c>
      <c r="Q48" s="133">
        <f t="shared" si="4"/>
        <v>9.3839999999999986</v>
      </c>
      <c r="R48" s="133"/>
      <c r="T48" s="137" t="s">
        <v>142</v>
      </c>
      <c r="U48" s="138" t="s">
        <v>188</v>
      </c>
      <c r="W48" s="144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45">
        <v>23818300</v>
      </c>
      <c r="AC48" s="15">
        <v>10.6</v>
      </c>
      <c r="AD48" s="2">
        <f t="shared" si="1"/>
        <v>0.25999999999999979</v>
      </c>
      <c r="AE48" s="210">
        <f t="shared" si="2"/>
        <v>3.7878787878786735E-3</v>
      </c>
    </row>
    <row r="49" spans="15:31" x14ac:dyDescent="0.25">
      <c r="O49" s="2"/>
      <c r="P49" s="133">
        <v>1.01</v>
      </c>
      <c r="Q49" s="133">
        <f t="shared" si="4"/>
        <v>9.2919999999999998</v>
      </c>
      <c r="R49" s="133"/>
      <c r="T49" s="137" t="s">
        <v>143</v>
      </c>
      <c r="U49" s="138" t="s">
        <v>148</v>
      </c>
      <c r="W49" s="144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45">
        <v>40237700</v>
      </c>
      <c r="AC49" s="15">
        <v>10.56</v>
      </c>
      <c r="AD49" s="2">
        <f t="shared" si="1"/>
        <v>0.40000000000000036</v>
      </c>
      <c r="AE49" s="210">
        <f t="shared" si="2"/>
        <v>8.5959885386819312E-3</v>
      </c>
    </row>
    <row r="50" spans="15:31" x14ac:dyDescent="0.25">
      <c r="O50" s="2"/>
      <c r="P50" s="133">
        <v>1</v>
      </c>
      <c r="Q50" s="133">
        <f t="shared" si="4"/>
        <v>9.1999999999999993</v>
      </c>
      <c r="R50" s="133"/>
      <c r="T50" s="137" t="s">
        <v>144</v>
      </c>
      <c r="U50" s="140">
        <v>19595512</v>
      </c>
      <c r="W50" s="144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45">
        <v>45976600</v>
      </c>
      <c r="AC50" s="15">
        <v>10.47</v>
      </c>
      <c r="AD50" s="2">
        <f t="shared" si="1"/>
        <v>0.60999999999999943</v>
      </c>
      <c r="AE50" s="210">
        <f t="shared" si="2"/>
        <v>-5.0770625566636363E-2</v>
      </c>
    </row>
    <row r="51" spans="15:31" x14ac:dyDescent="0.25">
      <c r="O51" s="2"/>
      <c r="P51" s="133">
        <v>0.99</v>
      </c>
      <c r="Q51" s="133">
        <f t="shared" si="4"/>
        <v>9.1079999999999988</v>
      </c>
      <c r="R51" s="133"/>
      <c r="T51" s="137" t="s">
        <v>149</v>
      </c>
      <c r="U51" s="140">
        <v>24125700</v>
      </c>
      <c r="W51" s="144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45">
        <v>31468600</v>
      </c>
      <c r="AC51" s="15">
        <v>11.03</v>
      </c>
      <c r="AD51" s="2">
        <f t="shared" si="1"/>
        <v>0.52999999999999936</v>
      </c>
      <c r="AE51" s="210">
        <f t="shared" si="2"/>
        <v>2.7272727272726893E-3</v>
      </c>
    </row>
    <row r="52" spans="15:31" x14ac:dyDescent="0.25">
      <c r="O52" s="2"/>
      <c r="P52" s="133">
        <v>0.98</v>
      </c>
      <c r="Q52" s="133">
        <f t="shared" si="4"/>
        <v>9.016</v>
      </c>
      <c r="R52" s="133"/>
      <c r="T52" s="137" t="s">
        <v>145</v>
      </c>
      <c r="U52" s="138" t="s">
        <v>189</v>
      </c>
      <c r="W52" s="144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45">
        <v>18040300</v>
      </c>
      <c r="AC52" s="15">
        <v>11</v>
      </c>
      <c r="AD52" s="2">
        <f t="shared" si="1"/>
        <v>0.21000000000000085</v>
      </c>
      <c r="AE52" s="210">
        <f t="shared" si="2"/>
        <v>-6.3233965672990777E-3</v>
      </c>
    </row>
    <row r="53" spans="15:31" x14ac:dyDescent="0.25">
      <c r="O53" s="2"/>
      <c r="P53" s="133">
        <v>0.97</v>
      </c>
      <c r="Q53" s="133">
        <f t="shared" si="4"/>
        <v>8.9239999999999995</v>
      </c>
      <c r="R53" s="133"/>
      <c r="T53" s="137" t="s">
        <v>150</v>
      </c>
      <c r="U53" s="138">
        <v>20.100000000000001</v>
      </c>
      <c r="W53" s="144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45">
        <v>14451000</v>
      </c>
      <c r="AC53" s="15">
        <v>11.07</v>
      </c>
      <c r="AD53" s="2">
        <f t="shared" si="1"/>
        <v>0.19000000000000128</v>
      </c>
      <c r="AE53" s="210">
        <f t="shared" si="2"/>
        <v>2.7173913043478937E-3</v>
      </c>
    </row>
    <row r="54" spans="15:31" x14ac:dyDescent="0.25">
      <c r="O54" s="2"/>
      <c r="P54" s="133">
        <v>0.96</v>
      </c>
      <c r="Q54" s="133">
        <f t="shared" si="4"/>
        <v>8.831999999999999</v>
      </c>
      <c r="R54" s="133"/>
      <c r="T54" s="137" t="s">
        <v>151</v>
      </c>
      <c r="U54" s="138">
        <v>0.48</v>
      </c>
      <c r="W54" s="144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45">
        <v>28330900</v>
      </c>
      <c r="AC54" s="15">
        <v>11.04</v>
      </c>
      <c r="AD54" s="2">
        <f t="shared" si="1"/>
        <v>0.29000000000000092</v>
      </c>
      <c r="AE54" s="210">
        <f t="shared" si="2"/>
        <v>-7.194244604316502E-3</v>
      </c>
    </row>
    <row r="55" spans="15:31" x14ac:dyDescent="0.25">
      <c r="O55" s="2"/>
      <c r="P55" s="133">
        <v>0.95</v>
      </c>
      <c r="Q55" s="133">
        <f t="shared" si="4"/>
        <v>8.7399999999999984</v>
      </c>
      <c r="R55" s="133"/>
      <c r="T55" s="137" t="s">
        <v>146</v>
      </c>
      <c r="U55" s="138" t="s">
        <v>152</v>
      </c>
      <c r="W55" s="144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45">
        <v>22622900</v>
      </c>
      <c r="AC55" s="15">
        <v>11.12</v>
      </c>
      <c r="AD55" s="2">
        <f t="shared" si="1"/>
        <v>0.34999999999999964</v>
      </c>
      <c r="AE55" s="210">
        <f t="shared" si="2"/>
        <v>-1.7667844522968323E-2</v>
      </c>
    </row>
    <row r="56" spans="15:31" x14ac:dyDescent="0.25">
      <c r="O56" s="2"/>
      <c r="P56" s="133">
        <v>0.94</v>
      </c>
      <c r="Q56" s="133">
        <f t="shared" si="4"/>
        <v>8.6479999999999997</v>
      </c>
      <c r="R56" s="133"/>
      <c r="W56" s="144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45">
        <v>19926700</v>
      </c>
      <c r="AC56" s="15">
        <v>11.32</v>
      </c>
      <c r="AD56" s="2">
        <f t="shared" si="1"/>
        <v>0.26999999999999957</v>
      </c>
      <c r="AE56" s="210">
        <f t="shared" si="2"/>
        <v>-2.8326180257510769E-2</v>
      </c>
    </row>
    <row r="57" spans="15:31" x14ac:dyDescent="0.25">
      <c r="O57" s="2"/>
      <c r="P57" s="133">
        <v>0.93</v>
      </c>
      <c r="Q57" s="133">
        <f t="shared" si="4"/>
        <v>8.5559999999999992</v>
      </c>
      <c r="R57" s="133"/>
      <c r="W57" s="144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45">
        <v>16253300</v>
      </c>
      <c r="AC57" s="15">
        <v>11.65</v>
      </c>
      <c r="AD57" s="2">
        <f t="shared" si="1"/>
        <v>0.19999999999999929</v>
      </c>
      <c r="AE57" s="210">
        <f t="shared" si="2"/>
        <v>1.0407632263660149E-2</v>
      </c>
    </row>
    <row r="58" spans="15:31" x14ac:dyDescent="0.25">
      <c r="O58" s="2"/>
      <c r="P58" s="133">
        <v>0.92</v>
      </c>
      <c r="Q58" s="133">
        <f t="shared" si="4"/>
        <v>8.4640000000000004</v>
      </c>
      <c r="R58" s="133"/>
      <c r="W58" s="144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45">
        <v>15529600</v>
      </c>
      <c r="AC58" s="15">
        <v>11.53</v>
      </c>
      <c r="AD58" s="2">
        <f t="shared" si="1"/>
        <v>0.21999999999999886</v>
      </c>
      <c r="AE58" s="210">
        <f t="shared" si="2"/>
        <v>-1.4529914529914478E-2</v>
      </c>
    </row>
    <row r="59" spans="15:31" x14ac:dyDescent="0.25">
      <c r="O59" s="2"/>
      <c r="P59" s="133">
        <v>0.91</v>
      </c>
      <c r="Q59" s="133">
        <f t="shared" si="4"/>
        <v>8.3719999999999999</v>
      </c>
      <c r="R59" s="133"/>
      <c r="W59" s="144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45">
        <v>18029900</v>
      </c>
      <c r="AC59" s="15">
        <v>11.7</v>
      </c>
      <c r="AD59" s="2">
        <f t="shared" si="1"/>
        <v>0.16000000000000014</v>
      </c>
      <c r="AE59" s="210">
        <f t="shared" si="2"/>
        <v>0</v>
      </c>
    </row>
    <row r="60" spans="15:31" x14ac:dyDescent="0.25">
      <c r="O60" s="2"/>
      <c r="P60" s="133">
        <v>0.9</v>
      </c>
      <c r="Q60" s="133">
        <f t="shared" si="4"/>
        <v>8.2799999999999994</v>
      </c>
      <c r="R60" s="133"/>
      <c r="W60" s="144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45">
        <v>16465700</v>
      </c>
      <c r="AC60" s="15">
        <v>11.7</v>
      </c>
      <c r="AD60" s="2">
        <f t="shared" si="1"/>
        <v>0.11999999999999922</v>
      </c>
      <c r="AE60" s="210">
        <f t="shared" si="2"/>
        <v>-1.7064846416383617E-3</v>
      </c>
    </row>
    <row r="61" spans="15:31" x14ac:dyDescent="0.25">
      <c r="W61" s="144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45">
        <v>24095500</v>
      </c>
      <c r="AC61" s="15">
        <v>11.72</v>
      </c>
      <c r="AD61" s="2">
        <f t="shared" si="1"/>
        <v>0.21000000000000085</v>
      </c>
      <c r="AE61" s="210">
        <f t="shared" si="2"/>
        <v>-1.4297729184188368E-2</v>
      </c>
    </row>
    <row r="62" spans="15:31" x14ac:dyDescent="0.25">
      <c r="W62" s="144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45">
        <v>19106600</v>
      </c>
      <c r="AC62" s="15">
        <v>11.89</v>
      </c>
      <c r="AD62" s="2">
        <f t="shared" si="1"/>
        <v>0.14000000000000057</v>
      </c>
      <c r="AE62" s="210">
        <f t="shared" si="2"/>
        <v>8.4175084175086567E-4</v>
      </c>
    </row>
    <row r="63" spans="15:31" x14ac:dyDescent="0.25">
      <c r="W63" s="144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45">
        <v>13423800</v>
      </c>
      <c r="AC63" s="15">
        <v>11.88</v>
      </c>
      <c r="AD63" s="2">
        <f t="shared" si="1"/>
        <v>0.20000000000000107</v>
      </c>
      <c r="AE63" s="210">
        <f t="shared" si="2"/>
        <v>-3.3557046979865168E-3</v>
      </c>
    </row>
    <row r="64" spans="15:31" x14ac:dyDescent="0.25">
      <c r="W64" s="144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45">
        <v>14743000</v>
      </c>
      <c r="AC64" s="15">
        <v>11.92</v>
      </c>
      <c r="AD64" s="2">
        <f t="shared" si="1"/>
        <v>0.1899999999999995</v>
      </c>
      <c r="AE64" s="210">
        <f t="shared" si="2"/>
        <v>-5.008347245409106E-3</v>
      </c>
    </row>
    <row r="65" spans="23:31" x14ac:dyDescent="0.25">
      <c r="W65" s="144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45">
        <v>12010800</v>
      </c>
      <c r="AC65" s="15">
        <v>11.98</v>
      </c>
      <c r="AD65" s="2">
        <f t="shared" si="1"/>
        <v>0.13000000000000078</v>
      </c>
      <c r="AE65" s="210">
        <f t="shared" si="2"/>
        <v>1.6722408026754731E-3</v>
      </c>
    </row>
    <row r="66" spans="23:31" x14ac:dyDescent="0.25">
      <c r="W66" s="144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45">
        <v>12755200</v>
      </c>
      <c r="AC66" s="15">
        <v>11.96</v>
      </c>
      <c r="AD66" s="2">
        <f t="shared" si="1"/>
        <v>0.1899999999999995</v>
      </c>
      <c r="AE66" s="210">
        <f t="shared" si="2"/>
        <v>-4.991680532445808E-3</v>
      </c>
    </row>
    <row r="67" spans="23:31" x14ac:dyDescent="0.25">
      <c r="W67" s="144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45">
        <v>14542300</v>
      </c>
      <c r="AC67" s="15">
        <v>12.02</v>
      </c>
      <c r="AD67" s="2">
        <f t="shared" si="1"/>
        <v>0.14000000000000057</v>
      </c>
      <c r="AE67" s="210">
        <f t="shared" si="2"/>
        <v>-2.4896265560166997E-3</v>
      </c>
    </row>
    <row r="68" spans="23:31" x14ac:dyDescent="0.25">
      <c r="W68" s="144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45">
        <v>15411500</v>
      </c>
      <c r="AC68" s="15">
        <v>12.05</v>
      </c>
      <c r="AD68" s="2">
        <f>Y68-Z68</f>
        <v>0.16000000000000014</v>
      </c>
      <c r="AE68" s="210" t="e">
        <f>AC68/AC69-1</f>
        <v>#DIV/0!</v>
      </c>
    </row>
    <row r="69" spans="23:31" x14ac:dyDescent="0.25">
      <c r="W69" s="146" t="s">
        <v>162</v>
      </c>
      <c r="X69" s="146"/>
      <c r="Y69" s="146"/>
      <c r="Z69" s="146"/>
      <c r="AA69" s="146"/>
      <c r="AB69" s="146"/>
      <c r="AC69" s="146"/>
      <c r="AD69" s="2">
        <f>Y69-Z69</f>
        <v>0</v>
      </c>
      <c r="AE69" s="210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132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19.41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2329.1999999999998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-163.76999999999862</v>
      </c>
      <c r="R7" s="228" t="s">
        <v>248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19.41</v>
      </c>
      <c r="P21">
        <v>1.1000000000000001</v>
      </c>
      <c r="Q21" s="2">
        <f t="shared" ref="Q21:Q33" si="1">P21*O21</f>
        <v>21.351000000000003</v>
      </c>
    </row>
    <row r="22" spans="15:17" x14ac:dyDescent="0.25">
      <c r="O22" s="2">
        <f>$Q$4</f>
        <v>19.41</v>
      </c>
      <c r="P22">
        <v>1.05</v>
      </c>
      <c r="Q22" s="2">
        <f t="shared" si="1"/>
        <v>20.380500000000001</v>
      </c>
    </row>
    <row r="23" spans="15:17" x14ac:dyDescent="0.25">
      <c r="O23" s="2">
        <f t="shared" ref="O23:O33" si="2">$Q$4</f>
        <v>19.41</v>
      </c>
      <c r="P23">
        <v>1.04</v>
      </c>
      <c r="Q23" s="2">
        <f t="shared" si="1"/>
        <v>20.186400000000003</v>
      </c>
    </row>
    <row r="24" spans="15:17" x14ac:dyDescent="0.25">
      <c r="O24" s="2">
        <f t="shared" si="2"/>
        <v>19.41</v>
      </c>
      <c r="P24" s="2">
        <v>1.03</v>
      </c>
      <c r="Q24" s="2">
        <f t="shared" si="1"/>
        <v>19.9923</v>
      </c>
    </row>
    <row r="25" spans="15:17" x14ac:dyDescent="0.25">
      <c r="O25" s="2">
        <f t="shared" si="2"/>
        <v>19.41</v>
      </c>
      <c r="P25" s="2">
        <v>1.02</v>
      </c>
      <c r="Q25" s="2">
        <f t="shared" si="1"/>
        <v>19.798200000000001</v>
      </c>
    </row>
    <row r="26" spans="15:17" x14ac:dyDescent="0.25">
      <c r="O26" s="2">
        <f t="shared" si="2"/>
        <v>19.41</v>
      </c>
      <c r="P26" s="2">
        <v>1.01</v>
      </c>
      <c r="Q26" s="2">
        <f t="shared" si="1"/>
        <v>19.604099999999999</v>
      </c>
    </row>
    <row r="27" spans="15:17" x14ac:dyDescent="0.25">
      <c r="O27" s="2">
        <f t="shared" si="2"/>
        <v>19.41</v>
      </c>
      <c r="P27" s="2">
        <v>1</v>
      </c>
      <c r="Q27" s="2">
        <f t="shared" si="1"/>
        <v>19.41</v>
      </c>
    </row>
    <row r="28" spans="15:17" x14ac:dyDescent="0.25">
      <c r="O28" s="2">
        <f t="shared" si="2"/>
        <v>19.41</v>
      </c>
      <c r="P28" s="2">
        <v>0.99</v>
      </c>
      <c r="Q28" s="2">
        <f t="shared" si="1"/>
        <v>19.215900000000001</v>
      </c>
    </row>
    <row r="29" spans="15:17" x14ac:dyDescent="0.25">
      <c r="O29" s="2">
        <f t="shared" si="2"/>
        <v>19.41</v>
      </c>
      <c r="P29" s="2">
        <v>0.98</v>
      </c>
      <c r="Q29" s="2">
        <f t="shared" si="1"/>
        <v>19.021799999999999</v>
      </c>
    </row>
    <row r="30" spans="15:17" x14ac:dyDescent="0.25">
      <c r="O30" s="2">
        <f t="shared" si="2"/>
        <v>19.41</v>
      </c>
      <c r="P30" s="2">
        <v>0.97</v>
      </c>
      <c r="Q30" s="2">
        <f t="shared" si="1"/>
        <v>18.8277</v>
      </c>
    </row>
    <row r="31" spans="15:17" x14ac:dyDescent="0.25">
      <c r="O31" s="2">
        <f t="shared" si="2"/>
        <v>19.41</v>
      </c>
      <c r="P31" s="2">
        <v>0.96</v>
      </c>
      <c r="Q31" s="2">
        <f t="shared" si="1"/>
        <v>18.633599999999998</v>
      </c>
    </row>
    <row r="32" spans="15:17" x14ac:dyDescent="0.25">
      <c r="O32" s="2">
        <f t="shared" si="2"/>
        <v>19.41</v>
      </c>
      <c r="P32" s="2">
        <v>0.95</v>
      </c>
      <c r="Q32" s="2">
        <f t="shared" si="1"/>
        <v>18.439499999999999</v>
      </c>
    </row>
    <row r="33" spans="15:17" x14ac:dyDescent="0.25">
      <c r="O33" s="2">
        <f t="shared" si="2"/>
        <v>19.41</v>
      </c>
      <c r="P33" s="2">
        <v>0.9</v>
      </c>
      <c r="Q33" s="2">
        <f t="shared" si="1"/>
        <v>17.469000000000001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42.18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1687.2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-260.35999999999945</v>
      </c>
      <c r="R7" s="228" t="s">
        <v>248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42.18</v>
      </c>
      <c r="P22">
        <v>1.1000000000000001</v>
      </c>
      <c r="Q22" s="2">
        <f t="shared" ref="Q22:Q34" si="1">P22*O22</f>
        <v>46.398000000000003</v>
      </c>
      <c r="R22" s="51"/>
    </row>
    <row r="23" spans="15:18" x14ac:dyDescent="0.25">
      <c r="O23" s="2">
        <f>$Q$4</f>
        <v>42.18</v>
      </c>
      <c r="P23">
        <v>1.05</v>
      </c>
      <c r="Q23" s="2">
        <f t="shared" si="1"/>
        <v>44.289000000000001</v>
      </c>
      <c r="R23" s="51"/>
    </row>
    <row r="24" spans="15:18" x14ac:dyDescent="0.25">
      <c r="O24" s="2">
        <f t="shared" ref="O24:O34" si="2">$Q$4</f>
        <v>42.18</v>
      </c>
      <c r="P24">
        <v>1.04</v>
      </c>
      <c r="Q24" s="2">
        <f t="shared" si="1"/>
        <v>43.867200000000004</v>
      </c>
      <c r="R24" s="51"/>
    </row>
    <row r="25" spans="15:18" x14ac:dyDescent="0.25">
      <c r="O25" s="2">
        <f t="shared" si="2"/>
        <v>42.18</v>
      </c>
      <c r="P25" s="2">
        <v>1.03</v>
      </c>
      <c r="Q25" s="2">
        <f t="shared" si="1"/>
        <v>43.445399999999999</v>
      </c>
      <c r="R25" s="51"/>
    </row>
    <row r="26" spans="15:18" x14ac:dyDescent="0.25">
      <c r="O26" s="2">
        <f t="shared" si="2"/>
        <v>42.18</v>
      </c>
      <c r="P26" s="2">
        <v>1.02</v>
      </c>
      <c r="Q26" s="2">
        <f t="shared" si="1"/>
        <v>43.023600000000002</v>
      </c>
      <c r="R26" s="51"/>
    </row>
    <row r="27" spans="15:18" x14ac:dyDescent="0.25">
      <c r="O27" s="2">
        <f t="shared" si="2"/>
        <v>42.18</v>
      </c>
      <c r="P27" s="2">
        <v>1.01</v>
      </c>
      <c r="Q27" s="2">
        <f t="shared" si="1"/>
        <v>42.601799999999997</v>
      </c>
      <c r="R27" s="51"/>
    </row>
    <row r="28" spans="15:18" x14ac:dyDescent="0.25">
      <c r="O28" s="2">
        <f t="shared" si="2"/>
        <v>42.18</v>
      </c>
      <c r="P28" s="2">
        <v>1</v>
      </c>
      <c r="Q28" s="2">
        <f t="shared" si="1"/>
        <v>42.18</v>
      </c>
      <c r="R28" s="51"/>
    </row>
    <row r="29" spans="15:18" x14ac:dyDescent="0.25">
      <c r="O29" s="2">
        <f t="shared" si="2"/>
        <v>42.18</v>
      </c>
      <c r="P29" s="2">
        <v>0.99</v>
      </c>
      <c r="Q29" s="2">
        <f t="shared" si="1"/>
        <v>41.758200000000002</v>
      </c>
      <c r="R29" s="51"/>
    </row>
    <row r="30" spans="15:18" x14ac:dyDescent="0.25">
      <c r="O30" s="2">
        <f t="shared" si="2"/>
        <v>42.18</v>
      </c>
      <c r="P30" s="2">
        <v>0.98</v>
      </c>
      <c r="Q30" s="2">
        <f t="shared" si="1"/>
        <v>41.336399999999998</v>
      </c>
      <c r="R30" s="51"/>
    </row>
    <row r="31" spans="15:18" x14ac:dyDescent="0.25">
      <c r="O31" s="2">
        <f t="shared" si="2"/>
        <v>42.18</v>
      </c>
      <c r="P31" s="2">
        <v>0.97</v>
      </c>
      <c r="Q31" s="2">
        <f t="shared" si="1"/>
        <v>40.9146</v>
      </c>
      <c r="R31" s="51" t="s">
        <v>90</v>
      </c>
    </row>
    <row r="32" spans="15:18" x14ac:dyDescent="0.25">
      <c r="O32" s="2">
        <f t="shared" si="2"/>
        <v>42.18</v>
      </c>
      <c r="P32" s="2">
        <v>0.96</v>
      </c>
      <c r="Q32" s="2">
        <f t="shared" si="1"/>
        <v>40.492799999999995</v>
      </c>
      <c r="R32" s="51"/>
    </row>
    <row r="33" spans="15:18" x14ac:dyDescent="0.25">
      <c r="O33" s="2">
        <f t="shared" si="2"/>
        <v>42.18</v>
      </c>
      <c r="P33" s="2">
        <v>0.95</v>
      </c>
      <c r="Q33" s="2">
        <f t="shared" si="1"/>
        <v>40.070999999999998</v>
      </c>
      <c r="R33" s="51"/>
    </row>
    <row r="34" spans="15:18" x14ac:dyDescent="0.25">
      <c r="O34" s="2">
        <f t="shared" si="2"/>
        <v>42.18</v>
      </c>
      <c r="P34" s="2">
        <v>0.9</v>
      </c>
      <c r="Q34" s="2">
        <f t="shared" si="1"/>
        <v>37.962000000000003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82</v>
      </c>
      <c r="M1" s="28" t="s">
        <v>38</v>
      </c>
      <c r="T1" s="134" t="s">
        <v>117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58" t="s">
        <v>160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8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121</v>
      </c>
      <c r="O2" s="17" t="s">
        <v>57</v>
      </c>
      <c r="Q2">
        <f>C12-H12</f>
        <v>150</v>
      </c>
      <c r="T2" s="135">
        <v>42243</v>
      </c>
      <c r="U2" t="s">
        <v>125</v>
      </c>
      <c r="X2" s="160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4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60.827799999999989</v>
      </c>
      <c r="T3" s="135"/>
      <c r="X3" s="160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4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58.51</v>
      </c>
      <c r="X4" s="160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4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8776.5</v>
      </c>
      <c r="T5" s="135"/>
      <c r="U5" s="104"/>
      <c r="X5" s="160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4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9124.1699999999983</v>
      </c>
      <c r="X6" s="160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4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-347.66999999999825</v>
      </c>
      <c r="R7" s="226" t="s">
        <v>248</v>
      </c>
      <c r="T7" s="135">
        <v>42264</v>
      </c>
      <c r="U7" t="s">
        <v>174</v>
      </c>
      <c r="X7" s="160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4">
        <v>2176700</v>
      </c>
      <c r="AD7" s="13">
        <v>57.98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122</v>
      </c>
      <c r="X8" s="160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4">
        <v>2776500</v>
      </c>
      <c r="AD8" s="13">
        <v>57.93</v>
      </c>
    </row>
    <row r="9" spans="1:30" x14ac:dyDescent="0.25">
      <c r="X9" s="160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4">
        <v>3470800</v>
      </c>
      <c r="AD9" s="13">
        <v>57.14</v>
      </c>
    </row>
    <row r="10" spans="1:30" x14ac:dyDescent="0.25">
      <c r="T10" s="193">
        <v>42285</v>
      </c>
      <c r="U10" s="104" t="s">
        <v>195</v>
      </c>
      <c r="X10" s="160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4">
        <v>2828100</v>
      </c>
      <c r="AD10" s="13">
        <v>58.28</v>
      </c>
    </row>
    <row r="11" spans="1:30" x14ac:dyDescent="0.25">
      <c r="X11" s="160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4">
        <v>2976800</v>
      </c>
      <c r="AD11" s="13">
        <v>58.63</v>
      </c>
    </row>
    <row r="12" spans="1:30" x14ac:dyDescent="0.25">
      <c r="A12" s="49" t="s">
        <v>87</v>
      </c>
      <c r="B12" s="20"/>
      <c r="C12" s="20">
        <f>SUM(C2:C8)</f>
        <v>210</v>
      </c>
      <c r="D12" s="25"/>
      <c r="E12" s="25"/>
      <c r="F12" s="25">
        <f>SUM(F2:F8)</f>
        <v>12918.8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4">
        <v>4787100</v>
      </c>
      <c r="AD12" s="13">
        <v>58.74</v>
      </c>
    </row>
    <row r="13" spans="1:30" x14ac:dyDescent="0.25">
      <c r="X13" s="160">
        <v>42243</v>
      </c>
      <c r="Y13" s="13" t="s">
        <v>173</v>
      </c>
      <c r="Z13" s="13"/>
      <c r="AA13" s="13"/>
      <c r="AB13" s="13"/>
      <c r="AC13" s="154"/>
      <c r="AD13" s="13"/>
    </row>
    <row r="14" spans="1:30" x14ac:dyDescent="0.25">
      <c r="X14" s="160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4">
        <v>7043400</v>
      </c>
      <c r="AD14" s="13">
        <v>57.1</v>
      </c>
    </row>
    <row r="15" spans="1:30" x14ac:dyDescent="0.25">
      <c r="X15" s="160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4">
        <v>4644300</v>
      </c>
      <c r="AD15" s="13">
        <v>56.69</v>
      </c>
    </row>
    <row r="16" spans="1:30" x14ac:dyDescent="0.25">
      <c r="A16" s="48"/>
      <c r="X16" s="160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4">
        <v>4385000</v>
      </c>
      <c r="AD16" s="13">
        <v>58.08</v>
      </c>
    </row>
    <row r="17" spans="1:30" x14ac:dyDescent="0.25">
      <c r="A17" s="48"/>
      <c r="X17" s="160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4">
        <v>3651500</v>
      </c>
      <c r="AD17" s="13">
        <v>60.93</v>
      </c>
    </row>
    <row r="18" spans="1:30" x14ac:dyDescent="0.25">
      <c r="A18" s="48"/>
      <c r="X18" s="160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4">
        <v>2536500</v>
      </c>
      <c r="AD18" s="13">
        <v>62.37</v>
      </c>
    </row>
    <row r="19" spans="1:30" x14ac:dyDescent="0.25">
      <c r="X19" s="160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4">
        <v>2990400</v>
      </c>
      <c r="AD19" s="13">
        <v>63.33</v>
      </c>
    </row>
    <row r="20" spans="1:30" x14ac:dyDescent="0.25">
      <c r="X20" s="160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4">
        <v>2503500</v>
      </c>
      <c r="AD20" s="13">
        <v>63.24</v>
      </c>
    </row>
    <row r="21" spans="1:30" x14ac:dyDescent="0.25">
      <c r="X21" s="160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4">
        <v>2068100</v>
      </c>
      <c r="AD21" s="13">
        <v>63.52</v>
      </c>
    </row>
    <row r="22" spans="1:30" x14ac:dyDescent="0.25">
      <c r="X22" s="160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4">
        <v>2221600</v>
      </c>
      <c r="AD22" s="13">
        <v>63.53</v>
      </c>
    </row>
    <row r="23" spans="1:30" x14ac:dyDescent="0.25">
      <c r="X23" s="160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4">
        <v>2261500</v>
      </c>
      <c r="AD23" s="13">
        <v>63.16</v>
      </c>
    </row>
    <row r="24" spans="1:30" x14ac:dyDescent="0.25">
      <c r="X24" s="160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4">
        <v>2928600</v>
      </c>
      <c r="AD24" s="13">
        <v>63.28</v>
      </c>
    </row>
    <row r="25" spans="1:30" x14ac:dyDescent="0.25">
      <c r="X25" s="160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4">
        <v>2719500</v>
      </c>
      <c r="AD25" s="13">
        <v>63.14</v>
      </c>
    </row>
    <row r="26" spans="1:30" x14ac:dyDescent="0.25">
      <c r="X26" s="160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4">
        <v>3748300</v>
      </c>
      <c r="AD26" s="13">
        <v>62.77</v>
      </c>
    </row>
    <row r="27" spans="1:30" x14ac:dyDescent="0.25">
      <c r="X27" s="160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4">
        <v>3561000</v>
      </c>
      <c r="AD27" s="13">
        <v>62.21</v>
      </c>
    </row>
    <row r="28" spans="1:30" x14ac:dyDescent="0.25">
      <c r="X28" s="160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4">
        <v>3843300</v>
      </c>
      <c r="AD28" s="13">
        <v>61.65</v>
      </c>
    </row>
    <row r="29" spans="1:30" x14ac:dyDescent="0.25">
      <c r="X29" s="160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4">
        <v>6668700</v>
      </c>
      <c r="AD29" s="13">
        <v>62.17</v>
      </c>
    </row>
    <row r="30" spans="1:30" x14ac:dyDescent="0.25">
      <c r="X30" s="160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4">
        <v>13215000</v>
      </c>
      <c r="AD30" s="13">
        <v>62.01</v>
      </c>
    </row>
    <row r="31" spans="1:30" x14ac:dyDescent="0.25">
      <c r="X31" s="160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4">
        <v>2101100</v>
      </c>
      <c r="AD31" s="13">
        <v>69.02</v>
      </c>
    </row>
    <row r="32" spans="1:30" x14ac:dyDescent="0.25">
      <c r="X32" s="160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4">
        <v>1643700</v>
      </c>
      <c r="AD32" s="13">
        <v>68.59</v>
      </c>
    </row>
    <row r="33" spans="15:30" x14ac:dyDescent="0.25">
      <c r="X33" s="160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4">
        <v>1371900</v>
      </c>
      <c r="AD33" s="13">
        <v>68.8</v>
      </c>
    </row>
    <row r="34" spans="15:30" x14ac:dyDescent="0.25">
      <c r="X34" s="160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4">
        <v>2191600</v>
      </c>
      <c r="AD34" s="13">
        <v>68.680000000000007</v>
      </c>
    </row>
    <row r="35" spans="15:30" ht="20.25" thickBot="1" x14ac:dyDescent="0.35">
      <c r="O35" s="267" t="s">
        <v>83</v>
      </c>
      <c r="P35" s="267"/>
      <c r="T35" s="162" t="s">
        <v>114</v>
      </c>
      <c r="U35" s="2"/>
      <c r="X35" s="160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4">
        <v>1855500</v>
      </c>
      <c r="AD35" s="13">
        <v>68.22</v>
      </c>
    </row>
    <row r="36" spans="15:30" ht="15.75" thickTop="1" x14ac:dyDescent="0.25">
      <c r="O36" s="133">
        <v>1.1000000000000001</v>
      </c>
      <c r="P36" s="133">
        <f>O36*$Q$4</f>
        <v>64.361000000000004</v>
      </c>
      <c r="Q36" s="2"/>
      <c r="T36" s="163" t="s">
        <v>135</v>
      </c>
      <c r="U36" s="156">
        <v>57.67</v>
      </c>
      <c r="X36" s="160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4">
        <v>2622800</v>
      </c>
      <c r="AD36" s="13">
        <v>68.040000000000006</v>
      </c>
    </row>
    <row r="37" spans="15:30" ht="15" customHeight="1" x14ac:dyDescent="0.25">
      <c r="O37" s="133">
        <v>1.0900000000000001</v>
      </c>
      <c r="P37" s="133">
        <f t="shared" ref="P37:P56" si="1">O37*$Q$4</f>
        <v>63.7759</v>
      </c>
      <c r="Q37" s="2"/>
      <c r="T37" s="163" t="s">
        <v>136</v>
      </c>
      <c r="U37" s="156">
        <v>57.41</v>
      </c>
      <c r="X37" s="160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4">
        <v>1855800</v>
      </c>
      <c r="AD37" s="13">
        <v>67.959999999999994</v>
      </c>
    </row>
    <row r="38" spans="15:30" x14ac:dyDescent="0.25">
      <c r="O38" s="133">
        <v>1.08</v>
      </c>
      <c r="P38" s="133">
        <f t="shared" si="1"/>
        <v>63.190800000000003</v>
      </c>
      <c r="Q38" s="2"/>
      <c r="T38" s="163" t="s">
        <v>137</v>
      </c>
      <c r="U38" s="156" t="s">
        <v>190</v>
      </c>
      <c r="X38" s="160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4">
        <v>2112800</v>
      </c>
      <c r="AD38" s="13">
        <v>68</v>
      </c>
    </row>
    <row r="39" spans="15:30" x14ac:dyDescent="0.25">
      <c r="O39" s="133">
        <v>1.07</v>
      </c>
      <c r="P39" s="133">
        <f t="shared" si="1"/>
        <v>62.605699999999999</v>
      </c>
      <c r="Q39" s="2"/>
      <c r="T39" s="163" t="s">
        <v>138</v>
      </c>
      <c r="U39" s="156" t="s">
        <v>191</v>
      </c>
      <c r="X39" s="160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4">
        <v>2524300</v>
      </c>
      <c r="AD39" s="13">
        <v>68.010000000000005</v>
      </c>
    </row>
    <row r="40" spans="15:30" x14ac:dyDescent="0.25">
      <c r="O40" s="133">
        <v>1.06</v>
      </c>
      <c r="P40" s="133">
        <f t="shared" si="1"/>
        <v>62.020600000000002</v>
      </c>
      <c r="Q40" s="2"/>
      <c r="T40" s="163" t="s">
        <v>139</v>
      </c>
      <c r="U40" s="156">
        <v>69.47</v>
      </c>
      <c r="X40" s="160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4">
        <v>1963300</v>
      </c>
      <c r="AD40" s="13">
        <v>67.349999999999994</v>
      </c>
    </row>
    <row r="41" spans="15:30" x14ac:dyDescent="0.25">
      <c r="O41" s="133">
        <v>1.05</v>
      </c>
      <c r="P41" s="133">
        <f t="shared" si="1"/>
        <v>61.435499999999998</v>
      </c>
      <c r="Q41" s="2"/>
      <c r="T41" s="163" t="s">
        <v>140</v>
      </c>
      <c r="U41" s="156">
        <v>1.34368</v>
      </c>
      <c r="X41" s="160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4">
        <v>2345500</v>
      </c>
      <c r="AD41" s="13">
        <v>67.36</v>
      </c>
    </row>
    <row r="42" spans="15:30" x14ac:dyDescent="0.25">
      <c r="O42" s="133">
        <v>1.04</v>
      </c>
      <c r="P42" s="133">
        <f t="shared" si="1"/>
        <v>60.8504</v>
      </c>
      <c r="Q42" s="2"/>
      <c r="T42" s="163" t="s">
        <v>166</v>
      </c>
      <c r="U42" s="156" t="s">
        <v>171</v>
      </c>
      <c r="X42" s="160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4">
        <v>2628500</v>
      </c>
      <c r="AD42" s="13">
        <v>67.239999999999995</v>
      </c>
    </row>
    <row r="43" spans="15:30" x14ac:dyDescent="0.25">
      <c r="O43" s="133">
        <v>1.03</v>
      </c>
      <c r="P43" s="133">
        <f t="shared" si="1"/>
        <v>60.265299999999996</v>
      </c>
      <c r="Q43" s="2"/>
      <c r="T43" s="163"/>
      <c r="U43" s="156"/>
      <c r="X43" s="160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4">
        <v>1977800</v>
      </c>
      <c r="AD43" s="13">
        <v>67.62</v>
      </c>
    </row>
    <row r="44" spans="15:30" x14ac:dyDescent="0.25">
      <c r="O44" s="133">
        <v>1.02</v>
      </c>
      <c r="P44" s="133">
        <f t="shared" si="1"/>
        <v>59.680199999999999</v>
      </c>
      <c r="Q44" s="2"/>
      <c r="T44" s="163" t="s">
        <v>142</v>
      </c>
      <c r="U44" s="156" t="s">
        <v>192</v>
      </c>
      <c r="X44" s="160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4">
        <v>2423900</v>
      </c>
      <c r="AD44" s="13">
        <v>67.7</v>
      </c>
    </row>
    <row r="45" spans="15:30" x14ac:dyDescent="0.25">
      <c r="O45" s="133">
        <v>1.01</v>
      </c>
      <c r="P45" s="133">
        <f t="shared" si="1"/>
        <v>59.095099999999995</v>
      </c>
      <c r="Q45" s="2"/>
      <c r="T45" s="163" t="s">
        <v>143</v>
      </c>
      <c r="U45" s="156" t="s">
        <v>172</v>
      </c>
      <c r="X45" s="160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4">
        <v>2256700</v>
      </c>
      <c r="AD45" s="13">
        <v>67.239999999999995</v>
      </c>
    </row>
    <row r="46" spans="15:30" x14ac:dyDescent="0.25">
      <c r="O46" s="133">
        <v>1</v>
      </c>
      <c r="P46" s="133">
        <f t="shared" si="1"/>
        <v>58.51</v>
      </c>
      <c r="Q46" s="2"/>
      <c r="T46" s="163" t="s">
        <v>144</v>
      </c>
      <c r="U46" s="157">
        <v>2727660</v>
      </c>
      <c r="X46" s="160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4">
        <v>2421400</v>
      </c>
      <c r="AD46" s="13">
        <v>66.900000000000006</v>
      </c>
    </row>
    <row r="47" spans="15:30" x14ac:dyDescent="0.25">
      <c r="O47" s="133">
        <v>0.99</v>
      </c>
      <c r="P47" s="133">
        <f t="shared" si="1"/>
        <v>57.924900000000001</v>
      </c>
      <c r="Q47" s="2"/>
      <c r="T47" s="163" t="s">
        <v>149</v>
      </c>
      <c r="U47" s="157">
        <v>3018420</v>
      </c>
      <c r="X47" s="160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4">
        <v>2231400</v>
      </c>
      <c r="AD47" s="13">
        <v>65.84</v>
      </c>
    </row>
    <row r="48" spans="15:30" x14ac:dyDescent="0.25">
      <c r="O48" s="133">
        <v>0.98</v>
      </c>
      <c r="P48" s="133">
        <f t="shared" si="1"/>
        <v>57.339799999999997</v>
      </c>
      <c r="Q48" s="2"/>
      <c r="T48" s="163" t="s">
        <v>145</v>
      </c>
      <c r="U48" s="156" t="s">
        <v>193</v>
      </c>
      <c r="X48" s="160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4">
        <v>2358900</v>
      </c>
      <c r="AD48" s="13">
        <v>65.069999999999993</v>
      </c>
    </row>
    <row r="49" spans="15:30" x14ac:dyDescent="0.25">
      <c r="O49" s="133">
        <v>0.97</v>
      </c>
      <c r="P49" s="133">
        <f t="shared" si="1"/>
        <v>56.7547</v>
      </c>
      <c r="T49" s="163" t="s">
        <v>150</v>
      </c>
      <c r="U49" s="156">
        <v>9.7799999999999994</v>
      </c>
      <c r="X49" s="160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4">
        <v>2631900</v>
      </c>
      <c r="AD49" s="13">
        <v>64.58</v>
      </c>
    </row>
    <row r="50" spans="15:30" x14ac:dyDescent="0.25">
      <c r="O50" s="133">
        <v>0.96</v>
      </c>
      <c r="P50" s="133">
        <f t="shared" si="1"/>
        <v>56.169599999999996</v>
      </c>
      <c r="T50" s="163" t="s">
        <v>151</v>
      </c>
      <c r="U50" s="156">
        <v>5.95</v>
      </c>
      <c r="X50" s="160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4">
        <v>2943300</v>
      </c>
      <c r="AD50" s="13">
        <v>65.400000000000006</v>
      </c>
    </row>
    <row r="51" spans="15:30" x14ac:dyDescent="0.25">
      <c r="O51" s="133">
        <v>0.95</v>
      </c>
      <c r="P51" s="133">
        <f t="shared" si="1"/>
        <v>55.584499999999998</v>
      </c>
      <c r="T51" s="163" t="s">
        <v>146</v>
      </c>
      <c r="U51" s="156" t="s">
        <v>194</v>
      </c>
      <c r="X51" s="160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4">
        <v>2782900</v>
      </c>
      <c r="AD51" s="13">
        <v>64.47</v>
      </c>
    </row>
    <row r="52" spans="15:30" x14ac:dyDescent="0.25">
      <c r="O52" s="133">
        <v>0.94</v>
      </c>
      <c r="P52" s="133">
        <f t="shared" si="1"/>
        <v>54.999399999999994</v>
      </c>
      <c r="X52" s="160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4">
        <v>2818100</v>
      </c>
      <c r="AD52" s="13">
        <v>64.650000000000006</v>
      </c>
    </row>
    <row r="53" spans="15:30" x14ac:dyDescent="0.25">
      <c r="O53" s="133">
        <v>0.93</v>
      </c>
      <c r="P53" s="133">
        <f t="shared" si="1"/>
        <v>54.414300000000004</v>
      </c>
      <c r="X53" s="160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4">
        <v>4657600</v>
      </c>
      <c r="AD53" s="13">
        <v>65.150000000000006</v>
      </c>
    </row>
    <row r="54" spans="15:30" x14ac:dyDescent="0.25">
      <c r="O54" s="133">
        <v>0.92</v>
      </c>
      <c r="P54" s="133">
        <f t="shared" si="1"/>
        <v>53.8292</v>
      </c>
      <c r="X54" s="160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4">
        <v>3121200</v>
      </c>
      <c r="AD54" s="13">
        <v>64.53</v>
      </c>
    </row>
    <row r="55" spans="15:30" x14ac:dyDescent="0.25">
      <c r="O55" s="133">
        <v>0.91</v>
      </c>
      <c r="P55" s="133">
        <f t="shared" si="1"/>
        <v>53.244100000000003</v>
      </c>
      <c r="X55" s="160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4">
        <v>2718300</v>
      </c>
      <c r="AD55" s="13">
        <v>64.34</v>
      </c>
    </row>
    <row r="56" spans="15:30" x14ac:dyDescent="0.25">
      <c r="O56" s="133">
        <v>0.9</v>
      </c>
      <c r="P56" s="133">
        <f t="shared" si="1"/>
        <v>52.658999999999999</v>
      </c>
      <c r="X56" s="160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4">
        <v>3079300</v>
      </c>
      <c r="AD56" s="13">
        <v>65.489999999999995</v>
      </c>
    </row>
    <row r="57" spans="15:30" x14ac:dyDescent="0.25">
      <c r="X57" s="160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4">
        <v>3805800</v>
      </c>
      <c r="AD57" s="13">
        <v>64.69</v>
      </c>
    </row>
    <row r="58" spans="15:30" x14ac:dyDescent="0.25">
      <c r="X58" s="160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4">
        <v>2683700</v>
      </c>
      <c r="AD58" s="13">
        <v>65.61</v>
      </c>
    </row>
    <row r="59" spans="15:30" x14ac:dyDescent="0.25">
      <c r="X59" s="160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4">
        <v>2484200</v>
      </c>
      <c r="AD59" s="13">
        <v>66.010000000000005</v>
      </c>
    </row>
    <row r="60" spans="15:30" x14ac:dyDescent="0.25">
      <c r="X60" s="160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4">
        <v>4124700</v>
      </c>
      <c r="AD60" s="13">
        <v>65.930000000000007</v>
      </c>
    </row>
    <row r="61" spans="15:30" x14ac:dyDescent="0.25">
      <c r="X61" s="160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4">
        <v>5049100</v>
      </c>
      <c r="AD61" s="13">
        <v>66.099999999999994</v>
      </c>
    </row>
    <row r="62" spans="15:30" x14ac:dyDescent="0.25">
      <c r="X62" s="160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4">
        <v>2905900</v>
      </c>
      <c r="AD62" s="13">
        <v>67.989999999999995</v>
      </c>
    </row>
    <row r="63" spans="15:30" x14ac:dyDescent="0.25">
      <c r="X63" s="160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4">
        <v>1511200</v>
      </c>
      <c r="AD63" s="13">
        <v>66.83</v>
      </c>
    </row>
    <row r="64" spans="15:30" x14ac:dyDescent="0.25">
      <c r="X64" s="160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4">
        <v>1690100</v>
      </c>
      <c r="AD64" s="13">
        <v>66.98</v>
      </c>
    </row>
    <row r="65" spans="24:30" x14ac:dyDescent="0.25">
      <c r="X65" s="160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4">
        <v>1940400</v>
      </c>
      <c r="AD65" s="13">
        <v>66.319999999999993</v>
      </c>
    </row>
    <row r="66" spans="24:30" x14ac:dyDescent="0.25">
      <c r="X66" s="160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4">
        <v>1819800</v>
      </c>
      <c r="AD66" s="13">
        <v>67.02</v>
      </c>
    </row>
    <row r="67" spans="24:30" x14ac:dyDescent="0.25">
      <c r="X67" s="160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4">
        <v>2069600</v>
      </c>
      <c r="AD67" s="13">
        <v>67.14</v>
      </c>
    </row>
    <row r="68" spans="24:30" x14ac:dyDescent="0.25">
      <c r="X68" s="160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4">
        <v>2420000</v>
      </c>
      <c r="AD68" s="13">
        <v>66.56</v>
      </c>
    </row>
    <row r="69" spans="24:30" x14ac:dyDescent="0.25">
      <c r="X69" s="13" t="s">
        <v>162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76.34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5725.5</v>
      </c>
    </row>
    <row r="6" spans="1:2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</row>
    <row r="7" spans="1:21" ht="15.75" x14ac:dyDescent="0.25">
      <c r="O7" s="17" t="s">
        <v>65</v>
      </c>
      <c r="Q7" s="2">
        <f>Q5-Q6</f>
        <v>-485.90000000000055</v>
      </c>
      <c r="R7" s="228" t="s">
        <v>248</v>
      </c>
    </row>
    <row r="9" spans="1:2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</row>
    <row r="15" spans="1:21" x14ac:dyDescent="0.25">
      <c r="I15" s="2"/>
    </row>
    <row r="17" spans="15:18" ht="20.25" thickBot="1" x14ac:dyDescent="0.35">
      <c r="O17" s="267" t="s">
        <v>83</v>
      </c>
      <c r="P17" s="267"/>
      <c r="R17" s="51"/>
    </row>
    <row r="18" spans="15:18" ht="15.75" thickTop="1" x14ac:dyDescent="0.25">
      <c r="O18" s="133">
        <v>1.1000000000000001</v>
      </c>
      <c r="P18" s="133">
        <f>O18*$Q$4</f>
        <v>83.974000000000004</v>
      </c>
      <c r="Q18" s="2"/>
      <c r="R18" s="51"/>
    </row>
    <row r="19" spans="15:18" x14ac:dyDescent="0.25">
      <c r="O19" s="133">
        <v>1.0900000000000001</v>
      </c>
      <c r="P19" s="133">
        <f t="shared" ref="P19:P38" si="0">O19*$Q$4</f>
        <v>83.210600000000014</v>
      </c>
      <c r="Q19" s="2"/>
      <c r="R19" s="51"/>
    </row>
    <row r="20" spans="15:18" x14ac:dyDescent="0.25">
      <c r="O20" s="133">
        <v>1.08</v>
      </c>
      <c r="P20" s="133">
        <f t="shared" si="0"/>
        <v>82.447200000000009</v>
      </c>
      <c r="Q20" s="2"/>
      <c r="R20" s="51"/>
    </row>
    <row r="21" spans="15:18" x14ac:dyDescent="0.25">
      <c r="O21" s="133">
        <v>1.07</v>
      </c>
      <c r="P21" s="133">
        <f t="shared" si="0"/>
        <v>81.683800000000005</v>
      </c>
      <c r="Q21" s="2"/>
      <c r="R21" s="51"/>
    </row>
    <row r="22" spans="15:18" x14ac:dyDescent="0.25">
      <c r="O22" s="133">
        <v>1.06</v>
      </c>
      <c r="P22" s="133">
        <f t="shared" si="0"/>
        <v>80.920400000000001</v>
      </c>
      <c r="Q22" s="2"/>
      <c r="R22" s="51"/>
    </row>
    <row r="23" spans="15:18" x14ac:dyDescent="0.25">
      <c r="O23" s="133">
        <v>1.05</v>
      </c>
      <c r="P23" s="133">
        <f t="shared" si="0"/>
        <v>80.157000000000011</v>
      </c>
      <c r="Q23" s="2"/>
      <c r="R23" s="51"/>
    </row>
    <row r="24" spans="15:18" x14ac:dyDescent="0.25">
      <c r="O24" s="133">
        <v>1.04</v>
      </c>
      <c r="P24" s="133">
        <f t="shared" si="0"/>
        <v>79.393600000000006</v>
      </c>
      <c r="Q24" s="2"/>
      <c r="R24" s="51"/>
    </row>
    <row r="25" spans="15:18" x14ac:dyDescent="0.25">
      <c r="O25" s="133">
        <v>1.03</v>
      </c>
      <c r="P25" s="133">
        <f t="shared" si="0"/>
        <v>78.630200000000002</v>
      </c>
      <c r="Q25" s="2"/>
      <c r="R25" s="51"/>
    </row>
    <row r="26" spans="15:18" x14ac:dyDescent="0.25">
      <c r="O26" s="133">
        <v>1.02</v>
      </c>
      <c r="P26" s="133">
        <f t="shared" si="0"/>
        <v>77.866799999999998</v>
      </c>
      <c r="Q26" s="2"/>
      <c r="R26" s="51"/>
    </row>
    <row r="27" spans="15:18" x14ac:dyDescent="0.25">
      <c r="O27" s="133">
        <v>1.01</v>
      </c>
      <c r="P27" s="133">
        <f t="shared" si="0"/>
        <v>77.103400000000008</v>
      </c>
      <c r="Q27" s="2"/>
      <c r="R27" s="51"/>
    </row>
    <row r="28" spans="15:18" x14ac:dyDescent="0.25">
      <c r="O28" s="133">
        <v>1</v>
      </c>
      <c r="P28" s="133">
        <f t="shared" si="0"/>
        <v>76.34</v>
      </c>
      <c r="Q28" s="2"/>
      <c r="R28" s="51"/>
    </row>
    <row r="29" spans="15:18" x14ac:dyDescent="0.25">
      <c r="O29" s="133">
        <v>0.99</v>
      </c>
      <c r="P29" s="133">
        <f t="shared" si="0"/>
        <v>75.576599999999999</v>
      </c>
      <c r="Q29" s="2"/>
      <c r="R29" s="51"/>
    </row>
    <row r="30" spans="15:18" x14ac:dyDescent="0.25">
      <c r="O30" s="133">
        <v>0.98</v>
      </c>
      <c r="P30" s="133">
        <f t="shared" si="0"/>
        <v>74.813200000000009</v>
      </c>
      <c r="Q30" s="2"/>
      <c r="R30" s="51"/>
    </row>
    <row r="31" spans="15:18" x14ac:dyDescent="0.25">
      <c r="O31" s="133">
        <v>0.97</v>
      </c>
      <c r="P31" s="133">
        <f t="shared" si="0"/>
        <v>74.049800000000005</v>
      </c>
    </row>
    <row r="32" spans="15:18" x14ac:dyDescent="0.25">
      <c r="O32" s="133">
        <v>0.96</v>
      </c>
      <c r="P32" s="133">
        <f t="shared" si="0"/>
        <v>73.2864</v>
      </c>
    </row>
    <row r="33" spans="15:16" x14ac:dyDescent="0.25">
      <c r="O33" s="133">
        <v>0.95</v>
      </c>
      <c r="P33" s="133">
        <f t="shared" si="0"/>
        <v>72.522999999999996</v>
      </c>
    </row>
    <row r="34" spans="15:16" x14ac:dyDescent="0.25">
      <c r="O34" s="133">
        <v>0.94</v>
      </c>
      <c r="P34" s="133">
        <f t="shared" si="0"/>
        <v>71.759600000000006</v>
      </c>
    </row>
    <row r="35" spans="15:16" x14ac:dyDescent="0.25">
      <c r="O35" s="133">
        <v>0.93</v>
      </c>
      <c r="P35" s="133">
        <f t="shared" si="0"/>
        <v>70.996200000000002</v>
      </c>
    </row>
    <row r="36" spans="15:16" x14ac:dyDescent="0.25">
      <c r="O36" s="133">
        <v>0.92</v>
      </c>
      <c r="P36" s="133">
        <f t="shared" si="0"/>
        <v>70.232800000000012</v>
      </c>
    </row>
    <row r="37" spans="15:16" x14ac:dyDescent="0.25">
      <c r="O37" s="133">
        <v>0.91</v>
      </c>
      <c r="P37" s="133">
        <f t="shared" si="0"/>
        <v>69.469400000000007</v>
      </c>
    </row>
    <row r="38" spans="15:16" x14ac:dyDescent="0.25">
      <c r="O38" s="133">
        <v>0.9</v>
      </c>
      <c r="P38" s="133">
        <f t="shared" si="0"/>
        <v>68.706000000000003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43.78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1532.3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-133.23000000000002</v>
      </c>
      <c r="R7" s="228" t="s">
        <v>248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43.78</v>
      </c>
      <c r="P19">
        <v>1.1000000000000001</v>
      </c>
      <c r="Q19" s="2">
        <f t="shared" ref="Q19:Q31" si="0">P19*O19</f>
        <v>48.158000000000008</v>
      </c>
    </row>
    <row r="20" spans="15:17" x14ac:dyDescent="0.25">
      <c r="O20" s="2">
        <f>$Q$4</f>
        <v>43.78</v>
      </c>
      <c r="P20">
        <v>1.05</v>
      </c>
      <c r="Q20" s="2">
        <f t="shared" si="0"/>
        <v>45.969000000000001</v>
      </c>
    </row>
    <row r="21" spans="15:17" x14ac:dyDescent="0.25">
      <c r="O21" s="2">
        <f t="shared" ref="O21:O31" si="1">$Q$4</f>
        <v>43.78</v>
      </c>
      <c r="P21">
        <v>1.04</v>
      </c>
      <c r="Q21" s="2">
        <f t="shared" si="0"/>
        <v>45.531200000000005</v>
      </c>
    </row>
    <row r="22" spans="15:17" x14ac:dyDescent="0.25">
      <c r="O22" s="2">
        <f t="shared" si="1"/>
        <v>43.78</v>
      </c>
      <c r="P22" s="2">
        <v>1.03</v>
      </c>
      <c r="Q22" s="2">
        <f t="shared" si="0"/>
        <v>45.093400000000003</v>
      </c>
    </row>
    <row r="23" spans="15:17" x14ac:dyDescent="0.25">
      <c r="O23" s="2">
        <f t="shared" si="1"/>
        <v>43.78</v>
      </c>
      <c r="P23" s="2">
        <v>1.02</v>
      </c>
      <c r="Q23" s="2">
        <f t="shared" si="0"/>
        <v>44.6556</v>
      </c>
    </row>
    <row r="24" spans="15:17" x14ac:dyDescent="0.25">
      <c r="O24" s="2">
        <f t="shared" si="1"/>
        <v>43.78</v>
      </c>
      <c r="P24" s="2">
        <v>1.01</v>
      </c>
      <c r="Q24" s="2">
        <f t="shared" si="0"/>
        <v>44.217800000000004</v>
      </c>
    </row>
    <row r="25" spans="15:17" x14ac:dyDescent="0.25">
      <c r="O25" s="2">
        <f t="shared" si="1"/>
        <v>43.78</v>
      </c>
      <c r="P25" s="2">
        <v>1</v>
      </c>
      <c r="Q25" s="2">
        <f t="shared" si="0"/>
        <v>43.78</v>
      </c>
    </row>
    <row r="26" spans="15:17" x14ac:dyDescent="0.25">
      <c r="O26" s="2">
        <f t="shared" si="1"/>
        <v>43.78</v>
      </c>
      <c r="P26" s="2">
        <v>0.99</v>
      </c>
      <c r="Q26" s="2">
        <f t="shared" si="0"/>
        <v>43.342199999999998</v>
      </c>
    </row>
    <row r="27" spans="15:17" x14ac:dyDescent="0.25">
      <c r="O27" s="2">
        <f t="shared" si="1"/>
        <v>43.78</v>
      </c>
      <c r="P27" s="2">
        <v>0.98</v>
      </c>
      <c r="Q27" s="2">
        <f t="shared" si="0"/>
        <v>42.904400000000003</v>
      </c>
    </row>
    <row r="28" spans="15:17" x14ac:dyDescent="0.25">
      <c r="O28" s="2">
        <f t="shared" si="1"/>
        <v>43.78</v>
      </c>
      <c r="P28" s="2">
        <v>0.97</v>
      </c>
      <c r="Q28" s="2">
        <f t="shared" si="0"/>
        <v>42.4666</v>
      </c>
    </row>
    <row r="29" spans="15:17" x14ac:dyDescent="0.25">
      <c r="O29" s="2">
        <f t="shared" si="1"/>
        <v>43.78</v>
      </c>
      <c r="P29" s="2">
        <v>0.96</v>
      </c>
      <c r="Q29" s="2">
        <f t="shared" si="0"/>
        <v>42.028799999999997</v>
      </c>
    </row>
    <row r="30" spans="15:17" x14ac:dyDescent="0.25">
      <c r="O30" s="2">
        <f t="shared" si="1"/>
        <v>43.78</v>
      </c>
      <c r="P30" s="2">
        <v>0.95</v>
      </c>
      <c r="Q30" s="2">
        <f t="shared" si="0"/>
        <v>41.591000000000001</v>
      </c>
    </row>
    <row r="31" spans="15:17" x14ac:dyDescent="0.25">
      <c r="O31" s="2">
        <f t="shared" si="1"/>
        <v>43.78</v>
      </c>
      <c r="P31" s="2">
        <v>0.9</v>
      </c>
      <c r="Q31" s="2">
        <f t="shared" si="0"/>
        <v>39.402000000000001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7.59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2049.3000000000002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-320.11999999999989</v>
      </c>
      <c r="R7" s="226" t="s">
        <v>248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115</v>
      </c>
    </row>
    <row r="14" spans="1:21" ht="20.25" thickBot="1" x14ac:dyDescent="0.35">
      <c r="O14" s="267" t="s">
        <v>83</v>
      </c>
      <c r="P14" s="267"/>
      <c r="R14" s="51"/>
    </row>
    <row r="15" spans="1:21" ht="15.75" thickTop="1" x14ac:dyDescent="0.25">
      <c r="O15" s="133">
        <v>1.1000000000000001</v>
      </c>
      <c r="P15" s="133">
        <f>O15*$Q$4</f>
        <v>8.3490000000000002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8.2731000000000012</v>
      </c>
      <c r="Q16" s="2"/>
      <c r="R16" s="51"/>
    </row>
    <row r="17" spans="15:18" x14ac:dyDescent="0.25">
      <c r="O17" s="133">
        <v>1.08</v>
      </c>
      <c r="P17" s="133">
        <f t="shared" si="1"/>
        <v>8.1972000000000005</v>
      </c>
      <c r="Q17" s="2"/>
      <c r="R17" s="51"/>
    </row>
    <row r="18" spans="15:18" x14ac:dyDescent="0.25">
      <c r="O18" s="133">
        <v>1.07</v>
      </c>
      <c r="P18" s="133">
        <f t="shared" si="1"/>
        <v>8.1212999999999997</v>
      </c>
      <c r="Q18" s="2"/>
      <c r="R18" s="51"/>
    </row>
    <row r="19" spans="15:18" x14ac:dyDescent="0.25">
      <c r="O19" s="133">
        <v>1.06</v>
      </c>
      <c r="P19" s="133">
        <f t="shared" si="1"/>
        <v>8.0454000000000008</v>
      </c>
      <c r="Q19" s="2"/>
      <c r="R19" s="51"/>
    </row>
    <row r="20" spans="15:18" x14ac:dyDescent="0.25">
      <c r="O20" s="133">
        <v>1.05</v>
      </c>
      <c r="P20" s="133">
        <f t="shared" si="1"/>
        <v>7.9695</v>
      </c>
      <c r="Q20" s="2"/>
      <c r="R20" s="51"/>
    </row>
    <row r="21" spans="15:18" x14ac:dyDescent="0.25">
      <c r="O21" s="133">
        <v>1.04</v>
      </c>
      <c r="P21" s="133">
        <f t="shared" si="1"/>
        <v>7.8936000000000002</v>
      </c>
      <c r="Q21" s="2"/>
      <c r="R21" s="51"/>
    </row>
    <row r="22" spans="15:18" x14ac:dyDescent="0.25">
      <c r="O22" s="133">
        <v>1.03</v>
      </c>
      <c r="P22" s="133">
        <f t="shared" si="1"/>
        <v>7.8177000000000003</v>
      </c>
      <c r="Q22" s="2"/>
      <c r="R22" s="51"/>
    </row>
    <row r="23" spans="15:18" x14ac:dyDescent="0.25">
      <c r="O23" s="133">
        <v>1.02</v>
      </c>
      <c r="P23" s="133">
        <f t="shared" si="1"/>
        <v>7.7417999999999996</v>
      </c>
      <c r="Q23" s="2"/>
      <c r="R23" s="51"/>
    </row>
    <row r="24" spans="15:18" x14ac:dyDescent="0.25">
      <c r="O24" s="133">
        <v>1.01</v>
      </c>
      <c r="P24" s="133">
        <f t="shared" si="1"/>
        <v>7.6658999999999997</v>
      </c>
      <c r="Q24" s="2"/>
      <c r="R24" s="51"/>
    </row>
    <row r="25" spans="15:18" x14ac:dyDescent="0.25">
      <c r="O25" s="133">
        <v>1</v>
      </c>
      <c r="P25" s="133">
        <f t="shared" si="1"/>
        <v>7.59</v>
      </c>
      <c r="Q25" s="2"/>
      <c r="R25" s="51"/>
    </row>
    <row r="26" spans="15:18" x14ac:dyDescent="0.25">
      <c r="O26" s="133">
        <v>0.99</v>
      </c>
      <c r="P26" s="133">
        <f t="shared" si="1"/>
        <v>7.5141</v>
      </c>
      <c r="Q26" s="2"/>
      <c r="R26" s="51"/>
    </row>
    <row r="27" spans="15:18" x14ac:dyDescent="0.25">
      <c r="O27" s="133">
        <v>0.98</v>
      </c>
      <c r="P27" s="133">
        <f t="shared" si="1"/>
        <v>7.4382000000000001</v>
      </c>
      <c r="Q27" s="2"/>
      <c r="R27" s="51"/>
    </row>
    <row r="28" spans="15:18" x14ac:dyDescent="0.25">
      <c r="O28" s="133">
        <v>0.97</v>
      </c>
      <c r="P28" s="133">
        <f t="shared" si="1"/>
        <v>7.3622999999999994</v>
      </c>
    </row>
    <row r="29" spans="15:18" x14ac:dyDescent="0.25">
      <c r="O29" s="133">
        <v>0.96</v>
      </c>
      <c r="P29" s="133">
        <f t="shared" si="1"/>
        <v>7.2863999999999995</v>
      </c>
    </row>
    <row r="30" spans="15:18" x14ac:dyDescent="0.25">
      <c r="O30" s="133">
        <v>0.95</v>
      </c>
      <c r="P30" s="133">
        <f t="shared" si="1"/>
        <v>7.2104999999999997</v>
      </c>
    </row>
    <row r="31" spans="15:18" x14ac:dyDescent="0.25">
      <c r="O31" s="133">
        <v>0.94</v>
      </c>
      <c r="P31" s="133">
        <f t="shared" si="1"/>
        <v>7.1345999999999998</v>
      </c>
    </row>
    <row r="32" spans="15:18" x14ac:dyDescent="0.25">
      <c r="O32" s="133">
        <v>0.93</v>
      </c>
      <c r="P32" s="133">
        <f t="shared" si="1"/>
        <v>7.0587</v>
      </c>
    </row>
    <row r="33" spans="15:16" x14ac:dyDescent="0.25">
      <c r="O33" s="133">
        <v>0.92</v>
      </c>
      <c r="P33" s="133">
        <f t="shared" si="1"/>
        <v>6.9828000000000001</v>
      </c>
    </row>
    <row r="34" spans="15:16" x14ac:dyDescent="0.25">
      <c r="O34" s="133">
        <v>0.91</v>
      </c>
      <c r="P34" s="133">
        <f t="shared" si="1"/>
        <v>6.9069000000000003</v>
      </c>
    </row>
    <row r="35" spans="15:16" x14ac:dyDescent="0.25">
      <c r="O35" s="133">
        <v>0.9</v>
      </c>
      <c r="P35" s="133">
        <f t="shared" si="1"/>
        <v>6.8310000000000004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37</v>
      </c>
      <c r="M1" s="17" t="s">
        <v>38</v>
      </c>
      <c r="T1" s="61" t="s">
        <v>117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95</v>
      </c>
    </row>
    <row r="3" spans="1:21" x14ac:dyDescent="0.25">
      <c r="A3" s="30" t="s">
        <v>75</v>
      </c>
      <c r="B3" s="268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118</v>
      </c>
    </row>
    <row r="4" spans="1:21" x14ac:dyDescent="0.25">
      <c r="B4" s="268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125.54</v>
      </c>
      <c r="T4" s="98">
        <v>42246</v>
      </c>
      <c r="U4" t="s">
        <v>116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627.70000000000005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175</v>
      </c>
    </row>
    <row r="7" spans="1:21" ht="15.75" x14ac:dyDescent="0.25">
      <c r="B7" s="268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233.45999999999844</v>
      </c>
      <c r="R7" s="228" t="s">
        <v>248</v>
      </c>
      <c r="T7" s="98"/>
    </row>
    <row r="8" spans="1:21" x14ac:dyDescent="0.25">
      <c r="B8" s="270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132</v>
      </c>
    </row>
    <row r="12" spans="1:21" x14ac:dyDescent="0.25">
      <c r="G12" s="2"/>
    </row>
    <row r="17" spans="15:17" ht="20.25" thickBot="1" x14ac:dyDescent="0.35">
      <c r="O17" s="267" t="s">
        <v>83</v>
      </c>
      <c r="P17" s="267"/>
    </row>
    <row r="18" spans="15:17" ht="15.75" thickTop="1" x14ac:dyDescent="0.25">
      <c r="O18" s="133">
        <v>1.1000000000000001</v>
      </c>
      <c r="P18" s="133">
        <f>O18*$Q$4</f>
        <v>138.09400000000002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136.83860000000001</v>
      </c>
      <c r="Q19" s="2"/>
    </row>
    <row r="20" spans="15:17" x14ac:dyDescent="0.25">
      <c r="O20" s="133">
        <v>1.08</v>
      </c>
      <c r="P20" s="133">
        <f t="shared" si="1"/>
        <v>135.58320000000001</v>
      </c>
      <c r="Q20" s="2"/>
    </row>
    <row r="21" spans="15:17" x14ac:dyDescent="0.25">
      <c r="O21" s="133">
        <v>1.07</v>
      </c>
      <c r="P21" s="133">
        <f t="shared" si="1"/>
        <v>134.32780000000002</v>
      </c>
      <c r="Q21" s="2"/>
    </row>
    <row r="22" spans="15:17" x14ac:dyDescent="0.25">
      <c r="O22" s="133">
        <v>1.06</v>
      </c>
      <c r="P22" s="133">
        <f t="shared" si="1"/>
        <v>133.07240000000002</v>
      </c>
      <c r="Q22" s="2"/>
    </row>
    <row r="23" spans="15:17" x14ac:dyDescent="0.25">
      <c r="O23" s="133">
        <v>1.05</v>
      </c>
      <c r="P23" s="133">
        <f t="shared" si="1"/>
        <v>131.81700000000001</v>
      </c>
      <c r="Q23" s="2"/>
    </row>
    <row r="24" spans="15:17" x14ac:dyDescent="0.25">
      <c r="O24" s="133">
        <v>1.04</v>
      </c>
      <c r="P24" s="133">
        <f t="shared" si="1"/>
        <v>130.5616</v>
      </c>
      <c r="Q24" s="2"/>
    </row>
    <row r="25" spans="15:17" x14ac:dyDescent="0.25">
      <c r="O25" s="133">
        <v>1.03</v>
      </c>
      <c r="P25" s="133">
        <f t="shared" si="1"/>
        <v>129.30620000000002</v>
      </c>
      <c r="Q25" s="2"/>
    </row>
    <row r="26" spans="15:17" x14ac:dyDescent="0.25">
      <c r="O26" s="133">
        <v>1.02</v>
      </c>
      <c r="P26" s="133">
        <f t="shared" si="1"/>
        <v>128.05080000000001</v>
      </c>
      <c r="Q26" s="2"/>
    </row>
    <row r="27" spans="15:17" x14ac:dyDescent="0.25">
      <c r="O27" s="133">
        <v>1.01</v>
      </c>
      <c r="P27" s="133">
        <f t="shared" si="1"/>
        <v>126.7954</v>
      </c>
      <c r="Q27" s="2"/>
    </row>
    <row r="28" spans="15:17" x14ac:dyDescent="0.25">
      <c r="O28" s="133">
        <v>1</v>
      </c>
      <c r="P28" s="133">
        <f t="shared" si="1"/>
        <v>125.54</v>
      </c>
      <c r="Q28" s="2"/>
    </row>
    <row r="29" spans="15:17" x14ac:dyDescent="0.25">
      <c r="O29" s="133">
        <v>0.99</v>
      </c>
      <c r="P29" s="133">
        <f t="shared" si="1"/>
        <v>124.28460000000001</v>
      </c>
      <c r="Q29" s="2"/>
    </row>
    <row r="30" spans="15:17" x14ac:dyDescent="0.25">
      <c r="O30" s="133">
        <v>0.98</v>
      </c>
      <c r="P30" s="133">
        <f t="shared" si="1"/>
        <v>123.0292</v>
      </c>
      <c r="Q30" s="2"/>
    </row>
    <row r="31" spans="15:17" x14ac:dyDescent="0.25">
      <c r="O31" s="133">
        <v>0.97</v>
      </c>
      <c r="P31" s="133">
        <f t="shared" si="1"/>
        <v>121.77380000000001</v>
      </c>
    </row>
    <row r="32" spans="15:17" x14ac:dyDescent="0.25">
      <c r="O32" s="133">
        <v>0.96</v>
      </c>
      <c r="P32" s="133">
        <f t="shared" si="1"/>
        <v>120.5184</v>
      </c>
    </row>
    <row r="33" spans="15:16" x14ac:dyDescent="0.25">
      <c r="O33" s="133">
        <v>0.95</v>
      </c>
      <c r="P33" s="133">
        <f t="shared" si="1"/>
        <v>119.26300000000001</v>
      </c>
    </row>
    <row r="34" spans="15:16" x14ac:dyDescent="0.25">
      <c r="O34" s="133">
        <v>0.94</v>
      </c>
      <c r="P34" s="133">
        <f t="shared" si="1"/>
        <v>118.0076</v>
      </c>
    </row>
    <row r="35" spans="15:16" x14ac:dyDescent="0.25">
      <c r="O35" s="133">
        <v>0.93</v>
      </c>
      <c r="P35" s="133">
        <f t="shared" si="1"/>
        <v>116.75220000000002</v>
      </c>
    </row>
    <row r="36" spans="15:16" x14ac:dyDescent="0.25">
      <c r="O36" s="133">
        <v>0.92</v>
      </c>
      <c r="P36" s="133">
        <f t="shared" si="1"/>
        <v>115.49680000000001</v>
      </c>
    </row>
    <row r="37" spans="15:16" x14ac:dyDescent="0.25">
      <c r="O37" s="133">
        <v>0.91</v>
      </c>
      <c r="P37" s="133">
        <f t="shared" si="1"/>
        <v>114.24140000000001</v>
      </c>
    </row>
    <row r="38" spans="15:16" x14ac:dyDescent="0.25">
      <c r="O38" s="133">
        <v>0.9</v>
      </c>
      <c r="P38" s="133">
        <f t="shared" si="1"/>
        <v>112.986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101.57</v>
      </c>
      <c r="T4" s="1">
        <v>42314</v>
      </c>
      <c r="U4" t="s">
        <v>132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3047.1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-255.75000000000045</v>
      </c>
      <c r="R7" s="228" t="s">
        <v>248</v>
      </c>
    </row>
    <row r="17" spans="15:17" ht="20.25" thickBot="1" x14ac:dyDescent="0.35">
      <c r="O17" s="267" t="s">
        <v>83</v>
      </c>
      <c r="P17" s="267"/>
    </row>
    <row r="18" spans="15:17" ht="15.75" thickTop="1" x14ac:dyDescent="0.25">
      <c r="O18" s="133">
        <v>1.1000000000000001</v>
      </c>
      <c r="P18" s="133">
        <f>O18*$Q$4</f>
        <v>111.727</v>
      </c>
      <c r="Q18" s="2"/>
    </row>
    <row r="19" spans="15:17" x14ac:dyDescent="0.25">
      <c r="O19" s="133">
        <v>1.0900000000000001</v>
      </c>
      <c r="P19" s="133">
        <f t="shared" ref="P19:P38" si="1">O19*$Q$4</f>
        <v>110.71129999999999</v>
      </c>
      <c r="Q19" s="2"/>
    </row>
    <row r="20" spans="15:17" x14ac:dyDescent="0.25">
      <c r="O20" s="133">
        <v>1.08</v>
      </c>
      <c r="P20" s="133">
        <f t="shared" si="1"/>
        <v>109.6956</v>
      </c>
      <c r="Q20" s="2"/>
    </row>
    <row r="21" spans="15:17" x14ac:dyDescent="0.25">
      <c r="O21" s="133">
        <v>1.07</v>
      </c>
      <c r="P21" s="133">
        <f t="shared" si="1"/>
        <v>108.6799</v>
      </c>
      <c r="Q21" s="2"/>
    </row>
    <row r="22" spans="15:17" x14ac:dyDescent="0.25">
      <c r="O22" s="133">
        <v>1.06</v>
      </c>
      <c r="P22" s="133">
        <f t="shared" si="1"/>
        <v>107.66419999999999</v>
      </c>
      <c r="Q22" s="2"/>
    </row>
    <row r="23" spans="15:17" x14ac:dyDescent="0.25">
      <c r="O23" s="133">
        <v>1.05</v>
      </c>
      <c r="P23" s="133">
        <f t="shared" si="1"/>
        <v>106.6485</v>
      </c>
      <c r="Q23" s="2"/>
    </row>
    <row r="24" spans="15:17" x14ac:dyDescent="0.25">
      <c r="O24" s="133">
        <v>1.04</v>
      </c>
      <c r="P24" s="133">
        <f t="shared" si="1"/>
        <v>105.6328</v>
      </c>
      <c r="Q24" s="2"/>
    </row>
    <row r="25" spans="15:17" x14ac:dyDescent="0.25">
      <c r="O25" s="133">
        <v>1.03</v>
      </c>
      <c r="P25" s="133">
        <f t="shared" si="1"/>
        <v>104.61709999999999</v>
      </c>
      <c r="Q25" s="2"/>
    </row>
    <row r="26" spans="15:17" x14ac:dyDescent="0.25">
      <c r="O26" s="133">
        <v>1.02</v>
      </c>
      <c r="P26" s="133">
        <f t="shared" si="1"/>
        <v>103.6014</v>
      </c>
      <c r="Q26" s="2"/>
    </row>
    <row r="27" spans="15:17" x14ac:dyDescent="0.25">
      <c r="O27" s="133">
        <v>1.01</v>
      </c>
      <c r="P27" s="133">
        <f t="shared" si="1"/>
        <v>102.58569999999999</v>
      </c>
      <c r="Q27" s="2"/>
    </row>
    <row r="28" spans="15:17" x14ac:dyDescent="0.25">
      <c r="O28" s="133">
        <v>1</v>
      </c>
      <c r="P28" s="133">
        <f t="shared" si="1"/>
        <v>101.57</v>
      </c>
      <c r="Q28" s="2"/>
    </row>
    <row r="29" spans="15:17" x14ac:dyDescent="0.25">
      <c r="O29" s="133">
        <v>0.99</v>
      </c>
      <c r="P29" s="133">
        <f t="shared" si="1"/>
        <v>100.5543</v>
      </c>
      <c r="Q29" s="2"/>
    </row>
    <row r="30" spans="15:17" x14ac:dyDescent="0.25">
      <c r="O30" s="133">
        <v>0.98</v>
      </c>
      <c r="P30" s="133">
        <f t="shared" si="1"/>
        <v>99.538599999999988</v>
      </c>
      <c r="Q30" s="2"/>
    </row>
    <row r="31" spans="15:17" x14ac:dyDescent="0.25">
      <c r="O31" s="133">
        <v>0.97</v>
      </c>
      <c r="P31" s="133">
        <f t="shared" si="1"/>
        <v>98.522899999999993</v>
      </c>
    </row>
    <row r="32" spans="15:17" x14ac:dyDescent="0.25">
      <c r="O32" s="133">
        <v>0.96</v>
      </c>
      <c r="P32" s="133">
        <f t="shared" si="1"/>
        <v>97.507199999999983</v>
      </c>
    </row>
    <row r="33" spans="15:16" x14ac:dyDescent="0.25">
      <c r="O33" s="133">
        <v>0.95</v>
      </c>
      <c r="P33" s="133">
        <f t="shared" si="1"/>
        <v>96.491499999999988</v>
      </c>
    </row>
    <row r="34" spans="15:16" x14ac:dyDescent="0.25">
      <c r="O34" s="133">
        <v>0.94</v>
      </c>
      <c r="P34" s="133">
        <f t="shared" si="1"/>
        <v>95.475799999999992</v>
      </c>
    </row>
    <row r="35" spans="15:16" x14ac:dyDescent="0.25">
      <c r="O35" s="133">
        <v>0.93</v>
      </c>
      <c r="P35" s="133">
        <f t="shared" si="1"/>
        <v>94.460099999999997</v>
      </c>
    </row>
    <row r="36" spans="15:16" x14ac:dyDescent="0.25">
      <c r="O36" s="133">
        <v>0.92</v>
      </c>
      <c r="P36" s="133">
        <f t="shared" si="1"/>
        <v>93.444400000000002</v>
      </c>
    </row>
    <row r="37" spans="15:16" x14ac:dyDescent="0.25">
      <c r="O37" s="133">
        <v>0.91</v>
      </c>
      <c r="P37" s="133">
        <f t="shared" si="1"/>
        <v>92.428699999999992</v>
      </c>
    </row>
    <row r="38" spans="15:16" x14ac:dyDescent="0.25">
      <c r="O38" s="133">
        <v>0.9</v>
      </c>
      <c r="P38" s="133">
        <f t="shared" si="1"/>
        <v>91.412999999999997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119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82">
        <v>105.49</v>
      </c>
    </row>
    <row r="5" spans="1:22" x14ac:dyDescent="0.25">
      <c r="O5" s="17" t="s">
        <v>67</v>
      </c>
      <c r="Q5" s="3">
        <f>Q4*Q2</f>
        <v>1582.35</v>
      </c>
      <c r="U5" s="1">
        <v>42248</v>
      </c>
      <c r="V5" t="s">
        <v>133</v>
      </c>
    </row>
    <row r="6" spans="1:22" x14ac:dyDescent="0.25">
      <c r="O6" s="17" t="s">
        <v>64</v>
      </c>
      <c r="Q6" s="2">
        <f>Q3*Q2</f>
        <v>1624.3700000000003</v>
      </c>
    </row>
    <row r="7" spans="1:22" ht="15.75" x14ac:dyDescent="0.25">
      <c r="O7" s="17" t="s">
        <v>65</v>
      </c>
      <c r="Q7" s="28">
        <f>Q5-Q6</f>
        <v>-42.020000000000437</v>
      </c>
      <c r="R7" s="228" t="s">
        <v>248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7" t="s">
        <v>83</v>
      </c>
      <c r="P16" s="267"/>
    </row>
    <row r="17" spans="15:17" ht="15.75" thickTop="1" x14ac:dyDescent="0.25">
      <c r="O17" s="133">
        <v>1.1000000000000001</v>
      </c>
      <c r="P17" s="133">
        <f>O17*$Q$4</f>
        <v>116.039</v>
      </c>
      <c r="Q17" s="2"/>
    </row>
    <row r="18" spans="15:17" x14ac:dyDescent="0.25">
      <c r="O18" s="133">
        <v>1.0900000000000001</v>
      </c>
      <c r="P18" s="133">
        <f t="shared" ref="P18:P37" si="0">O18*$Q$4</f>
        <v>114.9841</v>
      </c>
      <c r="Q18" s="2"/>
    </row>
    <row r="19" spans="15:17" x14ac:dyDescent="0.25">
      <c r="O19" s="133">
        <v>1.08</v>
      </c>
      <c r="P19" s="133">
        <f t="shared" si="0"/>
        <v>113.92920000000001</v>
      </c>
      <c r="Q19" s="2"/>
    </row>
    <row r="20" spans="15:17" x14ac:dyDescent="0.25">
      <c r="O20" s="133">
        <v>1.07</v>
      </c>
      <c r="P20" s="133">
        <f t="shared" si="0"/>
        <v>112.87430000000001</v>
      </c>
      <c r="Q20" s="2"/>
    </row>
    <row r="21" spans="15:17" x14ac:dyDescent="0.25">
      <c r="O21" s="133">
        <v>1.06</v>
      </c>
      <c r="P21" s="133">
        <f t="shared" si="0"/>
        <v>111.8194</v>
      </c>
      <c r="Q21" s="2"/>
    </row>
    <row r="22" spans="15:17" x14ac:dyDescent="0.25">
      <c r="O22" s="133">
        <v>1.05</v>
      </c>
      <c r="P22" s="133">
        <f t="shared" si="0"/>
        <v>110.7645</v>
      </c>
      <c r="Q22" s="2"/>
    </row>
    <row r="23" spans="15:17" x14ac:dyDescent="0.25">
      <c r="O23" s="133">
        <v>1.04</v>
      </c>
      <c r="P23" s="133">
        <f t="shared" si="0"/>
        <v>109.70959999999999</v>
      </c>
      <c r="Q23" s="2"/>
    </row>
    <row r="24" spans="15:17" x14ac:dyDescent="0.25">
      <c r="O24" s="133">
        <v>1.03</v>
      </c>
      <c r="P24" s="133">
        <f t="shared" si="0"/>
        <v>108.65469999999999</v>
      </c>
      <c r="Q24" s="2"/>
    </row>
    <row r="25" spans="15:17" x14ac:dyDescent="0.25">
      <c r="O25" s="133">
        <v>1.02</v>
      </c>
      <c r="P25" s="133">
        <f t="shared" si="0"/>
        <v>107.5998</v>
      </c>
      <c r="Q25" s="2"/>
    </row>
    <row r="26" spans="15:17" x14ac:dyDescent="0.25">
      <c r="O26" s="133">
        <v>1.01</v>
      </c>
      <c r="P26" s="133">
        <f t="shared" si="0"/>
        <v>106.5449</v>
      </c>
      <c r="Q26" s="2"/>
    </row>
    <row r="27" spans="15:17" x14ac:dyDescent="0.25">
      <c r="O27" s="133">
        <v>1</v>
      </c>
      <c r="P27" s="133">
        <f t="shared" si="0"/>
        <v>105.49</v>
      </c>
      <c r="Q27" s="2"/>
    </row>
    <row r="28" spans="15:17" x14ac:dyDescent="0.25">
      <c r="O28" s="133">
        <v>0.99</v>
      </c>
      <c r="P28" s="133">
        <f t="shared" si="0"/>
        <v>104.43509999999999</v>
      </c>
      <c r="Q28" s="2"/>
    </row>
    <row r="29" spans="15:17" x14ac:dyDescent="0.25">
      <c r="O29" s="133">
        <v>0.98</v>
      </c>
      <c r="P29" s="133">
        <f t="shared" si="0"/>
        <v>103.38019999999999</v>
      </c>
      <c r="Q29" s="2"/>
    </row>
    <row r="30" spans="15:17" x14ac:dyDescent="0.25">
      <c r="O30" s="133">
        <v>0.97</v>
      </c>
      <c r="P30" s="133">
        <f t="shared" si="0"/>
        <v>102.3253</v>
      </c>
    </row>
    <row r="31" spans="15:17" x14ac:dyDescent="0.25">
      <c r="O31" s="133">
        <v>0.96</v>
      </c>
      <c r="P31" s="133">
        <f t="shared" si="0"/>
        <v>101.2704</v>
      </c>
    </row>
    <row r="32" spans="15:17" x14ac:dyDescent="0.25">
      <c r="O32" s="133">
        <v>0.95</v>
      </c>
      <c r="P32" s="133">
        <f t="shared" si="0"/>
        <v>100.21549999999999</v>
      </c>
    </row>
    <row r="33" spans="15:16" x14ac:dyDescent="0.25">
      <c r="O33" s="133">
        <v>0.94</v>
      </c>
      <c r="P33" s="133">
        <f t="shared" si="0"/>
        <v>99.160599999999988</v>
      </c>
    </row>
    <row r="34" spans="15:16" x14ac:dyDescent="0.25">
      <c r="O34" s="133">
        <v>0.93</v>
      </c>
      <c r="P34" s="133">
        <f t="shared" si="0"/>
        <v>98.105699999999999</v>
      </c>
    </row>
    <row r="35" spans="15:16" x14ac:dyDescent="0.25">
      <c r="O35" s="133">
        <v>0.92</v>
      </c>
      <c r="P35" s="133">
        <f t="shared" si="0"/>
        <v>97.050799999999995</v>
      </c>
    </row>
    <row r="36" spans="15:16" x14ac:dyDescent="0.25">
      <c r="O36" s="133">
        <v>0.91</v>
      </c>
      <c r="P36" s="133">
        <f t="shared" si="0"/>
        <v>95.995899999999992</v>
      </c>
    </row>
    <row r="37" spans="15:16" x14ac:dyDescent="0.25">
      <c r="O37" s="133">
        <v>0.9</v>
      </c>
      <c r="P37" s="133">
        <f t="shared" si="0"/>
        <v>94.941000000000003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70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41.3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>SUM(M2:M4)</f>
        <v>3.5</v>
      </c>
      <c r="O5" s="17" t="s">
        <v>67</v>
      </c>
      <c r="Q5" s="3">
        <f>Q4*Q2</f>
        <v>2891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-305.5</v>
      </c>
      <c r="R7" s="228" t="s">
        <v>248</v>
      </c>
    </row>
    <row r="17" spans="15:17" x14ac:dyDescent="0.25">
      <c r="P17" t="s">
        <v>83</v>
      </c>
    </row>
    <row r="18" spans="15:17" x14ac:dyDescent="0.25">
      <c r="O18" s="2">
        <f>$Q$4</f>
        <v>41.3</v>
      </c>
      <c r="P18">
        <v>1.1000000000000001</v>
      </c>
      <c r="Q18" s="2">
        <f t="shared" ref="Q18:Q30" si="0">P18*O18</f>
        <v>45.43</v>
      </c>
    </row>
    <row r="19" spans="15:17" x14ac:dyDescent="0.25">
      <c r="O19" s="2">
        <f>$Q$4</f>
        <v>41.3</v>
      </c>
      <c r="P19">
        <v>1.05</v>
      </c>
      <c r="Q19" s="2">
        <f t="shared" si="0"/>
        <v>43.365000000000002</v>
      </c>
    </row>
    <row r="20" spans="15:17" x14ac:dyDescent="0.25">
      <c r="O20" s="2">
        <f t="shared" ref="O20:O30" si="1">$Q$4</f>
        <v>41.3</v>
      </c>
      <c r="P20">
        <v>1.04</v>
      </c>
      <c r="Q20" s="2">
        <f t="shared" si="0"/>
        <v>42.951999999999998</v>
      </c>
    </row>
    <row r="21" spans="15:17" x14ac:dyDescent="0.25">
      <c r="O21" s="2">
        <f t="shared" si="1"/>
        <v>41.3</v>
      </c>
      <c r="P21" s="2">
        <v>1.03</v>
      </c>
      <c r="Q21" s="2">
        <f t="shared" si="0"/>
        <v>42.539000000000001</v>
      </c>
    </row>
    <row r="22" spans="15:17" x14ac:dyDescent="0.25">
      <c r="O22" s="2">
        <f t="shared" si="1"/>
        <v>41.3</v>
      </c>
      <c r="P22" s="2">
        <v>1.02</v>
      </c>
      <c r="Q22" s="2">
        <f t="shared" si="0"/>
        <v>42.125999999999998</v>
      </c>
    </row>
    <row r="23" spans="15:17" x14ac:dyDescent="0.25">
      <c r="O23" s="2">
        <f t="shared" si="1"/>
        <v>41.3</v>
      </c>
      <c r="P23" s="2">
        <v>1.01</v>
      </c>
      <c r="Q23" s="2">
        <f t="shared" si="0"/>
        <v>41.713000000000001</v>
      </c>
    </row>
    <row r="24" spans="15:17" x14ac:dyDescent="0.25">
      <c r="O24" s="2">
        <f t="shared" si="1"/>
        <v>41.3</v>
      </c>
      <c r="P24" s="2">
        <v>1</v>
      </c>
      <c r="Q24" s="2">
        <f t="shared" si="0"/>
        <v>41.3</v>
      </c>
    </row>
    <row r="25" spans="15:17" x14ac:dyDescent="0.25">
      <c r="O25" s="2">
        <f t="shared" si="1"/>
        <v>41.3</v>
      </c>
      <c r="P25" s="2">
        <v>0.99</v>
      </c>
      <c r="Q25" s="2">
        <f t="shared" si="0"/>
        <v>40.886999999999993</v>
      </c>
    </row>
    <row r="26" spans="15:17" x14ac:dyDescent="0.25">
      <c r="O26" s="2">
        <f t="shared" si="1"/>
        <v>41.3</v>
      </c>
      <c r="P26" s="2">
        <v>0.98</v>
      </c>
      <c r="Q26" s="2">
        <f t="shared" si="0"/>
        <v>40.473999999999997</v>
      </c>
    </row>
    <row r="27" spans="15:17" x14ac:dyDescent="0.25">
      <c r="O27" s="2">
        <f t="shared" si="1"/>
        <v>41.3</v>
      </c>
      <c r="P27" s="2">
        <v>0.97</v>
      </c>
      <c r="Q27" s="2">
        <f t="shared" si="0"/>
        <v>40.060999999999993</v>
      </c>
    </row>
    <row r="28" spans="15:17" x14ac:dyDescent="0.25">
      <c r="O28" s="2">
        <f t="shared" si="1"/>
        <v>41.3</v>
      </c>
      <c r="P28" s="2">
        <v>0.96</v>
      </c>
      <c r="Q28" s="2">
        <f t="shared" si="0"/>
        <v>39.647999999999996</v>
      </c>
    </row>
    <row r="29" spans="15:17" x14ac:dyDescent="0.25">
      <c r="O29" s="2">
        <f t="shared" si="1"/>
        <v>41.3</v>
      </c>
      <c r="P29" s="2">
        <v>0.95</v>
      </c>
      <c r="Q29" s="2">
        <f t="shared" si="0"/>
        <v>39.234999999999992</v>
      </c>
    </row>
    <row r="30" spans="15:17" x14ac:dyDescent="0.25">
      <c r="O30" s="2">
        <f t="shared" si="1"/>
        <v>41.3</v>
      </c>
      <c r="P30" s="2">
        <v>0.9</v>
      </c>
      <c r="Q30" s="2">
        <f t="shared" si="0"/>
        <v>37.17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68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68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29.72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1188.8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-50.759999999999991</v>
      </c>
      <c r="R7" s="228" t="s">
        <v>248</v>
      </c>
    </row>
    <row r="21" spans="15:17" ht="20.25" thickBot="1" x14ac:dyDescent="0.35">
      <c r="O21" s="267" t="s">
        <v>83</v>
      </c>
      <c r="P21" s="267"/>
    </row>
    <row r="22" spans="15:17" ht="15.75" thickTop="1" x14ac:dyDescent="0.25">
      <c r="O22" s="133">
        <v>1.1000000000000001</v>
      </c>
      <c r="P22" s="133">
        <f>O22*$Q$4</f>
        <v>32.692</v>
      </c>
      <c r="Q22" s="2"/>
    </row>
    <row r="23" spans="15:17" x14ac:dyDescent="0.25">
      <c r="O23" s="133">
        <v>1.0900000000000001</v>
      </c>
      <c r="P23" s="133">
        <f t="shared" ref="P23:P42" si="0">O23*$Q$4</f>
        <v>32.394800000000004</v>
      </c>
      <c r="Q23" s="2"/>
    </row>
    <row r="24" spans="15:17" x14ac:dyDescent="0.25">
      <c r="O24" s="133">
        <v>1.08</v>
      </c>
      <c r="P24" s="133">
        <f t="shared" si="0"/>
        <v>32.0976</v>
      </c>
      <c r="Q24" s="2"/>
    </row>
    <row r="25" spans="15:17" x14ac:dyDescent="0.25">
      <c r="O25" s="133">
        <v>1.07</v>
      </c>
      <c r="P25" s="133">
        <f t="shared" si="0"/>
        <v>31.8004</v>
      </c>
      <c r="Q25" s="2"/>
    </row>
    <row r="26" spans="15:17" x14ac:dyDescent="0.25">
      <c r="O26" s="133">
        <v>1.06</v>
      </c>
      <c r="P26" s="133">
        <f t="shared" si="0"/>
        <v>31.5032</v>
      </c>
      <c r="Q26" s="2"/>
    </row>
    <row r="27" spans="15:17" x14ac:dyDescent="0.25">
      <c r="O27" s="133">
        <v>1.05</v>
      </c>
      <c r="P27" s="133">
        <f t="shared" si="0"/>
        <v>31.206</v>
      </c>
      <c r="Q27" s="2"/>
    </row>
    <row r="28" spans="15:17" x14ac:dyDescent="0.25">
      <c r="O28" s="133">
        <v>1.04</v>
      </c>
      <c r="P28" s="133">
        <f t="shared" si="0"/>
        <v>30.908799999999999</v>
      </c>
      <c r="Q28" s="2"/>
    </row>
    <row r="29" spans="15:17" x14ac:dyDescent="0.25">
      <c r="O29" s="133">
        <v>1.03</v>
      </c>
      <c r="P29" s="133">
        <f t="shared" si="0"/>
        <v>30.611599999999999</v>
      </c>
      <c r="Q29" s="2"/>
    </row>
    <row r="30" spans="15:17" x14ac:dyDescent="0.25">
      <c r="O30" s="133">
        <v>1.02</v>
      </c>
      <c r="P30" s="133">
        <f t="shared" si="0"/>
        <v>30.314399999999999</v>
      </c>
      <c r="Q30" s="2"/>
    </row>
    <row r="31" spans="15:17" x14ac:dyDescent="0.25">
      <c r="O31" s="133">
        <v>1.01</v>
      </c>
      <c r="P31" s="133">
        <f t="shared" si="0"/>
        <v>30.017199999999999</v>
      </c>
      <c r="Q31" s="2"/>
    </row>
    <row r="32" spans="15:17" x14ac:dyDescent="0.25">
      <c r="O32" s="133">
        <v>1</v>
      </c>
      <c r="P32" s="133">
        <f t="shared" si="0"/>
        <v>29.72</v>
      </c>
      <c r="Q32" s="2"/>
    </row>
    <row r="33" spans="4:17" x14ac:dyDescent="0.25">
      <c r="O33" s="133">
        <v>0.99</v>
      </c>
      <c r="P33" s="133">
        <f t="shared" si="0"/>
        <v>29.422799999999999</v>
      </c>
      <c r="Q33" s="2"/>
    </row>
    <row r="34" spans="4:17" x14ac:dyDescent="0.25">
      <c r="O34" s="133">
        <v>0.98</v>
      </c>
      <c r="P34" s="133">
        <f t="shared" si="0"/>
        <v>29.125599999999999</v>
      </c>
      <c r="Q34" s="2"/>
    </row>
    <row r="35" spans="4:17" x14ac:dyDescent="0.25">
      <c r="O35" s="133">
        <v>0.97</v>
      </c>
      <c r="P35" s="133">
        <f t="shared" si="0"/>
        <v>28.828399999999998</v>
      </c>
    </row>
    <row r="36" spans="4:17" x14ac:dyDescent="0.25">
      <c r="O36" s="133">
        <v>0.96</v>
      </c>
      <c r="P36" s="133">
        <f t="shared" si="0"/>
        <v>28.531199999999998</v>
      </c>
    </row>
    <row r="37" spans="4:17" x14ac:dyDescent="0.25">
      <c r="O37" s="133">
        <v>0.95</v>
      </c>
      <c r="P37" s="133">
        <f t="shared" si="0"/>
        <v>28.233999999999998</v>
      </c>
    </row>
    <row r="38" spans="4:17" x14ac:dyDescent="0.25">
      <c r="O38" s="133">
        <v>0.94</v>
      </c>
      <c r="P38" s="133">
        <f t="shared" si="0"/>
        <v>27.936799999999998</v>
      </c>
    </row>
    <row r="39" spans="4:17" x14ac:dyDescent="0.25">
      <c r="O39" s="133">
        <v>0.93</v>
      </c>
      <c r="P39" s="133">
        <f t="shared" si="0"/>
        <v>27.639600000000002</v>
      </c>
    </row>
    <row r="40" spans="4:17" x14ac:dyDescent="0.25">
      <c r="D40"/>
      <c r="E40"/>
      <c r="O40" s="133">
        <v>0.92</v>
      </c>
      <c r="P40" s="133">
        <f t="shared" si="0"/>
        <v>27.342400000000001</v>
      </c>
    </row>
    <row r="41" spans="4:17" x14ac:dyDescent="0.25">
      <c r="O41" s="133">
        <v>0.91</v>
      </c>
      <c r="P41" s="133">
        <f t="shared" si="0"/>
        <v>27.045200000000001</v>
      </c>
    </row>
    <row r="42" spans="4:17" x14ac:dyDescent="0.25">
      <c r="O42" s="133">
        <v>0.9</v>
      </c>
      <c r="P42" s="133">
        <f t="shared" si="0"/>
        <v>26.748000000000001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69.94</v>
      </c>
    </row>
    <row r="5" spans="1:22" x14ac:dyDescent="0.25">
      <c r="O5" s="17" t="s">
        <v>67</v>
      </c>
      <c r="Q5" s="3">
        <f>Q4*Q2</f>
        <v>349.7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39.44</v>
      </c>
      <c r="R7" s="228" t="s">
        <v>248</v>
      </c>
    </row>
    <row r="16" spans="1:22" x14ac:dyDescent="0.25">
      <c r="P16" t="s">
        <v>83</v>
      </c>
    </row>
    <row r="17" spans="15:17" x14ac:dyDescent="0.25">
      <c r="O17" s="2">
        <f>$Q$4</f>
        <v>69.94</v>
      </c>
      <c r="P17">
        <v>1.1000000000000001</v>
      </c>
      <c r="Q17" s="2">
        <f t="shared" ref="Q17:Q29" si="0">P17*O17</f>
        <v>76.933999999999997</v>
      </c>
    </row>
    <row r="18" spans="15:17" x14ac:dyDescent="0.25">
      <c r="O18" s="2">
        <f>$Q$4</f>
        <v>69.94</v>
      </c>
      <c r="P18">
        <v>1.05</v>
      </c>
      <c r="Q18" s="2">
        <f t="shared" si="0"/>
        <v>73.436999999999998</v>
      </c>
    </row>
    <row r="19" spans="15:17" x14ac:dyDescent="0.25">
      <c r="O19" s="2">
        <f t="shared" ref="O19:O29" si="1">$Q$4</f>
        <v>69.94</v>
      </c>
      <c r="P19">
        <v>1.04</v>
      </c>
      <c r="Q19" s="2">
        <f t="shared" si="0"/>
        <v>72.7376</v>
      </c>
    </row>
    <row r="20" spans="15:17" x14ac:dyDescent="0.25">
      <c r="O20" s="2">
        <f t="shared" si="1"/>
        <v>69.94</v>
      </c>
      <c r="P20" s="2">
        <v>1.03</v>
      </c>
      <c r="Q20" s="2">
        <f t="shared" si="0"/>
        <v>72.038200000000003</v>
      </c>
    </row>
    <row r="21" spans="15:17" x14ac:dyDescent="0.25">
      <c r="O21" s="2">
        <f t="shared" si="1"/>
        <v>69.94</v>
      </c>
      <c r="P21" s="2">
        <v>1.02</v>
      </c>
      <c r="Q21" s="2">
        <f t="shared" si="0"/>
        <v>71.338799999999992</v>
      </c>
    </row>
    <row r="22" spans="15:17" x14ac:dyDescent="0.25">
      <c r="O22" s="2">
        <f t="shared" si="1"/>
        <v>69.94</v>
      </c>
      <c r="P22" s="2">
        <v>1.01</v>
      </c>
      <c r="Q22" s="2">
        <f t="shared" si="0"/>
        <v>70.639399999999995</v>
      </c>
    </row>
    <row r="23" spans="15:17" x14ac:dyDescent="0.25">
      <c r="O23" s="2">
        <f t="shared" si="1"/>
        <v>69.94</v>
      </c>
      <c r="P23" s="2">
        <v>1</v>
      </c>
      <c r="Q23" s="2">
        <f t="shared" si="0"/>
        <v>69.94</v>
      </c>
    </row>
    <row r="24" spans="15:17" x14ac:dyDescent="0.25">
      <c r="O24" s="2">
        <f t="shared" si="1"/>
        <v>69.94</v>
      </c>
      <c r="P24" s="2">
        <v>0.99</v>
      </c>
      <c r="Q24" s="2">
        <f t="shared" si="0"/>
        <v>69.240600000000001</v>
      </c>
    </row>
    <row r="25" spans="15:17" x14ac:dyDescent="0.25">
      <c r="O25" s="2">
        <f t="shared" si="1"/>
        <v>69.94</v>
      </c>
      <c r="P25" s="2">
        <v>0.98</v>
      </c>
      <c r="Q25" s="2">
        <f t="shared" si="0"/>
        <v>68.541200000000003</v>
      </c>
    </row>
    <row r="26" spans="15:17" x14ac:dyDescent="0.25">
      <c r="O26" s="2">
        <f t="shared" si="1"/>
        <v>69.94</v>
      </c>
      <c r="P26" s="2">
        <v>0.97</v>
      </c>
      <c r="Q26" s="2">
        <f t="shared" si="0"/>
        <v>67.841799999999992</v>
      </c>
    </row>
    <row r="27" spans="15:17" x14ac:dyDescent="0.25">
      <c r="O27" s="2">
        <f t="shared" si="1"/>
        <v>69.94</v>
      </c>
      <c r="P27" s="2">
        <v>0.96</v>
      </c>
      <c r="Q27" s="2">
        <f t="shared" si="0"/>
        <v>67.142399999999995</v>
      </c>
    </row>
    <row r="28" spans="15:17" x14ac:dyDescent="0.25">
      <c r="O28" s="2">
        <f t="shared" si="1"/>
        <v>69.94</v>
      </c>
      <c r="P28" s="2">
        <v>0.95</v>
      </c>
      <c r="Q28" s="2">
        <f t="shared" si="0"/>
        <v>66.442999999999998</v>
      </c>
    </row>
    <row r="29" spans="15:17" x14ac:dyDescent="0.25">
      <c r="O29" s="2">
        <f t="shared" si="1"/>
        <v>69.94</v>
      </c>
      <c r="P29" s="2">
        <v>0.9</v>
      </c>
      <c r="Q29" s="2">
        <f t="shared" si="0"/>
        <v>62.945999999999998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123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28.1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4777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-517.19999999999982</v>
      </c>
      <c r="R7" s="228" t="s">
        <v>248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67" t="s">
        <v>83</v>
      </c>
      <c r="P20" s="267"/>
    </row>
    <row r="21" spans="15:17" ht="15.75" thickTop="1" x14ac:dyDescent="0.25">
      <c r="O21" s="133">
        <v>1.1000000000000001</v>
      </c>
      <c r="P21" s="133">
        <f>O21*$Q$4</f>
        <v>30.910000000000004</v>
      </c>
      <c r="Q21" s="2"/>
    </row>
    <row r="22" spans="15:17" x14ac:dyDescent="0.25">
      <c r="O22" s="133">
        <v>1.0900000000000001</v>
      </c>
      <c r="P22" s="133">
        <f t="shared" ref="P22:P41" si="0">O22*$Q$4</f>
        <v>30.629000000000005</v>
      </c>
      <c r="Q22" s="2"/>
    </row>
    <row r="23" spans="15:17" x14ac:dyDescent="0.25">
      <c r="O23" s="133">
        <v>1.08</v>
      </c>
      <c r="P23" s="133">
        <f t="shared" si="0"/>
        <v>30.348000000000003</v>
      </c>
      <c r="Q23" s="2"/>
    </row>
    <row r="24" spans="15:17" x14ac:dyDescent="0.25">
      <c r="O24" s="133">
        <v>1.07</v>
      </c>
      <c r="P24" s="133">
        <f t="shared" si="0"/>
        <v>30.067000000000004</v>
      </c>
      <c r="Q24" s="2"/>
    </row>
    <row r="25" spans="15:17" x14ac:dyDescent="0.25">
      <c r="O25" s="133">
        <v>1.06</v>
      </c>
      <c r="P25" s="133">
        <f t="shared" si="0"/>
        <v>29.786000000000001</v>
      </c>
      <c r="Q25" s="2"/>
    </row>
    <row r="26" spans="15:17" x14ac:dyDescent="0.25">
      <c r="O26" s="133">
        <v>1.05</v>
      </c>
      <c r="P26" s="133">
        <f t="shared" si="0"/>
        <v>29.505000000000003</v>
      </c>
      <c r="Q26" s="2"/>
    </row>
    <row r="27" spans="15:17" x14ac:dyDescent="0.25">
      <c r="O27" s="133">
        <v>1.04</v>
      </c>
      <c r="P27" s="133">
        <f t="shared" si="0"/>
        <v>29.224000000000004</v>
      </c>
      <c r="Q27" s="2"/>
    </row>
    <row r="28" spans="15:17" x14ac:dyDescent="0.25">
      <c r="O28" s="133">
        <v>1.03</v>
      </c>
      <c r="P28" s="133">
        <f t="shared" si="0"/>
        <v>28.943000000000001</v>
      </c>
      <c r="Q28" s="2"/>
    </row>
    <row r="29" spans="15:17" x14ac:dyDescent="0.25">
      <c r="O29" s="133">
        <v>1.02</v>
      </c>
      <c r="P29" s="133">
        <f t="shared" si="0"/>
        <v>28.662000000000003</v>
      </c>
      <c r="Q29" s="2"/>
    </row>
    <row r="30" spans="15:17" x14ac:dyDescent="0.25">
      <c r="O30" s="133">
        <v>1.01</v>
      </c>
      <c r="P30" s="133">
        <f t="shared" si="0"/>
        <v>28.381</v>
      </c>
      <c r="Q30" s="2"/>
    </row>
    <row r="31" spans="15:17" x14ac:dyDescent="0.25">
      <c r="O31" s="133">
        <v>1</v>
      </c>
      <c r="P31" s="133">
        <f t="shared" si="0"/>
        <v>28.1</v>
      </c>
      <c r="Q31" s="2"/>
    </row>
    <row r="32" spans="15:17" x14ac:dyDescent="0.25">
      <c r="O32" s="133">
        <v>0.99</v>
      </c>
      <c r="P32" s="133">
        <f t="shared" si="0"/>
        <v>27.819000000000003</v>
      </c>
      <c r="Q32" s="2"/>
    </row>
    <row r="33" spans="15:17" x14ac:dyDescent="0.25">
      <c r="O33" s="133">
        <v>0.98</v>
      </c>
      <c r="P33" s="133">
        <f t="shared" si="0"/>
        <v>27.538</v>
      </c>
      <c r="Q33" s="2"/>
    </row>
    <row r="34" spans="15:17" x14ac:dyDescent="0.25">
      <c r="O34" s="133">
        <v>0.97</v>
      </c>
      <c r="P34" s="133">
        <f t="shared" si="0"/>
        <v>27.257000000000001</v>
      </c>
    </row>
    <row r="35" spans="15:17" x14ac:dyDescent="0.25">
      <c r="O35" s="133">
        <v>0.96</v>
      </c>
      <c r="P35" s="133">
        <f t="shared" si="0"/>
        <v>26.975999999999999</v>
      </c>
    </row>
    <row r="36" spans="15:17" x14ac:dyDescent="0.25">
      <c r="O36" s="133">
        <v>0.95</v>
      </c>
      <c r="P36" s="133">
        <f t="shared" si="0"/>
        <v>26.695</v>
      </c>
    </row>
    <row r="37" spans="15:17" x14ac:dyDescent="0.25">
      <c r="O37" s="133">
        <v>0.94</v>
      </c>
      <c r="P37" s="133">
        <f t="shared" si="0"/>
        <v>26.414000000000001</v>
      </c>
    </row>
    <row r="38" spans="15:17" x14ac:dyDescent="0.25">
      <c r="O38" s="133">
        <v>0.93</v>
      </c>
      <c r="P38" s="133">
        <f t="shared" si="0"/>
        <v>26.133000000000003</v>
      </c>
    </row>
    <row r="39" spans="15:17" x14ac:dyDescent="0.25">
      <c r="O39" s="133">
        <v>0.92</v>
      </c>
      <c r="P39" s="133">
        <f t="shared" si="0"/>
        <v>25.852000000000004</v>
      </c>
    </row>
    <row r="40" spans="15:17" x14ac:dyDescent="0.25">
      <c r="O40" s="133">
        <v>0.91</v>
      </c>
      <c r="P40" s="133">
        <f t="shared" si="0"/>
        <v>25.571000000000002</v>
      </c>
    </row>
    <row r="41" spans="15:17" x14ac:dyDescent="0.25">
      <c r="O41" s="133">
        <v>0.9</v>
      </c>
      <c r="P41" s="133">
        <f t="shared" si="0"/>
        <v>25.290000000000003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2">
        <v>86.96</v>
      </c>
    </row>
    <row r="5" spans="1:21" x14ac:dyDescent="0.25">
      <c r="O5" s="17" t="s">
        <v>67</v>
      </c>
      <c r="Q5" s="3">
        <f>Q4*Q2</f>
        <v>1304.3999999999999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-61.970000000000482</v>
      </c>
      <c r="R7" s="228" t="s">
        <v>248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86.96</v>
      </c>
      <c r="P20">
        <v>1.1000000000000001</v>
      </c>
      <c r="Q20" s="2">
        <f t="shared" ref="Q20:Q32" si="0">P20*O20</f>
        <v>95.656000000000006</v>
      </c>
    </row>
    <row r="21" spans="9:17" x14ac:dyDescent="0.25">
      <c r="O21" s="2">
        <f>$Q$4</f>
        <v>86.96</v>
      </c>
      <c r="P21">
        <v>1.05</v>
      </c>
      <c r="Q21" s="2">
        <f t="shared" si="0"/>
        <v>91.307999999999993</v>
      </c>
    </row>
    <row r="22" spans="9:17" x14ac:dyDescent="0.25">
      <c r="O22" s="2">
        <f t="shared" ref="O22:O32" si="1">$Q$4</f>
        <v>86.96</v>
      </c>
      <c r="P22">
        <v>1.04</v>
      </c>
      <c r="Q22" s="2">
        <f t="shared" si="0"/>
        <v>90.438400000000001</v>
      </c>
    </row>
    <row r="23" spans="9:17" x14ac:dyDescent="0.25">
      <c r="O23" s="2">
        <f t="shared" si="1"/>
        <v>86.96</v>
      </c>
      <c r="P23" s="2">
        <v>1.03</v>
      </c>
      <c r="Q23" s="2">
        <f t="shared" si="0"/>
        <v>89.568799999999996</v>
      </c>
    </row>
    <row r="24" spans="9:17" x14ac:dyDescent="0.25">
      <c r="O24" s="2">
        <f t="shared" si="1"/>
        <v>86.96</v>
      </c>
      <c r="P24" s="2">
        <v>1.02</v>
      </c>
      <c r="Q24" s="2">
        <f t="shared" si="0"/>
        <v>88.69919999999999</v>
      </c>
    </row>
    <row r="25" spans="9:17" x14ac:dyDescent="0.25">
      <c r="O25" s="2">
        <f t="shared" si="1"/>
        <v>86.96</v>
      </c>
      <c r="P25" s="2">
        <v>1.01</v>
      </c>
      <c r="Q25" s="2">
        <f t="shared" si="0"/>
        <v>87.829599999999999</v>
      </c>
    </row>
    <row r="26" spans="9:17" x14ac:dyDescent="0.25">
      <c r="O26" s="2">
        <f t="shared" si="1"/>
        <v>86.96</v>
      </c>
      <c r="P26" s="2">
        <v>1</v>
      </c>
      <c r="Q26" s="2">
        <f t="shared" si="0"/>
        <v>86.96</v>
      </c>
    </row>
    <row r="27" spans="9:17" x14ac:dyDescent="0.25">
      <c r="O27" s="2">
        <f t="shared" si="1"/>
        <v>86.96</v>
      </c>
      <c r="P27" s="2">
        <v>0.99</v>
      </c>
      <c r="Q27" s="2">
        <f t="shared" si="0"/>
        <v>86.090399999999988</v>
      </c>
    </row>
    <row r="28" spans="9:17" x14ac:dyDescent="0.25">
      <c r="O28" s="2">
        <f t="shared" si="1"/>
        <v>86.96</v>
      </c>
      <c r="P28" s="2">
        <v>0.98</v>
      </c>
      <c r="Q28" s="2">
        <f t="shared" si="0"/>
        <v>85.220799999999997</v>
      </c>
    </row>
    <row r="29" spans="9:17" x14ac:dyDescent="0.25">
      <c r="O29" s="2">
        <f t="shared" si="1"/>
        <v>86.96</v>
      </c>
      <c r="P29" s="2">
        <v>0.97</v>
      </c>
      <c r="Q29" s="2">
        <f t="shared" si="0"/>
        <v>84.351199999999992</v>
      </c>
    </row>
    <row r="30" spans="9:17" x14ac:dyDescent="0.25">
      <c r="O30" s="2">
        <f t="shared" si="1"/>
        <v>86.96</v>
      </c>
      <c r="P30" s="2">
        <v>0.96</v>
      </c>
      <c r="Q30" s="2">
        <f t="shared" si="0"/>
        <v>83.481599999999986</v>
      </c>
    </row>
    <row r="31" spans="9:17" x14ac:dyDescent="0.25">
      <c r="O31" s="2">
        <f t="shared" si="1"/>
        <v>86.96</v>
      </c>
      <c r="P31" s="2">
        <v>0.95</v>
      </c>
      <c r="Q31" s="2">
        <f t="shared" si="0"/>
        <v>82.611999999999995</v>
      </c>
    </row>
    <row r="32" spans="9:17" x14ac:dyDescent="0.25">
      <c r="O32" s="2">
        <f t="shared" si="1"/>
        <v>86.96</v>
      </c>
      <c r="P32" s="2">
        <v>0.9</v>
      </c>
      <c r="Q32" s="2">
        <f t="shared" si="0"/>
        <v>78.263999999999996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2">
        <v>123.28</v>
      </c>
    </row>
    <row r="5" spans="1:22" x14ac:dyDescent="0.25">
      <c r="O5" s="17" t="s">
        <v>67</v>
      </c>
      <c r="Q5" s="3">
        <f>Q4*Q2</f>
        <v>1849.2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63.799999999999955</v>
      </c>
      <c r="R7" s="228" t="s">
        <v>248</v>
      </c>
    </row>
    <row r="19" spans="15:17" x14ac:dyDescent="0.25">
      <c r="P19" t="s">
        <v>83</v>
      </c>
    </row>
    <row r="20" spans="15:17" x14ac:dyDescent="0.25">
      <c r="O20" s="2">
        <f>$Q$4</f>
        <v>123.28</v>
      </c>
      <c r="P20">
        <v>1.1000000000000001</v>
      </c>
      <c r="Q20" s="2">
        <f t="shared" ref="Q20:Q32" si="0">P20*O20</f>
        <v>135.608</v>
      </c>
    </row>
    <row r="21" spans="15:17" x14ac:dyDescent="0.25">
      <c r="O21" s="2">
        <f>$Q$4</f>
        <v>123.28</v>
      </c>
      <c r="P21">
        <v>1.05</v>
      </c>
      <c r="Q21" s="2">
        <f t="shared" si="0"/>
        <v>129.44400000000002</v>
      </c>
    </row>
    <row r="22" spans="15:17" x14ac:dyDescent="0.25">
      <c r="O22" s="2">
        <f t="shared" ref="O22:O32" si="1">$Q$4</f>
        <v>123.28</v>
      </c>
      <c r="P22">
        <v>1.04</v>
      </c>
      <c r="Q22" s="2">
        <f t="shared" si="0"/>
        <v>128.21120000000002</v>
      </c>
    </row>
    <row r="23" spans="15:17" x14ac:dyDescent="0.25">
      <c r="O23" s="2">
        <f t="shared" si="1"/>
        <v>123.28</v>
      </c>
      <c r="P23" s="2">
        <v>1.03</v>
      </c>
      <c r="Q23" s="2">
        <f t="shared" si="0"/>
        <v>126.97840000000001</v>
      </c>
    </row>
    <row r="24" spans="15:17" x14ac:dyDescent="0.25">
      <c r="O24" s="2">
        <f t="shared" si="1"/>
        <v>123.28</v>
      </c>
      <c r="P24" s="2">
        <v>1.02</v>
      </c>
      <c r="Q24" s="2">
        <f t="shared" si="0"/>
        <v>125.74560000000001</v>
      </c>
    </row>
    <row r="25" spans="15:17" x14ac:dyDescent="0.25">
      <c r="O25" s="2">
        <f t="shared" si="1"/>
        <v>123.28</v>
      </c>
      <c r="P25" s="2">
        <v>1.01</v>
      </c>
      <c r="Q25" s="2">
        <f t="shared" si="0"/>
        <v>124.5128</v>
      </c>
    </row>
    <row r="26" spans="15:17" x14ac:dyDescent="0.25">
      <c r="O26" s="2">
        <f t="shared" si="1"/>
        <v>123.28</v>
      </c>
      <c r="P26" s="2">
        <v>1</v>
      </c>
      <c r="Q26" s="2">
        <f t="shared" si="0"/>
        <v>123.28</v>
      </c>
    </row>
    <row r="27" spans="15:17" x14ac:dyDescent="0.25">
      <c r="O27" s="2">
        <f t="shared" si="1"/>
        <v>123.28</v>
      </c>
      <c r="P27" s="2">
        <v>0.99</v>
      </c>
      <c r="Q27" s="2">
        <f t="shared" si="0"/>
        <v>122.0472</v>
      </c>
    </row>
    <row r="28" spans="15:17" x14ac:dyDescent="0.25">
      <c r="O28" s="2">
        <f t="shared" si="1"/>
        <v>123.28</v>
      </c>
      <c r="P28" s="2">
        <v>0.98</v>
      </c>
      <c r="Q28" s="2">
        <f t="shared" si="0"/>
        <v>120.81439999999999</v>
      </c>
    </row>
    <row r="29" spans="15:17" x14ac:dyDescent="0.25">
      <c r="O29" s="2">
        <f t="shared" si="1"/>
        <v>123.28</v>
      </c>
      <c r="P29" s="2">
        <v>0.97</v>
      </c>
      <c r="Q29" s="2">
        <f t="shared" si="0"/>
        <v>119.58159999999999</v>
      </c>
    </row>
    <row r="30" spans="15:17" x14ac:dyDescent="0.25">
      <c r="O30" s="2">
        <f t="shared" si="1"/>
        <v>123.28</v>
      </c>
      <c r="P30" s="2">
        <v>0.96</v>
      </c>
      <c r="Q30" s="2">
        <f t="shared" si="0"/>
        <v>118.3488</v>
      </c>
    </row>
    <row r="31" spans="15:17" x14ac:dyDescent="0.25">
      <c r="O31" s="2">
        <f t="shared" si="1"/>
        <v>123.28</v>
      </c>
      <c r="P31" s="2">
        <v>0.95</v>
      </c>
      <c r="Q31" s="2">
        <f t="shared" si="0"/>
        <v>117.116</v>
      </c>
    </row>
    <row r="32" spans="15:17" x14ac:dyDescent="0.25">
      <c r="O32" s="2">
        <f t="shared" si="1"/>
        <v>123.28</v>
      </c>
      <c r="P32" s="2">
        <v>0.9</v>
      </c>
      <c r="Q32" s="2">
        <f t="shared" si="0"/>
        <v>110.952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C8-H8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(F8-K8-M8)/Q2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298.33999999999997</v>
      </c>
      <c r="T4" s="1">
        <v>42263</v>
      </c>
      <c r="U4" t="s">
        <v>197</v>
      </c>
    </row>
    <row r="5" spans="1:21" x14ac:dyDescent="0.25">
      <c r="O5" s="17" t="s">
        <v>67</v>
      </c>
      <c r="Q5" s="3">
        <f>Q4*Q2</f>
        <v>4475.0999999999995</v>
      </c>
      <c r="T5" s="1">
        <v>42265</v>
      </c>
      <c r="U5" t="s">
        <v>196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-70.430000000000291</v>
      </c>
      <c r="R7" s="226" t="s">
        <v>248</v>
      </c>
    </row>
    <row r="8" spans="1:21" x14ac:dyDescent="0.25">
      <c r="A8" s="49" t="s">
        <v>87</v>
      </c>
      <c r="B8" s="20"/>
      <c r="C8" s="20">
        <f>SUM(C2:C4)</f>
        <v>20</v>
      </c>
      <c r="D8" s="25"/>
      <c r="E8" s="25"/>
      <c r="F8" s="25">
        <f>SUM(F2:F4)</f>
        <v>6063.5</v>
      </c>
      <c r="G8" s="20"/>
      <c r="H8" s="109">
        <f>SUM(H2:H4)</f>
        <v>5</v>
      </c>
      <c r="I8" s="25"/>
      <c r="J8" s="25"/>
      <c r="K8" s="25">
        <f>SUM(K2:K4)</f>
        <v>1517.97</v>
      </c>
      <c r="L8" s="20"/>
      <c r="M8" s="20"/>
    </row>
    <row r="9" spans="1:21" x14ac:dyDescent="0.25">
      <c r="T9" s="1">
        <v>42304</v>
      </c>
      <c r="U9" t="s">
        <v>132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67" t="s">
        <v>83</v>
      </c>
      <c r="P19" s="267"/>
    </row>
    <row r="20" spans="3:17" ht="15.75" thickTop="1" x14ac:dyDescent="0.25">
      <c r="O20" s="133">
        <v>1.1000000000000001</v>
      </c>
      <c r="P20" s="133">
        <f>O20*$Q$4</f>
        <v>328.17399999999998</v>
      </c>
      <c r="Q20" s="2"/>
    </row>
    <row r="21" spans="3:17" x14ac:dyDescent="0.25">
      <c r="O21" s="133">
        <v>1.0900000000000001</v>
      </c>
      <c r="P21" s="133">
        <f t="shared" ref="P21:P40" si="0">O21*$Q$4</f>
        <v>325.19060000000002</v>
      </c>
      <c r="Q21" s="2"/>
    </row>
    <row r="22" spans="3:17" x14ac:dyDescent="0.25">
      <c r="C22" s="2"/>
      <c r="F22"/>
      <c r="O22" s="133">
        <v>1.08</v>
      </c>
      <c r="P22" s="133">
        <f t="shared" si="0"/>
        <v>322.2072</v>
      </c>
      <c r="Q22" s="2"/>
    </row>
    <row r="23" spans="3:17" x14ac:dyDescent="0.25">
      <c r="O23" s="133">
        <v>1.07</v>
      </c>
      <c r="P23" s="133">
        <f t="shared" si="0"/>
        <v>319.22379999999998</v>
      </c>
      <c r="Q23" s="2"/>
    </row>
    <row r="24" spans="3:17" x14ac:dyDescent="0.25">
      <c r="O24" s="133">
        <v>1.06</v>
      </c>
      <c r="P24" s="133">
        <f t="shared" si="0"/>
        <v>316.24039999999997</v>
      </c>
      <c r="Q24" s="2"/>
    </row>
    <row r="25" spans="3:17" x14ac:dyDescent="0.25">
      <c r="O25" s="133">
        <v>1.05</v>
      </c>
      <c r="P25" s="133">
        <f t="shared" si="0"/>
        <v>313.25700000000001</v>
      </c>
      <c r="Q25" s="2"/>
    </row>
    <row r="26" spans="3:17" x14ac:dyDescent="0.25">
      <c r="O26" s="133">
        <v>1.04</v>
      </c>
      <c r="P26" s="133">
        <f t="shared" si="0"/>
        <v>310.27359999999999</v>
      </c>
      <c r="Q26" s="2"/>
    </row>
    <row r="27" spans="3:17" x14ac:dyDescent="0.25">
      <c r="O27" s="133">
        <v>1.03</v>
      </c>
      <c r="P27" s="133">
        <f t="shared" si="0"/>
        <v>307.29019999999997</v>
      </c>
      <c r="Q27" s="2"/>
    </row>
    <row r="28" spans="3:17" x14ac:dyDescent="0.25">
      <c r="O28" s="133">
        <v>1.02</v>
      </c>
      <c r="P28" s="133">
        <f t="shared" si="0"/>
        <v>304.30679999999995</v>
      </c>
      <c r="Q28" s="2"/>
    </row>
    <row r="29" spans="3:17" x14ac:dyDescent="0.25">
      <c r="O29" s="133">
        <v>1.01</v>
      </c>
      <c r="P29" s="133">
        <f t="shared" si="0"/>
        <v>301.32339999999999</v>
      </c>
      <c r="Q29" s="2"/>
    </row>
    <row r="30" spans="3:17" x14ac:dyDescent="0.25">
      <c r="O30" s="133">
        <v>1</v>
      </c>
      <c r="P30" s="133">
        <f t="shared" si="0"/>
        <v>298.33999999999997</v>
      </c>
      <c r="Q30" s="2"/>
    </row>
    <row r="31" spans="3:17" x14ac:dyDescent="0.25">
      <c r="O31" s="133">
        <v>0.99</v>
      </c>
      <c r="P31" s="133">
        <f t="shared" si="0"/>
        <v>295.35659999999996</v>
      </c>
      <c r="Q31" s="2"/>
    </row>
    <row r="32" spans="3:17" x14ac:dyDescent="0.25">
      <c r="O32" s="133">
        <v>0.98</v>
      </c>
      <c r="P32" s="133">
        <f t="shared" si="0"/>
        <v>292.3732</v>
      </c>
      <c r="Q32" s="2"/>
    </row>
    <row r="33" spans="15:16" x14ac:dyDescent="0.25">
      <c r="O33" s="133">
        <v>0.97</v>
      </c>
      <c r="P33" s="133">
        <f t="shared" si="0"/>
        <v>289.38979999999998</v>
      </c>
    </row>
    <row r="34" spans="15:16" x14ac:dyDescent="0.25">
      <c r="O34" s="133">
        <v>0.96</v>
      </c>
      <c r="P34" s="133">
        <f t="shared" si="0"/>
        <v>286.40639999999996</v>
      </c>
    </row>
    <row r="35" spans="15:16" x14ac:dyDescent="0.25">
      <c r="O35" s="133">
        <v>0.95</v>
      </c>
      <c r="P35" s="133">
        <f t="shared" si="0"/>
        <v>283.42299999999994</v>
      </c>
    </row>
    <row r="36" spans="15:16" x14ac:dyDescent="0.25">
      <c r="O36" s="133">
        <v>0.94</v>
      </c>
      <c r="P36" s="133">
        <f t="shared" si="0"/>
        <v>280.43959999999998</v>
      </c>
    </row>
    <row r="37" spans="15:16" x14ac:dyDescent="0.25">
      <c r="O37" s="133">
        <v>0.93</v>
      </c>
      <c r="P37" s="133">
        <f t="shared" si="0"/>
        <v>277.45619999999997</v>
      </c>
    </row>
    <row r="38" spans="15:16" x14ac:dyDescent="0.25">
      <c r="O38" s="133">
        <v>0.92</v>
      </c>
      <c r="P38" s="133">
        <f t="shared" si="0"/>
        <v>274.47280000000001</v>
      </c>
    </row>
    <row r="39" spans="15:16" x14ac:dyDescent="0.25">
      <c r="O39" s="133">
        <v>0.91</v>
      </c>
      <c r="P39" s="133">
        <f t="shared" si="0"/>
        <v>271.48939999999999</v>
      </c>
    </row>
    <row r="40" spans="15:16" x14ac:dyDescent="0.25">
      <c r="O40" s="133">
        <v>0.9</v>
      </c>
      <c r="P40" s="133">
        <f t="shared" si="0"/>
        <v>268.50599999999997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37</v>
      </c>
      <c r="M1" s="17" t="s">
        <v>38</v>
      </c>
      <c r="T1" s="17" t="s">
        <v>170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132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9.83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786.4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-1584.85</v>
      </c>
      <c r="R7" s="226" t="s">
        <v>248</v>
      </c>
    </row>
    <row r="15" spans="1:21" x14ac:dyDescent="0.25">
      <c r="P15" t="s">
        <v>83</v>
      </c>
    </row>
    <row r="16" spans="1:21" x14ac:dyDescent="0.25">
      <c r="O16" s="2">
        <f>$Q$4</f>
        <v>9.83</v>
      </c>
      <c r="P16">
        <v>1.1000000000000001</v>
      </c>
      <c r="Q16" s="2">
        <f t="shared" ref="Q16:Q28" si="0">P16*O16</f>
        <v>10.813000000000001</v>
      </c>
    </row>
    <row r="17" spans="15:17" x14ac:dyDescent="0.25">
      <c r="O17" s="2">
        <f>$Q$4</f>
        <v>9.83</v>
      </c>
      <c r="P17">
        <v>1.05</v>
      </c>
      <c r="Q17" s="2">
        <f t="shared" si="0"/>
        <v>10.3215</v>
      </c>
    </row>
    <row r="18" spans="15:17" x14ac:dyDescent="0.25">
      <c r="O18" s="2">
        <f t="shared" ref="O18:O28" si="1">$Q$4</f>
        <v>9.83</v>
      </c>
      <c r="P18">
        <v>1.04</v>
      </c>
      <c r="Q18" s="2">
        <f t="shared" si="0"/>
        <v>10.2232</v>
      </c>
    </row>
    <row r="19" spans="15:17" x14ac:dyDescent="0.25">
      <c r="O19" s="2">
        <f t="shared" si="1"/>
        <v>9.83</v>
      </c>
      <c r="P19" s="2">
        <v>1.03</v>
      </c>
      <c r="Q19" s="2">
        <f t="shared" si="0"/>
        <v>10.1249</v>
      </c>
    </row>
    <row r="20" spans="15:17" x14ac:dyDescent="0.25">
      <c r="O20" s="2">
        <f t="shared" si="1"/>
        <v>9.83</v>
      </c>
      <c r="P20" s="2">
        <v>1.02</v>
      </c>
      <c r="Q20" s="2">
        <f t="shared" si="0"/>
        <v>10.0266</v>
      </c>
    </row>
    <row r="21" spans="15:17" x14ac:dyDescent="0.25">
      <c r="O21" s="2">
        <f t="shared" si="1"/>
        <v>9.83</v>
      </c>
      <c r="P21" s="2">
        <v>1.01</v>
      </c>
      <c r="Q21" s="2">
        <f t="shared" si="0"/>
        <v>9.9283000000000001</v>
      </c>
    </row>
    <row r="22" spans="15:17" x14ac:dyDescent="0.25">
      <c r="O22" s="2">
        <f t="shared" si="1"/>
        <v>9.83</v>
      </c>
      <c r="P22" s="2">
        <v>1</v>
      </c>
      <c r="Q22" s="2">
        <f t="shared" si="0"/>
        <v>9.83</v>
      </c>
    </row>
    <row r="23" spans="15:17" x14ac:dyDescent="0.25">
      <c r="O23" s="2">
        <f t="shared" si="1"/>
        <v>9.83</v>
      </c>
      <c r="P23" s="2">
        <v>0.99</v>
      </c>
      <c r="Q23" s="2">
        <f t="shared" si="0"/>
        <v>9.7317</v>
      </c>
    </row>
    <row r="24" spans="15:17" x14ac:dyDescent="0.25">
      <c r="O24" s="2">
        <f t="shared" si="1"/>
        <v>9.83</v>
      </c>
      <c r="P24" s="2">
        <v>0.98</v>
      </c>
      <c r="Q24" s="2">
        <f t="shared" si="0"/>
        <v>9.6334</v>
      </c>
    </row>
    <row r="25" spans="15:17" x14ac:dyDescent="0.25">
      <c r="O25" s="2">
        <f t="shared" si="1"/>
        <v>9.83</v>
      </c>
      <c r="P25" s="2">
        <v>0.97</v>
      </c>
      <c r="Q25" s="2">
        <f t="shared" si="0"/>
        <v>9.5350999999999999</v>
      </c>
    </row>
    <row r="26" spans="15:17" x14ac:dyDescent="0.25">
      <c r="O26" s="2">
        <f t="shared" si="1"/>
        <v>9.83</v>
      </c>
      <c r="P26" s="2">
        <v>0.96</v>
      </c>
      <c r="Q26" s="2">
        <f t="shared" si="0"/>
        <v>9.4367999999999999</v>
      </c>
    </row>
    <row r="27" spans="15:17" x14ac:dyDescent="0.25">
      <c r="O27" s="2">
        <f t="shared" si="1"/>
        <v>9.83</v>
      </c>
      <c r="P27" s="2">
        <v>0.95</v>
      </c>
      <c r="Q27" s="2">
        <f t="shared" si="0"/>
        <v>9.3384999999999998</v>
      </c>
    </row>
    <row r="28" spans="15:17" x14ac:dyDescent="0.25">
      <c r="O28" s="2">
        <f t="shared" si="1"/>
        <v>9.83</v>
      </c>
      <c r="P28" s="2">
        <v>0.9</v>
      </c>
      <c r="Q28" s="2">
        <f t="shared" si="0"/>
        <v>8.8469999999999995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117</v>
      </c>
      <c r="U1" s="50"/>
      <c r="W1" s="158" t="s">
        <v>154</v>
      </c>
      <c r="X1" s="158" t="s">
        <v>155</v>
      </c>
      <c r="Y1" s="158" t="s">
        <v>156</v>
      </c>
      <c r="Z1" s="158" t="s">
        <v>157</v>
      </c>
      <c r="AA1" s="158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1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100</v>
      </c>
      <c r="W2" s="160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4">
        <v>426500</v>
      </c>
      <c r="AC2" s="13">
        <v>132.79</v>
      </c>
      <c r="AD2">
        <f>Y2-Z2</f>
        <v>5.8999999999999915</v>
      </c>
      <c r="AE2" s="210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135.51979999999995</v>
      </c>
      <c r="T3" s="1">
        <v>42265</v>
      </c>
      <c r="U3" s="51" t="s">
        <v>197</v>
      </c>
      <c r="W3" s="160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4">
        <v>467200</v>
      </c>
      <c r="AC3" s="13">
        <v>130.91</v>
      </c>
      <c r="AD3">
        <f t="shared" ref="AD3:AD66" si="2">Y3-Z3</f>
        <v>5.6400000000000148</v>
      </c>
      <c r="AE3" s="210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113.37</v>
      </c>
      <c r="T4" s="1">
        <v>42278</v>
      </c>
      <c r="U4" s="51" t="s">
        <v>131</v>
      </c>
      <c r="W4" s="160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4">
        <v>605700</v>
      </c>
      <c r="AC4" s="13">
        <v>130.31</v>
      </c>
      <c r="AD4">
        <f t="shared" si="2"/>
        <v>8.9699999999999989</v>
      </c>
      <c r="AE4" s="210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11337</v>
      </c>
      <c r="W5" s="160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4">
        <v>1323500</v>
      </c>
      <c r="AC5" s="13">
        <v>138.1</v>
      </c>
      <c r="AD5">
        <f t="shared" si="2"/>
        <v>8.8200000000000216</v>
      </c>
      <c r="AE5" s="210">
        <f t="shared" si="3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0.05</v>
      </c>
      <c r="K6" s="72">
        <f t="shared" si="1"/>
        <v>2599.9499999999998</v>
      </c>
      <c r="O6" s="17" t="s">
        <v>64</v>
      </c>
      <c r="Q6" s="2">
        <f>Q3*Q2</f>
        <v>13551.979999999994</v>
      </c>
      <c r="W6" s="160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4">
        <v>416600</v>
      </c>
      <c r="AC6" s="13">
        <v>129.32</v>
      </c>
      <c r="AD6">
        <f t="shared" si="2"/>
        <v>8.1500000000000057</v>
      </c>
      <c r="AE6" s="210">
        <f t="shared" si="3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-2214.9799999999941</v>
      </c>
      <c r="R7" s="228" t="s">
        <v>248</v>
      </c>
      <c r="T7" s="1">
        <v>42320</v>
      </c>
      <c r="U7" s="51" t="s">
        <v>132</v>
      </c>
      <c r="W7" s="160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4">
        <v>487400</v>
      </c>
      <c r="AC7" s="13">
        <v>128.08000000000001</v>
      </c>
      <c r="AD7">
        <f t="shared" si="2"/>
        <v>9.1700000000000017</v>
      </c>
      <c r="AE7" s="210">
        <f t="shared" si="3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4">
        <v>470300</v>
      </c>
      <c r="AC8" s="13">
        <v>131.80000000000001</v>
      </c>
      <c r="AD8">
        <f t="shared" si="2"/>
        <v>5.4299999999999926</v>
      </c>
      <c r="AE8" s="210">
        <f t="shared" si="3"/>
        <v>2.281545863728085E-2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4">
        <v>599400</v>
      </c>
      <c r="AC9" s="13">
        <v>128.86000000000001</v>
      </c>
      <c r="AD9">
        <f t="shared" si="2"/>
        <v>8.6299999999999955</v>
      </c>
      <c r="AE9" s="210">
        <f t="shared" si="3"/>
        <v>-3.1637484030961005E-2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4">
        <v>756700</v>
      </c>
      <c r="AC10" s="13">
        <v>133.07</v>
      </c>
      <c r="AD10">
        <f t="shared" si="2"/>
        <v>6.8700000000000045</v>
      </c>
      <c r="AE10" s="210">
        <f t="shared" si="3"/>
        <v>-3.2006983341820061E-2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4">
        <v>584700</v>
      </c>
      <c r="AC11" s="13">
        <v>137.47</v>
      </c>
      <c r="AD11">
        <f t="shared" si="2"/>
        <v>7.0300000000000011</v>
      </c>
      <c r="AE11" s="210">
        <f t="shared" si="3"/>
        <v>3.0818836232753277E-2</v>
      </c>
    </row>
    <row r="12" spans="1:31" x14ac:dyDescent="0.25">
      <c r="W12" s="160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4">
        <v>722600</v>
      </c>
      <c r="AC12" s="13">
        <v>133.36000000000001</v>
      </c>
      <c r="AD12">
        <f t="shared" si="2"/>
        <v>5.4699999999999989</v>
      </c>
      <c r="AE12" s="210">
        <f t="shared" si="3"/>
        <v>2.8456852008946099E-2</v>
      </c>
    </row>
    <row r="13" spans="1:31" x14ac:dyDescent="0.25">
      <c r="W13" s="160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4">
        <v>828300</v>
      </c>
      <c r="AC13" s="13">
        <v>129.66999999999999</v>
      </c>
      <c r="AD13">
        <f t="shared" si="2"/>
        <v>8.1899999999999977</v>
      </c>
      <c r="AE13" s="210">
        <f t="shared" si="3"/>
        <v>3.6779403534020982E-2</v>
      </c>
    </row>
    <row r="14" spans="1:31" x14ac:dyDescent="0.25">
      <c r="W14" s="160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4">
        <v>864800</v>
      </c>
      <c r="AC14" s="13">
        <v>125.07</v>
      </c>
      <c r="AD14">
        <f t="shared" si="2"/>
        <v>5.6200000000000045</v>
      </c>
      <c r="AE14" s="210">
        <f t="shared" si="3"/>
        <v>4.2163153070577275E-2</v>
      </c>
    </row>
    <row r="15" spans="1:31" x14ac:dyDescent="0.25">
      <c r="A15" s="213" t="s">
        <v>87</v>
      </c>
      <c r="B15" s="214"/>
      <c r="C15" s="214">
        <f>SUM(C2:C14)</f>
        <v>430</v>
      </c>
      <c r="D15" s="215"/>
      <c r="E15" s="215"/>
      <c r="F15" s="215">
        <f>SUM(F2:F14)</f>
        <v>66368</v>
      </c>
      <c r="G15" s="214"/>
      <c r="H15" s="214">
        <f>SUM(H2:H7)</f>
        <v>330</v>
      </c>
      <c r="I15" s="215"/>
      <c r="J15" s="215"/>
      <c r="K15" s="215">
        <f>SUM(K2:K9)</f>
        <v>52816.020000000004</v>
      </c>
      <c r="L15" s="214"/>
      <c r="M15" s="214"/>
      <c r="W15" s="160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4">
        <v>1180800</v>
      </c>
      <c r="AC15" s="13">
        <v>120.01</v>
      </c>
      <c r="AD15">
        <f t="shared" si="2"/>
        <v>6.5100000000000051</v>
      </c>
      <c r="AE15" s="210">
        <f t="shared" si="3"/>
        <v>-3.0535584457549114E-2</v>
      </c>
    </row>
    <row r="16" spans="1:31" x14ac:dyDescent="0.25">
      <c r="M16" s="2"/>
      <c r="W16" s="160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4">
        <v>985100</v>
      </c>
      <c r="AC16" s="13">
        <v>123.79</v>
      </c>
      <c r="AD16">
        <f t="shared" si="2"/>
        <v>11.150000000000006</v>
      </c>
      <c r="AE16" s="210">
        <f t="shared" si="3"/>
        <v>2.0948453608247375E-2</v>
      </c>
    </row>
    <row r="17" spans="8:31" x14ac:dyDescent="0.25">
      <c r="W17" s="160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4">
        <v>916100</v>
      </c>
      <c r="AC17" s="13">
        <v>121.25</v>
      </c>
      <c r="AD17">
        <f t="shared" si="2"/>
        <v>10.36</v>
      </c>
      <c r="AE17" s="210">
        <f t="shared" si="3"/>
        <v>-4.5350759782694317E-2</v>
      </c>
    </row>
    <row r="18" spans="8:31" x14ac:dyDescent="0.25">
      <c r="W18" s="160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4">
        <v>738600</v>
      </c>
      <c r="AC18" s="13">
        <v>127.01</v>
      </c>
      <c r="AD18">
        <f t="shared" si="2"/>
        <v>7.9899999999999949</v>
      </c>
      <c r="AE18" s="210">
        <f t="shared" si="3"/>
        <v>-2.006018054162495E-2</v>
      </c>
    </row>
    <row r="19" spans="8:31" x14ac:dyDescent="0.25">
      <c r="W19" s="160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4">
        <v>481300</v>
      </c>
      <c r="AC19" s="13">
        <v>129.61000000000001</v>
      </c>
      <c r="AD19">
        <f t="shared" si="2"/>
        <v>5.1899999999999977</v>
      </c>
      <c r="AE19" s="210">
        <f t="shared" si="3"/>
        <v>-1.5794669299111441E-2</v>
      </c>
    </row>
    <row r="20" spans="8:31" x14ac:dyDescent="0.25">
      <c r="W20" s="160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4">
        <v>728300</v>
      </c>
      <c r="AC20" s="13">
        <v>131.69</v>
      </c>
      <c r="AD20">
        <f t="shared" si="2"/>
        <v>8.86</v>
      </c>
      <c r="AE20" s="210">
        <f t="shared" si="3"/>
        <v>3.027695196369895E-2</v>
      </c>
    </row>
    <row r="21" spans="8:31" x14ac:dyDescent="0.25">
      <c r="W21" s="160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4">
        <v>828100</v>
      </c>
      <c r="AC21" s="13">
        <v>127.82</v>
      </c>
      <c r="AD21">
        <f t="shared" si="2"/>
        <v>9.8900000000000148</v>
      </c>
      <c r="AE21" s="210">
        <f t="shared" si="3"/>
        <v>-3.1005988931847472E-2</v>
      </c>
    </row>
    <row r="22" spans="8:31" x14ac:dyDescent="0.25">
      <c r="W22" s="160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4">
        <v>447200</v>
      </c>
      <c r="AC22" s="13">
        <v>131.91</v>
      </c>
      <c r="AD22">
        <f t="shared" si="2"/>
        <v>8.3599999999999852</v>
      </c>
      <c r="AE22" s="210">
        <f t="shared" si="3"/>
        <v>-2.1874536556429014E-2</v>
      </c>
    </row>
    <row r="23" spans="8:31" x14ac:dyDescent="0.25">
      <c r="H23" s="2">
        <f>F15-K15</f>
        <v>13551.979999999996</v>
      </c>
      <c r="W23" s="160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4">
        <v>1701600</v>
      </c>
      <c r="AC23" s="13">
        <v>134.86000000000001</v>
      </c>
      <c r="AD23">
        <f t="shared" si="2"/>
        <v>15.269999999999996</v>
      </c>
      <c r="AE23" s="210">
        <f t="shared" si="3"/>
        <v>-7.5796600191329055E-3</v>
      </c>
    </row>
    <row r="24" spans="8:31" x14ac:dyDescent="0.25">
      <c r="W24" s="160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4">
        <v>978000</v>
      </c>
      <c r="AC24" s="13">
        <v>135.88999999999999</v>
      </c>
      <c r="AD24">
        <f t="shared" si="2"/>
        <v>11.29000000000002</v>
      </c>
      <c r="AE24" s="210">
        <f t="shared" si="3"/>
        <v>-2.398908281261225E-2</v>
      </c>
    </row>
    <row r="25" spans="8:31" x14ac:dyDescent="0.25">
      <c r="W25" s="160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4">
        <v>2165900</v>
      </c>
      <c r="AC25" s="13">
        <v>139.22999999999999</v>
      </c>
      <c r="AD25">
        <f t="shared" si="2"/>
        <v>17.980000000000018</v>
      </c>
      <c r="AE25" s="210">
        <f t="shared" si="3"/>
        <v>-0.10081374321880665</v>
      </c>
    </row>
    <row r="26" spans="8:31" x14ac:dyDescent="0.25">
      <c r="W26" s="160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4">
        <v>3877000</v>
      </c>
      <c r="AC26" s="13">
        <v>154.84</v>
      </c>
      <c r="AD26">
        <f t="shared" si="2"/>
        <v>28.490000000000009</v>
      </c>
      <c r="AE26" s="210">
        <f t="shared" si="3"/>
        <v>-1.2688898807626137E-2</v>
      </c>
    </row>
    <row r="27" spans="8:31" x14ac:dyDescent="0.25">
      <c r="W27" s="160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4">
        <v>573300</v>
      </c>
      <c r="AC27" s="13">
        <v>156.83000000000001</v>
      </c>
      <c r="AD27">
        <f t="shared" si="2"/>
        <v>13.280000000000001</v>
      </c>
      <c r="AE27" s="210">
        <f t="shared" si="3"/>
        <v>-5.8134646567773562E-2</v>
      </c>
    </row>
    <row r="28" spans="8:31" x14ac:dyDescent="0.25">
      <c r="W28" s="160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4">
        <v>470000</v>
      </c>
      <c r="AC28" s="13">
        <v>166.51</v>
      </c>
      <c r="AD28">
        <f t="shared" si="2"/>
        <v>6.3799999999999955</v>
      </c>
      <c r="AE28" s="210">
        <f t="shared" si="3"/>
        <v>1.2403477837903631E-2</v>
      </c>
    </row>
    <row r="29" spans="8:31" x14ac:dyDescent="0.25">
      <c r="W29" s="160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4">
        <v>324700</v>
      </c>
      <c r="AC29" s="13">
        <v>164.47</v>
      </c>
      <c r="AD29">
        <f t="shared" si="2"/>
        <v>4.2099999999999795</v>
      </c>
      <c r="AE29" s="210">
        <f t="shared" si="3"/>
        <v>-7.897934386390526E-4</v>
      </c>
    </row>
    <row r="30" spans="8:31" x14ac:dyDescent="0.25">
      <c r="W30" s="160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4">
        <v>479900</v>
      </c>
      <c r="AC30" s="13">
        <v>164.6</v>
      </c>
      <c r="AD30">
        <f t="shared" si="2"/>
        <v>5.1700000000000159</v>
      </c>
      <c r="AE30" s="210">
        <f t="shared" si="3"/>
        <v>-7.4172345172768273E-3</v>
      </c>
    </row>
    <row r="31" spans="8:31" x14ac:dyDescent="0.25">
      <c r="W31" s="160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4">
        <v>677000</v>
      </c>
      <c r="AC31" s="13">
        <v>165.83</v>
      </c>
      <c r="AD31">
        <f t="shared" si="2"/>
        <v>12.169999999999987</v>
      </c>
      <c r="AE31" s="210">
        <f t="shared" si="3"/>
        <v>4.1842055663755984E-2</v>
      </c>
    </row>
    <row r="32" spans="8:31" x14ac:dyDescent="0.25">
      <c r="W32" s="160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4">
        <v>384300</v>
      </c>
      <c r="AC32" s="13">
        <v>159.16999999999999</v>
      </c>
      <c r="AD32">
        <f t="shared" si="2"/>
        <v>6.3700000000000045</v>
      </c>
      <c r="AE32" s="210">
        <f t="shared" si="3"/>
        <v>9.4327757514767185E-4</v>
      </c>
    </row>
    <row r="33" spans="15:31" x14ac:dyDescent="0.25">
      <c r="W33" s="160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4">
        <v>445100</v>
      </c>
      <c r="AC33" s="13">
        <v>159.02000000000001</v>
      </c>
      <c r="AD33">
        <f t="shared" si="2"/>
        <v>5.3599999999999852</v>
      </c>
      <c r="AE33" s="210">
        <f t="shared" si="3"/>
        <v>-8.1087824351295801E-3</v>
      </c>
    </row>
    <row r="34" spans="15:31" x14ac:dyDescent="0.25">
      <c r="W34" s="160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4">
        <v>665400</v>
      </c>
      <c r="AC34" s="13">
        <v>160.32</v>
      </c>
      <c r="AD34">
        <f t="shared" si="2"/>
        <v>6.7400000000000091</v>
      </c>
      <c r="AE34" s="210">
        <f t="shared" si="3"/>
        <v>5.2040880305974646E-3</v>
      </c>
    </row>
    <row r="35" spans="15:31" x14ac:dyDescent="0.25">
      <c r="W35" s="160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4">
        <v>423500</v>
      </c>
      <c r="AC35" s="13">
        <v>159.49</v>
      </c>
      <c r="AD35">
        <f t="shared" si="2"/>
        <v>6.8700000000000045</v>
      </c>
      <c r="AE35" s="210">
        <f t="shared" si="3"/>
        <v>3.6498647032912057E-3</v>
      </c>
    </row>
    <row r="36" spans="15:31" x14ac:dyDescent="0.25">
      <c r="W36" s="160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4">
        <v>556600</v>
      </c>
      <c r="AC36" s="13">
        <v>158.91</v>
      </c>
      <c r="AD36">
        <f t="shared" si="2"/>
        <v>6.3000000000000114</v>
      </c>
      <c r="AE36" s="210">
        <f t="shared" si="3"/>
        <v>-2.8311116546410608E-2</v>
      </c>
    </row>
    <row r="37" spans="15:31" x14ac:dyDescent="0.25">
      <c r="W37" s="160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4">
        <v>541800</v>
      </c>
      <c r="AC37" s="13">
        <v>163.54</v>
      </c>
      <c r="AD37">
        <f t="shared" si="2"/>
        <v>4.3499999999999943</v>
      </c>
      <c r="AE37" s="210">
        <f t="shared" si="3"/>
        <v>9.5061728395060552E-3</v>
      </c>
    </row>
    <row r="38" spans="15:31" x14ac:dyDescent="0.25">
      <c r="W38" s="160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4">
        <v>396900</v>
      </c>
      <c r="AC38" s="13">
        <v>162</v>
      </c>
      <c r="AD38">
        <f t="shared" si="2"/>
        <v>4.7800000000000011</v>
      </c>
      <c r="AE38" s="210">
        <f t="shared" si="3"/>
        <v>8.5289173877856062E-3</v>
      </c>
    </row>
    <row r="39" spans="15:31" x14ac:dyDescent="0.25">
      <c r="W39" s="160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4">
        <v>496100</v>
      </c>
      <c r="AC39" s="13">
        <v>160.63</v>
      </c>
      <c r="AD39">
        <f t="shared" si="2"/>
        <v>8.4199999999999875</v>
      </c>
      <c r="AE39" s="210">
        <f t="shared" si="3"/>
        <v>-2.8427992499848842E-2</v>
      </c>
    </row>
    <row r="40" spans="15:31" x14ac:dyDescent="0.25">
      <c r="W40" s="160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4">
        <v>434200</v>
      </c>
      <c r="AC40" s="13">
        <v>165.33</v>
      </c>
      <c r="AD40">
        <f t="shared" si="2"/>
        <v>4.3600000000000136</v>
      </c>
      <c r="AE40" s="210">
        <f t="shared" si="3"/>
        <v>6.9431755892563896E-3</v>
      </c>
    </row>
    <row r="41" spans="15:31" x14ac:dyDescent="0.25">
      <c r="W41" s="160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4">
        <v>570200</v>
      </c>
      <c r="AC41" s="13">
        <v>164.19</v>
      </c>
      <c r="AD41">
        <f t="shared" si="2"/>
        <v>4.1100000000000136</v>
      </c>
      <c r="AE41" s="210">
        <f t="shared" si="3"/>
        <v>-1.4406627048442311E-2</v>
      </c>
    </row>
    <row r="42" spans="15:31" ht="20.25" thickBot="1" x14ac:dyDescent="0.35">
      <c r="O42" s="267" t="s">
        <v>83</v>
      </c>
      <c r="P42" s="267"/>
      <c r="T42" s="155" t="s">
        <v>114</v>
      </c>
      <c r="W42" s="160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4">
        <v>623300</v>
      </c>
      <c r="AC42" s="13">
        <v>166.59</v>
      </c>
      <c r="AD42">
        <f t="shared" si="2"/>
        <v>6.9900000000000091</v>
      </c>
      <c r="AE42" s="210">
        <f t="shared" si="3"/>
        <v>-7.2701269292652082E-3</v>
      </c>
    </row>
    <row r="43" spans="15:31" ht="15.75" thickTop="1" x14ac:dyDescent="0.25">
      <c r="O43" s="133">
        <v>1.1000000000000001</v>
      </c>
      <c r="P43" s="133">
        <f>O43*$Q$4</f>
        <v>124.70700000000002</v>
      </c>
      <c r="Q43" s="2"/>
      <c r="T43" s="211" t="s">
        <v>135</v>
      </c>
      <c r="U43" s="212">
        <v>130.91</v>
      </c>
      <c r="W43" s="160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4">
        <v>1027900</v>
      </c>
      <c r="AC43" s="13">
        <v>167.81</v>
      </c>
      <c r="AD43">
        <f t="shared" si="2"/>
        <v>6.0200000000000102</v>
      </c>
      <c r="AE43" s="210">
        <f t="shared" si="3"/>
        <v>9.8694108443162509E-3</v>
      </c>
    </row>
    <row r="44" spans="15:31" x14ac:dyDescent="0.25">
      <c r="O44" s="133">
        <v>1.0900000000000001</v>
      </c>
      <c r="P44" s="133">
        <f t="shared" ref="P44:P63" si="4">O44*$Q$4</f>
        <v>123.57330000000002</v>
      </c>
      <c r="Q44" s="2"/>
      <c r="T44" s="158" t="s">
        <v>136</v>
      </c>
      <c r="U44" s="156">
        <v>129.54</v>
      </c>
      <c r="W44" s="160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4">
        <v>500000</v>
      </c>
      <c r="AC44" s="13">
        <v>166.17</v>
      </c>
      <c r="AD44">
        <f t="shared" si="2"/>
        <v>5.3899999999999864</v>
      </c>
      <c r="AE44" s="210">
        <f t="shared" si="3"/>
        <v>1.3849908480780826E-2</v>
      </c>
    </row>
    <row r="45" spans="15:31" x14ac:dyDescent="0.25">
      <c r="O45" s="133">
        <v>1.08</v>
      </c>
      <c r="P45" s="133">
        <f t="shared" si="4"/>
        <v>122.43960000000001</v>
      </c>
      <c r="Q45" s="2"/>
      <c r="T45" s="158" t="s">
        <v>137</v>
      </c>
      <c r="U45" s="156" t="s">
        <v>235</v>
      </c>
      <c r="W45" s="160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4">
        <v>784700</v>
      </c>
      <c r="AC45" s="13">
        <v>163.9</v>
      </c>
      <c r="AD45">
        <f t="shared" si="2"/>
        <v>7.210000000000008</v>
      </c>
      <c r="AE45" s="210">
        <f t="shared" si="3"/>
        <v>3.0623152864239556E-2</v>
      </c>
    </row>
    <row r="46" spans="15:31" x14ac:dyDescent="0.25">
      <c r="O46" s="133">
        <v>1.07</v>
      </c>
      <c r="P46" s="133">
        <f t="shared" si="4"/>
        <v>121.30590000000001</v>
      </c>
      <c r="Q46" s="2"/>
      <c r="T46" s="158" t="s">
        <v>138</v>
      </c>
      <c r="U46" s="156" t="s">
        <v>236</v>
      </c>
      <c r="W46" s="160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4">
        <v>480200</v>
      </c>
      <c r="AC46" s="13">
        <v>159.03</v>
      </c>
      <c r="AD46">
        <f t="shared" si="2"/>
        <v>5.8100000000000023</v>
      </c>
      <c r="AE46" s="210">
        <f t="shared" si="3"/>
        <v>3.7871615224389643E-3</v>
      </c>
    </row>
    <row r="47" spans="15:31" x14ac:dyDescent="0.25">
      <c r="O47" s="133">
        <v>1.06</v>
      </c>
      <c r="P47" s="133">
        <f t="shared" si="4"/>
        <v>120.17220000000002</v>
      </c>
      <c r="Q47" s="2"/>
      <c r="T47" s="158" t="s">
        <v>139</v>
      </c>
      <c r="U47" s="156">
        <v>204.43</v>
      </c>
      <c r="W47" s="160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4">
        <v>559500</v>
      </c>
      <c r="AC47" s="13">
        <v>158.43</v>
      </c>
      <c r="AD47">
        <f t="shared" si="2"/>
        <v>4.4799999999999898</v>
      </c>
      <c r="AE47" s="210">
        <f t="shared" si="3"/>
        <v>2.457479143762531E-2</v>
      </c>
    </row>
    <row r="48" spans="15:31" x14ac:dyDescent="0.25">
      <c r="O48" s="133">
        <v>1.05</v>
      </c>
      <c r="P48" s="133">
        <f t="shared" si="4"/>
        <v>119.03850000000001</v>
      </c>
      <c r="Q48" s="2"/>
      <c r="T48" s="158" t="s">
        <v>140</v>
      </c>
      <c r="U48" s="156">
        <v>0.78248700000000004</v>
      </c>
      <c r="W48" s="160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4">
        <v>636000</v>
      </c>
      <c r="AC48" s="13">
        <v>154.63</v>
      </c>
      <c r="AD48">
        <f t="shared" si="2"/>
        <v>6.960000000000008</v>
      </c>
      <c r="AE48" s="210">
        <f t="shared" si="3"/>
        <v>-3.1140350877193024E-2</v>
      </c>
    </row>
    <row r="49" spans="15:31" x14ac:dyDescent="0.25">
      <c r="O49" s="133">
        <v>1.04</v>
      </c>
      <c r="P49" s="133">
        <f t="shared" si="4"/>
        <v>117.90480000000001</v>
      </c>
      <c r="Q49" s="2"/>
      <c r="T49" s="158" t="s">
        <v>141</v>
      </c>
      <c r="U49" s="156" t="s">
        <v>237</v>
      </c>
      <c r="W49" s="160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4">
        <v>729700</v>
      </c>
      <c r="AC49" s="13">
        <v>159.6</v>
      </c>
      <c r="AD49">
        <f t="shared" si="2"/>
        <v>7.75</v>
      </c>
      <c r="AE49" s="210">
        <f t="shared" si="3"/>
        <v>-2.2178654576645029E-2</v>
      </c>
    </row>
    <row r="50" spans="15:31" x14ac:dyDescent="0.25">
      <c r="O50" s="133">
        <v>1.03</v>
      </c>
      <c r="P50" s="133">
        <f t="shared" si="4"/>
        <v>116.7711</v>
      </c>
      <c r="Q50" s="2"/>
      <c r="T50" s="158"/>
      <c r="U50" s="156"/>
      <c r="W50" s="160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4">
        <v>1147500</v>
      </c>
      <c r="AC50" s="13">
        <v>163.22</v>
      </c>
      <c r="AD50">
        <f t="shared" si="2"/>
        <v>5.2999999999999829</v>
      </c>
      <c r="AE50" s="210">
        <f t="shared" si="3"/>
        <v>6.1270755468356697E-5</v>
      </c>
    </row>
    <row r="51" spans="15:31" x14ac:dyDescent="0.25">
      <c r="O51" s="133">
        <v>1.02</v>
      </c>
      <c r="P51" s="133">
        <f t="shared" si="4"/>
        <v>115.63740000000001</v>
      </c>
      <c r="Q51" s="2"/>
      <c r="T51" s="158" t="s">
        <v>142</v>
      </c>
      <c r="U51" s="156" t="s">
        <v>238</v>
      </c>
      <c r="W51" s="160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4">
        <v>827000</v>
      </c>
      <c r="AC51" s="13">
        <v>163.21</v>
      </c>
      <c r="AD51">
        <f t="shared" si="2"/>
        <v>4.4399999999999977</v>
      </c>
      <c r="AE51" s="210">
        <f t="shared" si="3"/>
        <v>8.585270129393141E-4</v>
      </c>
    </row>
    <row r="52" spans="15:31" x14ac:dyDescent="0.25">
      <c r="O52" s="133">
        <v>1.01</v>
      </c>
      <c r="P52" s="133">
        <f t="shared" si="4"/>
        <v>114.50370000000001</v>
      </c>
      <c r="Q52" s="2"/>
      <c r="T52" s="158" t="s">
        <v>143</v>
      </c>
      <c r="U52" s="156" t="s">
        <v>239</v>
      </c>
      <c r="W52" s="160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4">
        <v>841500</v>
      </c>
      <c r="AC52" s="13">
        <v>163.07</v>
      </c>
      <c r="AD52">
        <f t="shared" si="2"/>
        <v>8.2800000000000011</v>
      </c>
      <c r="AE52" s="210">
        <f t="shared" si="3"/>
        <v>-3.1478291857219287E-2</v>
      </c>
    </row>
    <row r="53" spans="15:31" x14ac:dyDescent="0.25">
      <c r="O53" s="133">
        <v>1</v>
      </c>
      <c r="P53" s="133">
        <f t="shared" si="4"/>
        <v>113.37</v>
      </c>
      <c r="Q53" s="2"/>
      <c r="T53" s="158" t="s">
        <v>144</v>
      </c>
      <c r="U53" s="157">
        <v>426483</v>
      </c>
      <c r="W53" s="160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4">
        <v>1190000</v>
      </c>
      <c r="AC53" s="13">
        <v>168.37</v>
      </c>
      <c r="AD53">
        <f t="shared" si="2"/>
        <v>7.5</v>
      </c>
      <c r="AE53" s="210">
        <f t="shared" si="3"/>
        <v>5.7135681547058503E-2</v>
      </c>
    </row>
    <row r="54" spans="15:31" x14ac:dyDescent="0.25">
      <c r="O54" s="133">
        <v>0.99</v>
      </c>
      <c r="P54" s="133">
        <f t="shared" si="4"/>
        <v>112.2363</v>
      </c>
      <c r="Q54" s="2"/>
      <c r="T54" s="158" t="s">
        <v>149</v>
      </c>
      <c r="U54" s="157">
        <v>911423</v>
      </c>
      <c r="W54" s="160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4">
        <v>872400</v>
      </c>
      <c r="AC54" s="13">
        <v>159.27000000000001</v>
      </c>
      <c r="AD54">
        <f t="shared" si="2"/>
        <v>7.3300000000000125</v>
      </c>
      <c r="AE54" s="210">
        <f t="shared" si="3"/>
        <v>-3.863101346049358E-2</v>
      </c>
    </row>
    <row r="55" spans="15:31" x14ac:dyDescent="0.25">
      <c r="O55" s="133">
        <v>0.98</v>
      </c>
      <c r="P55" s="133">
        <f t="shared" si="4"/>
        <v>111.1026</v>
      </c>
      <c r="Q55" s="2"/>
      <c r="T55" s="158" t="s">
        <v>145</v>
      </c>
      <c r="U55" s="156" t="s">
        <v>240</v>
      </c>
      <c r="W55" s="160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4">
        <v>3295800</v>
      </c>
      <c r="AC55" s="13">
        <v>165.67</v>
      </c>
      <c r="AD55">
        <f t="shared" si="2"/>
        <v>6.1899999999999977</v>
      </c>
      <c r="AE55" s="210">
        <f t="shared" si="3"/>
        <v>-1.9297934055526045E-2</v>
      </c>
    </row>
    <row r="56" spans="15:31" x14ac:dyDescent="0.25">
      <c r="O56" s="133">
        <v>0.97</v>
      </c>
      <c r="P56" s="133">
        <f t="shared" si="4"/>
        <v>109.9689</v>
      </c>
      <c r="T56" s="158" t="s">
        <v>150</v>
      </c>
      <c r="U56" s="156" t="s">
        <v>237</v>
      </c>
      <c r="W56" s="160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4">
        <v>1370600</v>
      </c>
      <c r="AC56" s="13">
        <v>168.93</v>
      </c>
      <c r="AD56">
        <f t="shared" si="2"/>
        <v>6.3000000000000114</v>
      </c>
      <c r="AE56" s="210">
        <f t="shared" si="3"/>
        <v>-6.8783068783068169E-3</v>
      </c>
    </row>
    <row r="57" spans="15:31" x14ac:dyDescent="0.25">
      <c r="O57" s="133">
        <v>0.96</v>
      </c>
      <c r="P57" s="133">
        <f t="shared" si="4"/>
        <v>108.8352</v>
      </c>
      <c r="T57" s="158" t="s">
        <v>151</v>
      </c>
      <c r="U57" s="156">
        <v>-3.68</v>
      </c>
      <c r="W57" s="160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4">
        <v>2667000</v>
      </c>
      <c r="AC57" s="13">
        <v>170.1</v>
      </c>
      <c r="AD57">
        <f t="shared" si="2"/>
        <v>5.9900000000000091</v>
      </c>
      <c r="AE57" s="210">
        <f t="shared" si="3"/>
        <v>-2.4152372210429762E-2</v>
      </c>
    </row>
    <row r="58" spans="15:31" x14ac:dyDescent="0.25">
      <c r="O58" s="133">
        <v>0.95</v>
      </c>
      <c r="P58" s="133">
        <f t="shared" si="4"/>
        <v>107.7015</v>
      </c>
      <c r="T58" s="158" t="s">
        <v>146</v>
      </c>
      <c r="U58" s="156" t="s">
        <v>169</v>
      </c>
      <c r="W58" s="160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4">
        <v>643300</v>
      </c>
      <c r="AC58" s="13">
        <v>174.31</v>
      </c>
      <c r="AD58">
        <f t="shared" si="2"/>
        <v>6.4699999999999989</v>
      </c>
      <c r="AE58" s="210">
        <f t="shared" si="3"/>
        <v>-1.9353023909985945E-2</v>
      </c>
    </row>
    <row r="59" spans="15:31" x14ac:dyDescent="0.25">
      <c r="O59" s="133">
        <v>0.94</v>
      </c>
      <c r="P59" s="133">
        <f t="shared" si="4"/>
        <v>106.56779999999999</v>
      </c>
      <c r="W59" s="160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4">
        <v>1188700</v>
      </c>
      <c r="AC59" s="13">
        <v>177.75</v>
      </c>
      <c r="AD59">
        <f t="shared" si="2"/>
        <v>12.879999999999995</v>
      </c>
      <c r="AE59" s="210">
        <f t="shared" si="3"/>
        <v>4.472787116492305E-2</v>
      </c>
    </row>
    <row r="60" spans="15:31" x14ac:dyDescent="0.25">
      <c r="O60" s="133">
        <v>0.93</v>
      </c>
      <c r="P60" s="133">
        <f t="shared" si="4"/>
        <v>105.43410000000002</v>
      </c>
      <c r="W60" s="160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4">
        <v>1354000</v>
      </c>
      <c r="AC60" s="13">
        <v>170.14</v>
      </c>
      <c r="AD60">
        <f t="shared" si="2"/>
        <v>3.3700000000000045</v>
      </c>
      <c r="AE60" s="210">
        <f t="shared" si="3"/>
        <v>-1.0698918478892927E-2</v>
      </c>
    </row>
    <row r="61" spans="15:31" x14ac:dyDescent="0.25">
      <c r="O61" s="133">
        <v>0.92</v>
      </c>
      <c r="P61" s="133">
        <f t="shared" si="4"/>
        <v>104.30040000000001</v>
      </c>
      <c r="W61" s="160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4">
        <v>805900</v>
      </c>
      <c r="AC61" s="13">
        <v>171.98</v>
      </c>
      <c r="AD61">
        <f t="shared" si="2"/>
        <v>4.9500000000000171</v>
      </c>
      <c r="AE61" s="210">
        <f t="shared" si="3"/>
        <v>5.3194598702286378E-3</v>
      </c>
    </row>
    <row r="62" spans="15:31" x14ac:dyDescent="0.25">
      <c r="O62" s="133">
        <v>0.91</v>
      </c>
      <c r="P62" s="133">
        <f t="shared" si="4"/>
        <v>103.16670000000001</v>
      </c>
      <c r="W62" s="160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4">
        <v>1146300</v>
      </c>
      <c r="AC62" s="13">
        <v>171.07</v>
      </c>
      <c r="AD62">
        <f t="shared" si="2"/>
        <v>8.4099999999999966</v>
      </c>
      <c r="AE62" s="210">
        <f t="shared" si="3"/>
        <v>2.519924988279465E-3</v>
      </c>
    </row>
    <row r="63" spans="15:31" x14ac:dyDescent="0.25">
      <c r="O63" s="133">
        <v>0.9</v>
      </c>
      <c r="P63" s="133">
        <f t="shared" si="4"/>
        <v>102.033</v>
      </c>
      <c r="W63" s="160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4">
        <v>1306900</v>
      </c>
      <c r="AC63" s="13">
        <v>170.64</v>
      </c>
      <c r="AD63">
        <f t="shared" si="2"/>
        <v>10.539999999999992</v>
      </c>
      <c r="AE63" s="210">
        <f t="shared" si="3"/>
        <v>-4.8298940323480366E-2</v>
      </c>
    </row>
    <row r="64" spans="15:31" x14ac:dyDescent="0.25">
      <c r="W64" s="160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4">
        <v>1931300</v>
      </c>
      <c r="AC64" s="13">
        <v>179.3</v>
      </c>
      <c r="AD64">
        <f t="shared" si="2"/>
        <v>11.800000000000011</v>
      </c>
      <c r="AE64" s="210">
        <f t="shared" si="3"/>
        <v>-8.3513080028758679E-3</v>
      </c>
    </row>
    <row r="65" spans="23:31" x14ac:dyDescent="0.25">
      <c r="W65" s="160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4">
        <v>667100</v>
      </c>
      <c r="AC65" s="13">
        <v>180.81</v>
      </c>
      <c r="AD65">
        <f t="shared" si="2"/>
        <v>5.9800000000000182</v>
      </c>
      <c r="AE65" s="210">
        <f t="shared" si="3"/>
        <v>-2.8843055107960036E-2</v>
      </c>
    </row>
    <row r="66" spans="23:31" x14ac:dyDescent="0.25">
      <c r="W66" s="160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4">
        <v>794700</v>
      </c>
      <c r="AC66" s="13">
        <v>186.18</v>
      </c>
      <c r="AD66">
        <f t="shared" si="2"/>
        <v>10.950000000000017</v>
      </c>
      <c r="AE66" s="210">
        <f t="shared" si="3"/>
        <v>2.1395655036207994E-2</v>
      </c>
    </row>
    <row r="67" spans="23:31" x14ac:dyDescent="0.25">
      <c r="W67" s="160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4">
        <v>1003300</v>
      </c>
      <c r="AC67" s="13">
        <v>182.28</v>
      </c>
      <c r="AD67">
        <f>Y67-Z67</f>
        <v>7.2699999999999818</v>
      </c>
      <c r="AE67" s="210" t="e">
        <f>AC67/AC68-1</f>
        <v>#DIV/0!</v>
      </c>
    </row>
    <row r="68" spans="23:31" x14ac:dyDescent="0.25">
      <c r="W68" s="13" t="s">
        <v>162</v>
      </c>
      <c r="X68" s="13"/>
      <c r="Y68" s="13"/>
      <c r="Z68" s="13"/>
      <c r="AA68" s="13"/>
      <c r="AB68" s="13"/>
      <c r="AC68" s="13"/>
      <c r="AD68">
        <f>Y68-Z68</f>
        <v>0</v>
      </c>
      <c r="AE68" s="210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2015-09-24T02:35:16Z</dcterms:modified>
</cp:coreProperties>
</file>