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10" i="35"/>
  <c r="N8" i="35"/>
  <c r="N60" i="35"/>
  <c r="N14" i="35"/>
  <c r="N59" i="35"/>
  <c r="N58" i="35"/>
  <c r="N57" i="35"/>
  <c r="N56" i="35"/>
  <c r="N55" i="35"/>
  <c r="N54" i="35"/>
  <c r="N53" i="35"/>
  <c r="N15" i="35"/>
  <c r="N22" i="35"/>
  <c r="N52" i="35"/>
  <c r="N51" i="35"/>
  <c r="N12" i="35"/>
  <c r="N50" i="35"/>
  <c r="N49" i="35"/>
  <c r="N48" i="35"/>
  <c r="N47" i="35"/>
  <c r="N46" i="35"/>
  <c r="N45" i="35"/>
  <c r="N44" i="35"/>
  <c r="N43" i="35"/>
  <c r="N42" i="35"/>
  <c r="N18" i="35"/>
  <c r="N41" i="35"/>
  <c r="N4" i="35"/>
  <c r="N40" i="35"/>
  <c r="N17" i="35"/>
  <c r="N7" i="35"/>
  <c r="N21" i="35"/>
  <c r="N39" i="35"/>
  <c r="N38" i="35"/>
  <c r="N11" i="35"/>
  <c r="N6" i="35"/>
  <c r="N13" i="35"/>
  <c r="N37" i="35"/>
  <c r="N36" i="35"/>
  <c r="N3" i="35"/>
  <c r="N2" i="35"/>
  <c r="N16" i="35"/>
  <c r="N35" i="35"/>
  <c r="N34" i="35"/>
  <c r="N33" i="35"/>
  <c r="N32" i="35"/>
  <c r="N31" i="35"/>
  <c r="N30" i="35"/>
  <c r="N29" i="35"/>
  <c r="N20" i="35"/>
  <c r="N28" i="35"/>
  <c r="N27" i="35"/>
  <c r="N19" i="35"/>
  <c r="N26" i="35"/>
  <c r="N25" i="35"/>
  <c r="N9" i="35"/>
  <c r="N24" i="35"/>
  <c r="N23" i="35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K29" i="51"/>
  <c r="H29" i="51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<sst xmlns="http://schemas.openxmlformats.org/spreadsheetml/2006/main" count="6160" uniqueCount="828">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</sst>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8"/>
      <tableStyleElement type="headerRow" dxfId="185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157480"/>
        <c:axId val="146954096"/>
      </c:scatterChart>
      <c:valAx>
        <c:axId val="30615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954096"/>
        <c:crosses val="autoZero"/>
        <c:crossBetween val="midCat"/>
      </c:valAx>
      <c:valAx>
        <c:axId val="1469540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5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216192"/>
        <c:axId val="325969536"/>
      </c:scatterChart>
      <c:valAx>
        <c:axId val="32621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69536"/>
        <c:crosses val="autoZero"/>
        <c:crossBetween val="midCat"/>
      </c:valAx>
      <c:valAx>
        <c:axId val="32596953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1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215656"/>
        <c:axId val="326229496"/>
      </c:scatterChart>
      <c:valAx>
        <c:axId val="32621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29496"/>
        <c:crosses val="autoZero"/>
        <c:crossBetween val="midCat"/>
      </c:valAx>
      <c:valAx>
        <c:axId val="3262294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215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989560"/>
        <c:axId val="326009720"/>
      </c:scatterChart>
      <c:valAx>
        <c:axId val="31598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009720"/>
        <c:crosses val="autoZero"/>
        <c:crossBetween val="midCat"/>
      </c:valAx>
      <c:valAx>
        <c:axId val="3260097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8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14896"/>
        <c:axId val="326867312"/>
      </c:scatterChart>
      <c:valAx>
        <c:axId val="20901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67312"/>
        <c:crosses val="autoZero"/>
        <c:crossBetween val="midCat"/>
      </c:valAx>
      <c:valAx>
        <c:axId val="3268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1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70056"/>
        <c:axId val="326870448"/>
      </c:scatterChart>
      <c:valAx>
        <c:axId val="326870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0448"/>
        <c:crosses val="autoZero"/>
        <c:crossBetween val="midCat"/>
      </c:valAx>
      <c:valAx>
        <c:axId val="3268704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70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69664"/>
        <c:axId val="326869272"/>
      </c:scatterChart>
      <c:valAx>
        <c:axId val="32686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69272"/>
        <c:crosses val="autoZero"/>
        <c:crossBetween val="midCat"/>
      </c:valAx>
      <c:valAx>
        <c:axId val="3268692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696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55520"/>
        <c:axId val="326955912"/>
      </c:lineChart>
      <c:dateAx>
        <c:axId val="32695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5912"/>
        <c:crosses val="autoZero"/>
        <c:auto val="1"/>
        <c:lblOffset val="100"/>
        <c:baseTimeUnit val="days"/>
      </c:dateAx>
      <c:valAx>
        <c:axId val="3269559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61336"/>
        <c:axId val="327561728"/>
      </c:lineChart>
      <c:dateAx>
        <c:axId val="32756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61728"/>
        <c:crosses val="autoZero"/>
        <c:auto val="1"/>
        <c:lblOffset val="100"/>
        <c:baseTimeUnit val="days"/>
      </c:dateAx>
      <c:valAx>
        <c:axId val="327561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6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63688"/>
        <c:axId val="327564080"/>
      </c:lineChart>
      <c:dateAx>
        <c:axId val="32756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64080"/>
        <c:crosses val="autoZero"/>
        <c:auto val="1"/>
        <c:lblOffset val="100"/>
        <c:baseTimeUnit val="days"/>
      </c:dateAx>
      <c:valAx>
        <c:axId val="3275640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6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36544"/>
        <c:axId val="329074456"/>
      </c:lineChart>
      <c:dateAx>
        <c:axId val="32783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74456"/>
        <c:crosses val="autoZero"/>
        <c:auto val="1"/>
        <c:lblOffset val="100"/>
        <c:baseTimeUnit val="days"/>
      </c:dateAx>
      <c:valAx>
        <c:axId val="329074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076416"/>
        <c:axId val="329076808"/>
      </c:lineChart>
      <c:dateAx>
        <c:axId val="32907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76808"/>
        <c:crosses val="autoZero"/>
        <c:auto val="1"/>
        <c:lblOffset val="100"/>
        <c:baseTimeUnit val="days"/>
      </c:dateAx>
      <c:valAx>
        <c:axId val="3290768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7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70152"/>
        <c:axId val="328270544"/>
      </c:lineChart>
      <c:dateAx>
        <c:axId val="32827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0544"/>
        <c:crosses val="autoZero"/>
        <c:auto val="1"/>
        <c:lblOffset val="100"/>
        <c:baseTimeUnit val="days"/>
      </c:dateAx>
      <c:valAx>
        <c:axId val="32827054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72504"/>
        <c:axId val="328272896"/>
      </c:lineChart>
      <c:dateAx>
        <c:axId val="328272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2896"/>
        <c:crosses val="autoZero"/>
        <c:auto val="1"/>
        <c:lblOffset val="100"/>
        <c:baseTimeUnit val="days"/>
      </c:dateAx>
      <c:valAx>
        <c:axId val="3282728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216792"/>
        <c:axId val="329217184"/>
      </c:lineChart>
      <c:dateAx>
        <c:axId val="32921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7184"/>
        <c:crosses val="autoZero"/>
        <c:auto val="1"/>
        <c:lblOffset val="100"/>
        <c:baseTimeUnit val="days"/>
      </c:dateAx>
      <c:valAx>
        <c:axId val="3292171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21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35680"/>
        <c:axId val="330036072"/>
      </c:lineChart>
      <c:catAx>
        <c:axId val="33003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6072"/>
        <c:crosses val="autoZero"/>
        <c:auto val="1"/>
        <c:lblAlgn val="ctr"/>
        <c:lblOffset val="100"/>
        <c:noMultiLvlLbl val="0"/>
      </c:catAx>
      <c:valAx>
        <c:axId val="330036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38424"/>
        <c:axId val="330038816"/>
      </c:lineChart>
      <c:dateAx>
        <c:axId val="33003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8816"/>
        <c:crosses val="autoZero"/>
        <c:auto val="1"/>
        <c:lblOffset val="100"/>
        <c:baseTimeUnit val="days"/>
      </c:dateAx>
      <c:valAx>
        <c:axId val="3300388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892512"/>
        <c:axId val="340892904"/>
      </c:lineChart>
      <c:dateAx>
        <c:axId val="340892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92904"/>
        <c:crosses val="autoZero"/>
        <c:auto val="1"/>
        <c:lblOffset val="100"/>
        <c:baseTimeUnit val="days"/>
      </c:dateAx>
      <c:valAx>
        <c:axId val="340892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8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56872"/>
        <c:axId val="330757264"/>
      </c:lineChart>
      <c:dateAx>
        <c:axId val="33075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7264"/>
        <c:crosses val="autoZero"/>
        <c:auto val="1"/>
        <c:lblOffset val="100"/>
        <c:baseTimeUnit val="days"/>
      </c:dateAx>
      <c:valAx>
        <c:axId val="3307572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759224"/>
        <c:axId val="351505776"/>
      </c:lineChart>
      <c:catAx>
        <c:axId val="330759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5776"/>
        <c:crosses val="autoZero"/>
        <c:auto val="1"/>
        <c:lblAlgn val="ctr"/>
        <c:lblOffset val="100"/>
        <c:noMultiLvlLbl val="0"/>
      </c:catAx>
      <c:valAx>
        <c:axId val="351505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75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508520"/>
        <c:axId val="351508912"/>
      </c:lineChart>
      <c:dateAx>
        <c:axId val="35150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8912"/>
        <c:crosses val="autoZero"/>
        <c:auto val="1"/>
        <c:lblOffset val="100"/>
        <c:baseTimeUnit val="days"/>
      </c:dateAx>
      <c:valAx>
        <c:axId val="351508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36944"/>
        <c:axId val="340137336"/>
      </c:lineChart>
      <c:catAx>
        <c:axId val="34013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37336"/>
        <c:crosses val="autoZero"/>
        <c:auto val="1"/>
        <c:lblAlgn val="ctr"/>
        <c:lblOffset val="100"/>
        <c:noMultiLvlLbl val="0"/>
      </c:catAx>
      <c:valAx>
        <c:axId val="340137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3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139296"/>
        <c:axId val="381824616"/>
      </c:lineChart>
      <c:dateAx>
        <c:axId val="34013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24616"/>
        <c:crosses val="autoZero"/>
        <c:auto val="1"/>
        <c:lblOffset val="100"/>
        <c:baseTimeUnit val="days"/>
      </c:dateAx>
      <c:valAx>
        <c:axId val="381824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826576"/>
        <c:axId val="381826968"/>
      </c:lineChart>
      <c:catAx>
        <c:axId val="38182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26968"/>
        <c:crosses val="autoZero"/>
        <c:auto val="1"/>
        <c:lblAlgn val="ctr"/>
        <c:lblOffset val="100"/>
        <c:noMultiLvlLbl val="0"/>
      </c:catAx>
      <c:valAx>
        <c:axId val="381826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95752"/>
        <c:axId val="361296144"/>
      </c:lineChart>
      <c:dateAx>
        <c:axId val="361295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96144"/>
        <c:crosses val="autoZero"/>
        <c:auto val="1"/>
        <c:lblOffset val="100"/>
        <c:baseTimeUnit val="days"/>
      </c:dateAx>
      <c:valAx>
        <c:axId val="3612961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9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98104"/>
        <c:axId val="361298496"/>
      </c:lineChart>
      <c:dateAx>
        <c:axId val="361298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98496"/>
        <c:crosses val="autoZero"/>
        <c:auto val="1"/>
        <c:lblOffset val="100"/>
        <c:baseTimeUnit val="days"/>
      </c:dateAx>
      <c:valAx>
        <c:axId val="3612984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9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42968"/>
        <c:axId val="373143360"/>
      </c:lineChart>
      <c:dateAx>
        <c:axId val="37314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43360"/>
        <c:crosses val="autoZero"/>
        <c:auto val="1"/>
        <c:lblOffset val="100"/>
        <c:baseTimeUnit val="days"/>
      </c:dateAx>
      <c:valAx>
        <c:axId val="373143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4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145320"/>
        <c:axId val="403216496"/>
      </c:lineChart>
      <c:dateAx>
        <c:axId val="373145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16496"/>
        <c:crosses val="autoZero"/>
        <c:auto val="1"/>
        <c:lblOffset val="100"/>
        <c:baseTimeUnit val="days"/>
      </c:dateAx>
      <c:valAx>
        <c:axId val="4032164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14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19632"/>
        <c:axId val="403220024"/>
      </c:lineChart>
      <c:dateAx>
        <c:axId val="4032196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20024"/>
        <c:crosses val="autoZero"/>
        <c:auto val="0"/>
        <c:lblOffset val="100"/>
        <c:baseTimeUnit val="days"/>
      </c:dateAx>
      <c:valAx>
        <c:axId val="4032200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23944"/>
        <c:axId val="413608120"/>
      </c:lineChart>
      <c:dateAx>
        <c:axId val="403223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08120"/>
        <c:crosses val="autoZero"/>
        <c:auto val="1"/>
        <c:lblOffset val="100"/>
        <c:baseTimeUnit val="days"/>
      </c:dateAx>
      <c:valAx>
        <c:axId val="413608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2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10080"/>
        <c:axId val="413610472"/>
      </c:lineChart>
      <c:catAx>
        <c:axId val="413610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10472"/>
        <c:crosses val="autoZero"/>
        <c:auto val="1"/>
        <c:lblAlgn val="ctr"/>
        <c:lblOffset val="100"/>
        <c:noMultiLvlLbl val="0"/>
      </c:catAx>
      <c:valAx>
        <c:axId val="413610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1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12432"/>
        <c:axId val="413612824"/>
      </c:lineChart>
      <c:catAx>
        <c:axId val="413612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12824"/>
        <c:crosses val="autoZero"/>
        <c:auto val="1"/>
        <c:lblAlgn val="ctr"/>
        <c:lblOffset val="100"/>
        <c:noMultiLvlLbl val="0"/>
      </c:catAx>
      <c:valAx>
        <c:axId val="4136128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1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614784"/>
        <c:axId val="413615176"/>
      </c:lineChart>
      <c:catAx>
        <c:axId val="413614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15176"/>
        <c:crosses val="autoZero"/>
        <c:auto val="1"/>
        <c:lblAlgn val="ctr"/>
        <c:lblOffset val="100"/>
        <c:noMultiLvlLbl val="0"/>
      </c:catAx>
      <c:valAx>
        <c:axId val="413615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61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86072"/>
        <c:axId val="414186464"/>
      </c:lineChart>
      <c:dateAx>
        <c:axId val="414186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86464"/>
        <c:crosses val="autoZero"/>
        <c:auto val="1"/>
        <c:lblOffset val="100"/>
        <c:baseTimeUnit val="days"/>
      </c:dateAx>
      <c:valAx>
        <c:axId val="4141864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8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65928"/>
        <c:axId val="416966320"/>
      </c:lineChart>
      <c:dateAx>
        <c:axId val="416965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66320"/>
        <c:crosses val="autoZero"/>
        <c:auto val="1"/>
        <c:lblOffset val="100"/>
        <c:baseTimeUnit val="days"/>
      </c:dateAx>
      <c:valAx>
        <c:axId val="4169663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6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69456"/>
        <c:axId val="416969848"/>
      </c:lineChart>
      <c:catAx>
        <c:axId val="416969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69848"/>
        <c:crosses val="autoZero"/>
        <c:auto val="1"/>
        <c:lblAlgn val="ctr"/>
        <c:lblOffset val="100"/>
        <c:noMultiLvlLbl val="0"/>
      </c:catAx>
      <c:valAx>
        <c:axId val="416969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6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971808"/>
        <c:axId val="414953072"/>
      </c:lineChart>
      <c:catAx>
        <c:axId val="416971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53072"/>
        <c:crosses val="autoZero"/>
        <c:auto val="1"/>
        <c:lblAlgn val="ctr"/>
        <c:lblOffset val="100"/>
        <c:noMultiLvlLbl val="0"/>
      </c:catAx>
      <c:valAx>
        <c:axId val="414953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97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57384"/>
        <c:axId val="414957776"/>
      </c:lineChart>
      <c:dateAx>
        <c:axId val="414957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57776"/>
        <c:crosses val="autoZero"/>
        <c:auto val="1"/>
        <c:lblOffset val="100"/>
        <c:baseTimeUnit val="days"/>
      </c:dateAx>
      <c:valAx>
        <c:axId val="414957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5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E3" sqref="E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2" ht="21.95" customHeight="1" x14ac:dyDescent="0.25">
      <c r="A2" s="50"/>
      <c r="B2" s="50"/>
      <c r="C2" s="51"/>
      <c r="E2" s="22" t="s">
        <v>50</v>
      </c>
      <c r="F2" s="244">
        <v>13.96</v>
      </c>
      <c r="G2" s="244">
        <v>15.990389062499997</v>
      </c>
      <c r="H2" s="332">
        <v>6400</v>
      </c>
      <c r="I2" s="48">
        <v>102338.48999999998</v>
      </c>
      <c r="J2" s="369">
        <v>-12994.489999999976</v>
      </c>
      <c r="K2" s="356">
        <v>-0.12697558855910396</v>
      </c>
      <c r="L2" s="369">
        <v>1621.08100000165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7.9000000000000008E-3</v>
      </c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197</v>
      </c>
      <c r="F3" s="244">
        <v>20.48</v>
      </c>
      <c r="G3" s="244">
        <v>29.412385</v>
      </c>
      <c r="H3" s="332">
        <v>2000</v>
      </c>
      <c r="I3" s="48">
        <v>58824.770000000004</v>
      </c>
      <c r="J3" s="369">
        <v>-17864.770000000004</v>
      </c>
      <c r="K3" s="356">
        <v>-0.3036946850790917</v>
      </c>
      <c r="L3" s="369">
        <v>-16116.80000000001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2E-3</v>
      </c>
      <c r="Q3" s="148"/>
      <c r="R3" s="48"/>
      <c r="S3" s="48"/>
      <c r="T3" s="48"/>
    </row>
    <row r="4" spans="1:22" ht="21.95" customHeight="1" x14ac:dyDescent="0.25">
      <c r="A4" s="51"/>
      <c r="B4" s="51"/>
      <c r="C4" s="51"/>
      <c r="E4" s="22" t="s">
        <v>228</v>
      </c>
      <c r="F4" s="244">
        <v>21.06</v>
      </c>
      <c r="G4" s="244">
        <v>23.896962500000001</v>
      </c>
      <c r="H4" s="332">
        <v>800</v>
      </c>
      <c r="I4" s="48">
        <v>19117.57</v>
      </c>
      <c r="J4" s="369">
        <v>-2269.5699999999997</v>
      </c>
      <c r="K4" s="356">
        <v>-0.11871644774937409</v>
      </c>
      <c r="L4" s="369">
        <v>-817.31000000000131</v>
      </c>
      <c r="M4">
        <v>800</v>
      </c>
      <c r="N4" s="366" t="str">
        <f>HYPERLINK("http://finance.yahoo.com/q?s=" &amp; E4, "Link")</f>
        <v>Link</v>
      </c>
      <c r="O4" s="134">
        <v>2.8490028490028491E-2</v>
      </c>
      <c r="P4" s="134">
        <v>-3.8399999999999997E-2</v>
      </c>
      <c r="Q4" s="48"/>
      <c r="R4" s="48"/>
      <c r="S4" s="48"/>
      <c r="T4" s="48"/>
      <c r="V4" s="48"/>
    </row>
    <row r="5" spans="1:22" ht="21.95" customHeight="1" x14ac:dyDescent="0.25">
      <c r="A5" s="50"/>
      <c r="B5" s="51"/>
      <c r="C5" s="51"/>
      <c r="E5" s="22" t="s">
        <v>171</v>
      </c>
      <c r="F5" s="244">
        <v>51.7</v>
      </c>
      <c r="G5" s="244">
        <v>55.348266666666674</v>
      </c>
      <c r="H5" s="332">
        <v>300</v>
      </c>
      <c r="I5" s="48">
        <v>16604.480000000003</v>
      </c>
      <c r="J5" s="369">
        <v>-1094.4800000000032</v>
      </c>
      <c r="K5" s="356">
        <v>-6.5914741081924966E-2</v>
      </c>
      <c r="L5" s="369">
        <v>-1044.5300000000034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-2.0999999999999999E-3</v>
      </c>
      <c r="R5" s="48"/>
      <c r="S5" s="48"/>
      <c r="T5" s="48"/>
    </row>
    <row r="6" spans="1:22" ht="21.95" customHeight="1" x14ac:dyDescent="0.25">
      <c r="A6" s="60"/>
      <c r="B6" s="61"/>
      <c r="C6" s="60"/>
      <c r="E6" s="22" t="s">
        <v>737</v>
      </c>
      <c r="F6" s="244">
        <v>88.09</v>
      </c>
      <c r="G6" s="244">
        <v>102.10473333333333</v>
      </c>
      <c r="H6" s="49">
        <v>150</v>
      </c>
      <c r="I6" s="48">
        <v>15315.71</v>
      </c>
      <c r="J6" s="369">
        <v>-2102.2099999999991</v>
      </c>
      <c r="K6" s="356">
        <v>-0.13725840982886192</v>
      </c>
      <c r="L6" s="48">
        <v>-2102.2099999999991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2.4199999999999999E-2</v>
      </c>
      <c r="R6" s="48"/>
      <c r="S6" s="48"/>
    </row>
    <row r="7" spans="1:22" ht="21.95" customHeight="1" x14ac:dyDescent="0.25">
      <c r="A7" s="50"/>
      <c r="B7" s="50"/>
      <c r="C7" s="51"/>
      <c r="E7" s="22" t="s">
        <v>805</v>
      </c>
      <c r="F7" s="244">
        <v>67.400000000000006</v>
      </c>
      <c r="G7" s="244">
        <v>75.23</v>
      </c>
      <c r="H7" s="332">
        <v>200</v>
      </c>
      <c r="I7" s="48">
        <v>15046</v>
      </c>
      <c r="J7" s="369">
        <v>-1565.9999999999982</v>
      </c>
      <c r="K7" s="356">
        <v>-0.10408081882227832</v>
      </c>
      <c r="L7" s="369">
        <v>-1565.9999999999982</v>
      </c>
      <c r="M7" s="29">
        <v>43028</v>
      </c>
      <c r="N7" s="366" t="str">
        <f>HYPERLINK("http://finance.yahoo.com/q?s=" &amp; E7, "Link")</f>
        <v>Link</v>
      </c>
      <c r="O7" s="134">
        <v>0</v>
      </c>
      <c r="P7" s="134">
        <v>1.2999999999999999E-3</v>
      </c>
      <c r="Q7" s="1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9</v>
      </c>
      <c r="F8" s="244">
        <v>11.46</v>
      </c>
      <c r="G8" s="244">
        <v>38.382406015037596</v>
      </c>
      <c r="H8" s="49">
        <v>266</v>
      </c>
      <c r="I8" s="48">
        <v>10209.720000000001</v>
      </c>
      <c r="J8" s="369">
        <v>-7161.3600000000006</v>
      </c>
      <c r="K8" s="356">
        <v>-0.7014257002150891</v>
      </c>
      <c r="L8" s="48">
        <v>-6726.43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-2.0500000000000001E-2</v>
      </c>
      <c r="S8" s="48"/>
      <c r="T8" s="48"/>
    </row>
    <row r="9" spans="1:22" ht="21.95" customHeight="1" x14ac:dyDescent="0.25">
      <c r="A9" s="50"/>
      <c r="B9" s="50"/>
      <c r="C9" s="51"/>
      <c r="E9" s="22" t="s">
        <v>216</v>
      </c>
      <c r="F9" s="244">
        <v>61.18</v>
      </c>
      <c r="G9" s="244">
        <v>65.013333333333335</v>
      </c>
      <c r="H9" s="332">
        <v>150</v>
      </c>
      <c r="I9" s="48">
        <v>9752</v>
      </c>
      <c r="J9" s="369">
        <v>-575</v>
      </c>
      <c r="K9" s="356">
        <v>-5.8962264150943432E-2</v>
      </c>
      <c r="L9" s="369">
        <v>582.86999999999534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9.5999999999999992E-3</v>
      </c>
      <c r="S9" s="48"/>
      <c r="T9" s="48"/>
    </row>
    <row r="10" spans="1:22" ht="21.95" customHeight="1" x14ac:dyDescent="0.25">
      <c r="A10" s="51"/>
      <c r="B10" s="155"/>
      <c r="C10" s="333"/>
      <c r="E10" s="22" t="s">
        <v>55</v>
      </c>
      <c r="F10" s="244">
        <v>80.239999999999995</v>
      </c>
      <c r="G10" s="244">
        <v>80.891000000000005</v>
      </c>
      <c r="H10" s="49">
        <v>100</v>
      </c>
      <c r="I10" s="48">
        <v>8089.1</v>
      </c>
      <c r="J10" s="369">
        <v>-65.100000000001273</v>
      </c>
      <c r="K10" s="356">
        <v>-8.0478668825952251E-3</v>
      </c>
      <c r="L10" s="48">
        <v>593.56999999999698</v>
      </c>
      <c r="M10">
        <v>50</v>
      </c>
      <c r="N10" s="366" t="str">
        <f>HYPERLINK("http://finance.yahoo.com/q?s=" &amp; E10, "Link")</f>
        <v>Link</v>
      </c>
      <c r="O10" s="134">
        <v>3.0599999999999999E-2</v>
      </c>
      <c r="P10" s="134">
        <v>3.5999999999999999E-3</v>
      </c>
      <c r="R10" s="48"/>
    </row>
    <row r="11" spans="1:22" ht="21.95" customHeight="1" x14ac:dyDescent="0.25">
      <c r="A11" s="50"/>
      <c r="B11" s="50"/>
      <c r="C11" s="51"/>
      <c r="E11" s="22" t="s">
        <v>740</v>
      </c>
      <c r="F11" s="244">
        <v>158.38</v>
      </c>
      <c r="G11" s="244">
        <v>156.108</v>
      </c>
      <c r="H11" s="49">
        <v>50</v>
      </c>
      <c r="I11" s="48">
        <v>7805.4000000000005</v>
      </c>
      <c r="J11" s="369">
        <v>113.60000000000036</v>
      </c>
      <c r="K11" s="356">
        <v>1.4554026699464418E-2</v>
      </c>
      <c r="L11" s="48">
        <v>256.63000000000056</v>
      </c>
      <c r="M11">
        <v>30</v>
      </c>
      <c r="N11" s="366" t="str">
        <f>HYPERLINK("http://finance.yahoo.com/q?s=" &amp; E11, "Link")</f>
        <v>Link</v>
      </c>
      <c r="O11" s="134">
        <v>3.1569642631645409E-3</v>
      </c>
      <c r="P11" s="134">
        <v>-2.7000000000000001E-3</v>
      </c>
      <c r="Q11" s="148"/>
      <c r="R11" s="48"/>
      <c r="S11" s="48"/>
      <c r="U11" s="48"/>
    </row>
    <row r="12" spans="1:22" ht="21.95" customHeight="1" x14ac:dyDescent="0.25">
      <c r="A12" s="50"/>
      <c r="B12" s="50"/>
      <c r="C12" s="51"/>
      <c r="E12" s="22" t="s">
        <v>173</v>
      </c>
      <c r="F12" s="244">
        <v>53.19</v>
      </c>
      <c r="G12" s="244">
        <v>53.266666666666666</v>
      </c>
      <c r="H12" s="332">
        <v>120</v>
      </c>
      <c r="I12" s="48">
        <v>6392</v>
      </c>
      <c r="J12" s="369">
        <v>-9.2000000000007276</v>
      </c>
      <c r="K12" s="356">
        <v>-1.4392991239049061E-3</v>
      </c>
      <c r="L12" s="369">
        <v>1595.380000000001</v>
      </c>
      <c r="M12" s="29">
        <v>43038</v>
      </c>
      <c r="N12" s="366" t="str">
        <f>HYPERLINK("http://finance.yahoo.com/q?s=" &amp; E12, "Link")</f>
        <v>Link</v>
      </c>
      <c r="O12" s="134">
        <v>2.7300000000000001E-2</v>
      </c>
      <c r="P12" s="134">
        <v>-1.1299999999999999E-2</v>
      </c>
      <c r="R12" s="48"/>
    </row>
    <row r="13" spans="1:22" ht="21.95" customHeight="1" x14ac:dyDescent="0.25">
      <c r="A13" s="50"/>
      <c r="B13" s="50"/>
      <c r="C13" s="51"/>
      <c r="E13" s="22" t="s">
        <v>758</v>
      </c>
      <c r="F13" s="244">
        <v>202.28</v>
      </c>
      <c r="G13" s="244">
        <v>189.32000000000002</v>
      </c>
      <c r="H13" s="332">
        <v>30</v>
      </c>
      <c r="I13" s="48">
        <v>5679.6</v>
      </c>
      <c r="J13" s="369">
        <v>388.79999999999927</v>
      </c>
      <c r="K13" s="356">
        <v>6.8455525036974316E-2</v>
      </c>
      <c r="L13" s="369">
        <v>613.56999999999971</v>
      </c>
      <c r="M13" s="29">
        <v>43052</v>
      </c>
      <c r="N13" s="366" t="str">
        <f>HYPERLINK("http://finance.yahoo.com/q?s=" &amp; E13, "Link")</f>
        <v>Link</v>
      </c>
      <c r="O13" s="134">
        <v>2.8E-3</v>
      </c>
      <c r="P13" s="134">
        <v>4.4299999999999999E-2</v>
      </c>
      <c r="Q13" s="440"/>
      <c r="R13" s="48"/>
      <c r="S13" s="48"/>
    </row>
    <row r="14" spans="1:22" ht="21.95" customHeight="1" x14ac:dyDescent="0.25">
      <c r="A14" s="50"/>
      <c r="B14" s="51"/>
      <c r="C14" s="51"/>
      <c r="E14" s="22" t="s">
        <v>342</v>
      </c>
      <c r="F14" s="244">
        <v>14.74</v>
      </c>
      <c r="G14" s="244">
        <v>19.663464285714287</v>
      </c>
      <c r="H14" s="332">
        <v>280</v>
      </c>
      <c r="I14" s="48">
        <v>5505.77</v>
      </c>
      <c r="J14" s="369">
        <v>-1378.5700000000006</v>
      </c>
      <c r="K14" s="356">
        <v>-0.25038641279966295</v>
      </c>
      <c r="L14" s="369">
        <v>-1378.5700000000006</v>
      </c>
      <c r="M14" s="29">
        <v>43027</v>
      </c>
      <c r="N14" s="366" t="str">
        <f>HYPERLINK("http://finance.yahoo.com/q?s=" &amp; E14, "Link")</f>
        <v>Link</v>
      </c>
      <c r="O14" s="134">
        <v>4.24E-2</v>
      </c>
      <c r="P14" s="134">
        <v>2E-3</v>
      </c>
      <c r="R14" s="48"/>
      <c r="S14" s="48"/>
    </row>
    <row r="15" spans="1:22" ht="21.95" customHeight="1" x14ac:dyDescent="0.25">
      <c r="A15" s="51"/>
      <c r="B15" s="51"/>
      <c r="C15" s="51"/>
      <c r="E15" s="22" t="s">
        <v>174</v>
      </c>
      <c r="F15" s="244">
        <v>41.94</v>
      </c>
      <c r="G15" s="244">
        <v>43.796363636363637</v>
      </c>
      <c r="H15" s="332">
        <v>110</v>
      </c>
      <c r="I15" s="48">
        <v>4817.6000000000004</v>
      </c>
      <c r="J15" s="369">
        <v>-204.20000000000073</v>
      </c>
      <c r="K15" s="356">
        <v>-4.238625041514453E-2</v>
      </c>
      <c r="L15" s="369">
        <v>-129.18000000000075</v>
      </c>
      <c r="M15">
        <v>110</v>
      </c>
      <c r="N15" s="366" t="str">
        <f>HYPERLINK("http://finance.yahoo.com/q?s=" &amp; E15, "Link")</f>
        <v>Link</v>
      </c>
      <c r="O15" s="134">
        <v>1.61E-2</v>
      </c>
      <c r="P15" s="134">
        <v>-1.89E-2</v>
      </c>
      <c r="R15" s="48"/>
      <c r="S15" s="48"/>
      <c r="T15" s="48"/>
    </row>
    <row r="16" spans="1:22" ht="21.95" customHeight="1" x14ac:dyDescent="0.25">
      <c r="A16" s="50"/>
      <c r="B16" s="50"/>
      <c r="C16" s="51"/>
      <c r="E16" s="22" t="s">
        <v>806</v>
      </c>
      <c r="F16" s="244">
        <v>150.38</v>
      </c>
      <c r="G16" s="244">
        <v>149.16999999999999</v>
      </c>
      <c r="H16" s="332">
        <v>30</v>
      </c>
      <c r="I16" s="48">
        <v>4475.0999999999995</v>
      </c>
      <c r="J16" s="369">
        <v>36.300000000000182</v>
      </c>
      <c r="K16" s="356">
        <v>8.1115505798753634E-3</v>
      </c>
      <c r="L16" s="369">
        <v>36.300000000000182</v>
      </c>
      <c r="M16" s="29">
        <v>43031</v>
      </c>
      <c r="N16" s="366" t="str">
        <f>HYPERLINK("http://finance.yahoo.com/q?s=" &amp; E16, "Link")</f>
        <v>Link</v>
      </c>
      <c r="O16" s="134">
        <v>2.8E-3</v>
      </c>
      <c r="P16" s="134">
        <v>-5.0000000000000001E-4</v>
      </c>
      <c r="Q16" s="440"/>
      <c r="R16" s="48"/>
      <c r="S16" s="48"/>
      <c r="U16" s="48"/>
    </row>
    <row r="17" spans="1:21" ht="21.95" customHeight="1" x14ac:dyDescent="0.25">
      <c r="A17" s="50"/>
      <c r="B17" s="50"/>
      <c r="C17" s="51"/>
      <c r="E17" s="22" t="s">
        <v>804</v>
      </c>
      <c r="F17" s="244">
        <v>607.87</v>
      </c>
      <c r="G17" s="244">
        <v>538</v>
      </c>
      <c r="H17" s="49">
        <v>8</v>
      </c>
      <c r="I17" s="48">
        <v>4304</v>
      </c>
      <c r="J17" s="369">
        <v>558.96</v>
      </c>
      <c r="K17" s="356">
        <v>0.12986988847583644</v>
      </c>
      <c r="L17" s="48">
        <v>558.96</v>
      </c>
      <c r="M17" s="29">
        <v>43028</v>
      </c>
      <c r="N17" s="366" t="str">
        <f>HYPERLINK("http://finance.yahoo.com/q?s=" &amp; E17, "Link")</f>
        <v>Link</v>
      </c>
      <c r="O17" s="134">
        <v>0</v>
      </c>
      <c r="P17" s="134">
        <v>1.5599999999999999E-2</v>
      </c>
      <c r="S17" s="48"/>
      <c r="T17" s="48"/>
    </row>
    <row r="18" spans="1:21" ht="21.95" customHeight="1" x14ac:dyDescent="0.25">
      <c r="A18" s="50"/>
      <c r="B18" s="50"/>
      <c r="C18" s="51"/>
      <c r="E18" s="22" t="s">
        <v>803</v>
      </c>
      <c r="F18" s="244">
        <v>82.45</v>
      </c>
      <c r="G18" s="244">
        <v>80.67</v>
      </c>
      <c r="H18" s="332">
        <v>50</v>
      </c>
      <c r="I18" s="48">
        <v>4033.5</v>
      </c>
      <c r="J18" s="369">
        <v>89</v>
      </c>
      <c r="K18" s="356">
        <v>2.2065203917193518E-2</v>
      </c>
      <c r="L18" s="369">
        <v>89</v>
      </c>
      <c r="M18" s="29">
        <v>43027</v>
      </c>
      <c r="N18" s="366" t="str">
        <f>HYPERLINK("http://finance.yahoo.com/q?s=" &amp; E18, "Link")</f>
        <v>Link</v>
      </c>
      <c r="O18" s="134">
        <v>4.0599999999999997E-2</v>
      </c>
      <c r="P18" s="134">
        <v>6.6E-3</v>
      </c>
      <c r="Q18" s="440"/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271</v>
      </c>
      <c r="F19" s="244">
        <v>82.1</v>
      </c>
      <c r="G19" s="244">
        <v>76.38</v>
      </c>
      <c r="H19" s="332">
        <v>50</v>
      </c>
      <c r="I19" s="48">
        <v>3819</v>
      </c>
      <c r="J19" s="369">
        <v>286</v>
      </c>
      <c r="K19" s="356">
        <v>7.4888714323121219E-2</v>
      </c>
      <c r="L19" s="369">
        <v>1570.880000000001</v>
      </c>
      <c r="M19" s="29">
        <v>43028</v>
      </c>
      <c r="N19" s="366" t="str">
        <f>HYPERLINK("http://finance.yahoo.com/q?s=" &amp; E19, "Link")</f>
        <v>Link</v>
      </c>
      <c r="O19" s="134">
        <v>1.49E-2</v>
      </c>
      <c r="P19" s="134">
        <v>-2.0000000000000001E-4</v>
      </c>
      <c r="Q19" s="148"/>
      <c r="R19" s="48"/>
      <c r="S19" s="48"/>
    </row>
    <row r="20" spans="1:21" ht="21.95" customHeight="1" x14ac:dyDescent="0.25">
      <c r="A20" s="50"/>
      <c r="B20" s="50"/>
      <c r="C20" s="51"/>
      <c r="E20" s="22" t="s">
        <v>338</v>
      </c>
      <c r="F20" s="244">
        <v>14.44</v>
      </c>
      <c r="G20" s="244">
        <v>16.857950000000002</v>
      </c>
      <c r="H20" s="332">
        <v>200</v>
      </c>
      <c r="I20" s="48">
        <v>3371.5900000000006</v>
      </c>
      <c r="J20" s="369">
        <v>-483.59000000000015</v>
      </c>
      <c r="K20" s="356">
        <v>-0.14343084420110408</v>
      </c>
      <c r="L20" s="369">
        <v>799.82999999999447</v>
      </c>
      <c r="M20">
        <v>200</v>
      </c>
      <c r="N20" s="366" t="str">
        <f>HYPERLINK("http://finance.yahoo.com/q?s=" &amp; E20, "Link")</f>
        <v>Link</v>
      </c>
      <c r="O20" s="134">
        <v>0</v>
      </c>
      <c r="P20" s="134">
        <v>1.6899999999999998E-2</v>
      </c>
      <c r="Q20" s="148"/>
      <c r="R20" s="48"/>
      <c r="S20" s="48"/>
    </row>
    <row r="21" spans="1:21" ht="21.95" customHeight="1" x14ac:dyDescent="0.25">
      <c r="A21" s="50"/>
      <c r="B21" s="50"/>
      <c r="C21" s="51"/>
      <c r="E21" s="22" t="s">
        <v>754</v>
      </c>
      <c r="F21" s="244">
        <v>71.8</v>
      </c>
      <c r="G21" s="244">
        <v>72.150000000000006</v>
      </c>
      <c r="H21" s="332">
        <v>40</v>
      </c>
      <c r="I21" s="48">
        <v>2886</v>
      </c>
      <c r="J21" s="369">
        <v>-14</v>
      </c>
      <c r="K21" s="356">
        <v>-4.8510048510049687E-3</v>
      </c>
      <c r="L21" s="369">
        <v>111.92999999999938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8.8999999999999999E-3</v>
      </c>
      <c r="Q21" s="48"/>
      <c r="R21" s="48"/>
      <c r="S21" s="48"/>
      <c r="T21" s="354"/>
      <c r="U21" s="354"/>
    </row>
    <row r="22" spans="1:21" ht="21.95" customHeight="1" x14ac:dyDescent="0.25">
      <c r="A22" s="51"/>
      <c r="B22" s="155"/>
      <c r="C22" s="333"/>
      <c r="E22" s="22" t="s">
        <v>355</v>
      </c>
      <c r="F22" s="244">
        <v>60.17</v>
      </c>
      <c r="G22" s="244">
        <v>56.88</v>
      </c>
      <c r="H22" s="49">
        <v>50</v>
      </c>
      <c r="I22" s="48">
        <v>2844</v>
      </c>
      <c r="J22" s="369">
        <v>164.5</v>
      </c>
      <c r="K22" s="356">
        <v>5.7841068917018269E-2</v>
      </c>
      <c r="L22" s="48">
        <v>1388.0099999999984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2.9999999999999997E-4</v>
      </c>
      <c r="Q22" s="148"/>
      <c r="R22" s="48"/>
      <c r="S22" s="48"/>
      <c r="T22" s="48"/>
    </row>
    <row r="23" spans="1:21" ht="21.95" customHeight="1" x14ac:dyDescent="0.25">
      <c r="A23" s="50"/>
      <c r="B23" s="51"/>
      <c r="C23" s="51"/>
      <c r="E23" s="22" t="s">
        <v>62</v>
      </c>
      <c r="F23" s="244">
        <v>344.47</v>
      </c>
      <c r="G23" s="244">
        <v>344.47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2.6200000000000001E-2</v>
      </c>
      <c r="S23" s="48"/>
    </row>
    <row r="24" spans="1:21" ht="21.95" customHeight="1" x14ac:dyDescent="0.25">
      <c r="A24" s="50"/>
      <c r="B24" s="50"/>
      <c r="C24" s="51"/>
      <c r="E24" s="22" t="s">
        <v>205</v>
      </c>
      <c r="F24" s="244">
        <v>38.54</v>
      </c>
      <c r="G24" s="244">
        <v>38.54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9.4000000000000004E-3</v>
      </c>
      <c r="Q24" s="48"/>
      <c r="S24" s="48"/>
    </row>
    <row r="25" spans="1:21" ht="21.95" customHeight="1" x14ac:dyDescent="0.25">
      <c r="A25" s="51"/>
      <c r="B25" s="51"/>
      <c r="C25" s="51"/>
      <c r="E25" s="22" t="s">
        <v>204</v>
      </c>
      <c r="F25" s="244">
        <v>160.47</v>
      </c>
      <c r="G25" s="244">
        <v>160.47</v>
      </c>
      <c r="H25" s="49">
        <v>0</v>
      </c>
      <c r="I25" s="48">
        <v>0</v>
      </c>
      <c r="J25" s="369">
        <v>0</v>
      </c>
      <c r="K25" s="356">
        <v>0</v>
      </c>
      <c r="L25" s="48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3.7000000000000002E-3</v>
      </c>
      <c r="R25" s="48"/>
      <c r="S25" s="48"/>
    </row>
    <row r="26" spans="1:21" ht="21.95" customHeight="1" x14ac:dyDescent="0.25">
      <c r="A26" s="50"/>
      <c r="B26" s="50"/>
      <c r="C26" s="51"/>
      <c r="E26" s="22" t="s">
        <v>227</v>
      </c>
      <c r="F26" s="244">
        <v>91.69</v>
      </c>
      <c r="G26" s="244">
        <v>91.69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-2.8999999999999998E-3</v>
      </c>
      <c r="Q26" s="48"/>
      <c r="R26" s="48"/>
      <c r="S26" s="48"/>
      <c r="U26" s="48"/>
    </row>
    <row r="27" spans="1:21" ht="21.95" customHeight="1" x14ac:dyDescent="0.25">
      <c r="A27" s="50"/>
      <c r="B27" s="50"/>
      <c r="C27" s="51"/>
      <c r="E27" s="22" t="s">
        <v>23</v>
      </c>
      <c r="F27" s="244">
        <v>33.68</v>
      </c>
      <c r="G27" s="244">
        <v>33.68</v>
      </c>
      <c r="H27" s="49">
        <v>0</v>
      </c>
      <c r="I27" s="48">
        <v>0</v>
      </c>
      <c r="J27" s="369">
        <v>0</v>
      </c>
      <c r="K27" s="356">
        <v>0</v>
      </c>
      <c r="L27" s="48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5.4000000000000003E-3</v>
      </c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272</v>
      </c>
      <c r="F28" s="244">
        <v>26.88</v>
      </c>
      <c r="G28" s="244">
        <v>26.88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7.1000000000000004E-3</v>
      </c>
    </row>
    <row r="29" spans="1:21" ht="21.95" customHeight="1" x14ac:dyDescent="0.25">
      <c r="A29" s="50"/>
      <c r="B29" s="50"/>
      <c r="C29" s="51"/>
      <c r="E29" s="22" t="s">
        <v>36</v>
      </c>
      <c r="F29" s="244">
        <v>58.73</v>
      </c>
      <c r="G29" s="244">
        <v>58.73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-2.5000000000000001E-3</v>
      </c>
      <c r="R29" s="48"/>
    </row>
    <row r="30" spans="1:21" ht="21.95" customHeight="1" x14ac:dyDescent="0.25">
      <c r="A30" s="155"/>
      <c r="B30" s="50"/>
      <c r="C30" s="51"/>
      <c r="E30" s="22" t="s">
        <v>325</v>
      </c>
      <c r="F30" s="244">
        <v>41.9</v>
      </c>
      <c r="G30" s="244">
        <v>41.9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-2.3999999999999998E-3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307</v>
      </c>
      <c r="F31" s="244">
        <v>64.180000000000007</v>
      </c>
      <c r="G31" s="244">
        <v>64.180000000000007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8.3000000000000001E-3</v>
      </c>
      <c r="Q31" s="148"/>
      <c r="R31" s="48"/>
      <c r="S31" s="48"/>
      <c r="T31" s="48"/>
    </row>
    <row r="32" spans="1:21" ht="21.95" customHeight="1" x14ac:dyDescent="0.25">
      <c r="A32" s="50"/>
      <c r="B32" s="51"/>
      <c r="C32" s="51"/>
      <c r="E32" s="22" t="s">
        <v>756</v>
      </c>
      <c r="F32" s="244">
        <v>26.55</v>
      </c>
      <c r="G32" s="244">
        <v>26.55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-2.3900000000000001E-2</v>
      </c>
      <c r="Q32" s="148"/>
      <c r="R32" s="48"/>
      <c r="S32" s="48"/>
    </row>
    <row r="33" spans="1:20" ht="21.95" customHeight="1" x14ac:dyDescent="0.25">
      <c r="A33" s="50"/>
      <c r="B33" s="50"/>
      <c r="C33" s="51"/>
      <c r="E33" s="22" t="s">
        <v>251</v>
      </c>
      <c r="F33" s="244">
        <v>50.58</v>
      </c>
      <c r="G33" s="244">
        <v>50.58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-3.0000000000000001E-3</v>
      </c>
      <c r="R33" s="48"/>
    </row>
    <row r="34" spans="1:20" ht="21.95" customHeight="1" x14ac:dyDescent="0.25">
      <c r="A34" s="50"/>
      <c r="B34" s="50"/>
      <c r="C34" s="51"/>
      <c r="E34" s="22" t="s">
        <v>730</v>
      </c>
      <c r="F34" s="244">
        <v>26.84</v>
      </c>
      <c r="G34" s="244">
        <v>26.84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-1.21E-2</v>
      </c>
      <c r="S34" s="48"/>
    </row>
    <row r="35" spans="1:20" ht="21.95" customHeight="1" x14ac:dyDescent="0.25">
      <c r="A35" s="50"/>
      <c r="B35" s="50"/>
      <c r="C35" s="51"/>
      <c r="E35" s="22" t="s">
        <v>281</v>
      </c>
      <c r="F35" s="244">
        <v>72.63</v>
      </c>
      <c r="G35" s="244">
        <v>72.63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2.5999999999999999E-3</v>
      </c>
      <c r="R35" s="48"/>
      <c r="S35" s="48"/>
    </row>
    <row r="36" spans="1:20" ht="21.95" customHeight="1" x14ac:dyDescent="0.25">
      <c r="A36" s="51"/>
      <c r="B36" s="51"/>
      <c r="C36" s="51"/>
      <c r="E36" s="22" t="s">
        <v>198</v>
      </c>
      <c r="F36" s="244">
        <v>12.27</v>
      </c>
      <c r="G36" s="244">
        <v>12.27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1.24E-2</v>
      </c>
      <c r="S36" s="48"/>
    </row>
    <row r="37" spans="1:20" ht="21.95" customHeight="1" x14ac:dyDescent="0.25">
      <c r="A37" s="51"/>
      <c r="B37" s="51"/>
      <c r="C37" s="51"/>
      <c r="E37" s="22" t="s">
        <v>275</v>
      </c>
      <c r="F37" s="244">
        <v>140.79</v>
      </c>
      <c r="G37" s="244">
        <v>140.79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3.4299999999999997E-2</v>
      </c>
      <c r="R37" s="48"/>
      <c r="S37" s="48"/>
    </row>
    <row r="38" spans="1:20" ht="21.95" customHeight="1" x14ac:dyDescent="0.25">
      <c r="A38" s="50"/>
      <c r="B38" s="50"/>
      <c r="C38" s="51"/>
      <c r="E38" s="22" t="s">
        <v>17</v>
      </c>
      <c r="F38" s="244">
        <v>14.8</v>
      </c>
      <c r="G38" s="244">
        <v>14.8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-2.7000000000000001E-3</v>
      </c>
    </row>
    <row r="39" spans="1:20" ht="21.95" customHeight="1" x14ac:dyDescent="0.25">
      <c r="A39" s="51"/>
      <c r="B39" s="51"/>
      <c r="C39" s="51"/>
      <c r="E39" s="22" t="s">
        <v>317</v>
      </c>
      <c r="F39" s="244">
        <v>110.05</v>
      </c>
      <c r="G39" s="244">
        <v>110.05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1.41E-2</v>
      </c>
      <c r="Q39" s="148"/>
      <c r="R39" s="48"/>
      <c r="S39" s="48"/>
      <c r="T39" s="48"/>
    </row>
    <row r="40" spans="1:20" ht="21.95" customHeight="1" x14ac:dyDescent="0.25">
      <c r="A40" s="155"/>
      <c r="B40" s="50"/>
      <c r="C40" s="51"/>
      <c r="E40" s="22" t="s">
        <v>196</v>
      </c>
      <c r="F40" s="244">
        <v>52</v>
      </c>
      <c r="G40" s="244">
        <v>52</v>
      </c>
      <c r="H40" s="49">
        <v>0</v>
      </c>
      <c r="I40" s="48">
        <v>0</v>
      </c>
      <c r="J40" s="369">
        <v>0</v>
      </c>
      <c r="K40" s="356">
        <v>0</v>
      </c>
      <c r="L40" s="48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1.23E-2</v>
      </c>
      <c r="Q40" s="48"/>
      <c r="R40" s="48"/>
      <c r="S40" s="48"/>
      <c r="T40" s="48"/>
    </row>
    <row r="41" spans="1:20" ht="21.95" customHeight="1" x14ac:dyDescent="0.25">
      <c r="A41" s="50"/>
      <c r="B41" s="51"/>
      <c r="C41" s="51"/>
      <c r="E41" s="22" t="s">
        <v>226</v>
      </c>
      <c r="F41" s="244">
        <v>58.43</v>
      </c>
      <c r="G41" s="244">
        <v>58.43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-4.4000000000000003E-3</v>
      </c>
      <c r="Q41" s="148"/>
      <c r="R41" s="48"/>
      <c r="S41" s="48"/>
    </row>
    <row r="42" spans="1:20" ht="21.95" customHeight="1" x14ac:dyDescent="0.25">
      <c r="A42" s="50"/>
      <c r="B42" s="51"/>
      <c r="C42" s="51"/>
      <c r="E42" s="22" t="s">
        <v>34</v>
      </c>
      <c r="F42" s="244">
        <v>40.39</v>
      </c>
      <c r="G42" s="244">
        <v>40.39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-2.6499999999999999E-2</v>
      </c>
      <c r="Q42" s="148"/>
      <c r="R42" s="48"/>
      <c r="S42" s="48"/>
      <c r="T42" s="48"/>
    </row>
    <row r="43" spans="1:20" ht="21.95" customHeight="1" x14ac:dyDescent="0.25">
      <c r="A43" s="50"/>
      <c r="B43" s="51"/>
      <c r="C43" s="51"/>
      <c r="E43" s="22" t="s">
        <v>172</v>
      </c>
      <c r="F43" s="244">
        <v>58.14</v>
      </c>
      <c r="G43" s="244">
        <v>58.14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7.3000000000000001E-3</v>
      </c>
    </row>
    <row r="44" spans="1:20" ht="21.95" customHeight="1" x14ac:dyDescent="0.25">
      <c r="A44" s="50"/>
      <c r="B44" s="50"/>
      <c r="C44" s="51"/>
      <c r="E44" s="22" t="s">
        <v>27</v>
      </c>
      <c r="F44" s="244">
        <v>39.79</v>
      </c>
      <c r="G44" s="244">
        <v>39.79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8.0000000000000004E-4</v>
      </c>
      <c r="Q44" s="148"/>
      <c r="S44" s="48"/>
      <c r="T44" s="48"/>
    </row>
    <row r="45" spans="1:20" ht="21.95" customHeight="1" x14ac:dyDescent="0.25">
      <c r="A45" s="50"/>
      <c r="B45" s="50"/>
      <c r="C45" s="51"/>
      <c r="E45" s="22" t="s">
        <v>22</v>
      </c>
      <c r="F45" s="244">
        <v>45.96</v>
      </c>
      <c r="G45" s="244">
        <v>45.96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-1.6999999999999999E-3</v>
      </c>
      <c r="Q45" s="148"/>
      <c r="R45" s="48"/>
    </row>
    <row r="46" spans="1:20" ht="21.95" customHeight="1" x14ac:dyDescent="0.25">
      <c r="A46" s="51"/>
      <c r="B46" s="51"/>
      <c r="C46" s="51"/>
      <c r="E46" s="22" t="s">
        <v>42</v>
      </c>
      <c r="F46" s="244">
        <v>110.57</v>
      </c>
      <c r="G46" s="244">
        <v>110.57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-1.3599999999999999E-2</v>
      </c>
      <c r="S46" s="48"/>
      <c r="T46" s="48"/>
    </row>
    <row r="47" spans="1:20" ht="21.95" customHeight="1" x14ac:dyDescent="0.25">
      <c r="A47" s="50"/>
      <c r="B47" s="50"/>
      <c r="C47" s="50"/>
      <c r="E47" s="22" t="s">
        <v>273</v>
      </c>
      <c r="F47" s="244">
        <v>58.61</v>
      </c>
      <c r="G47" s="244">
        <v>58.61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-5.3E-3</v>
      </c>
      <c r="S47" s="48"/>
    </row>
    <row r="48" spans="1:20" ht="21.95" customHeight="1" x14ac:dyDescent="0.25">
      <c r="A48" s="50"/>
      <c r="B48" s="50"/>
      <c r="C48" s="51"/>
      <c r="E48" s="22" t="s">
        <v>175</v>
      </c>
      <c r="F48" s="244">
        <v>255.47</v>
      </c>
      <c r="G48" s="244">
        <v>255.47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6.9999999999999999E-4</v>
      </c>
      <c r="Q48" s="48"/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170</v>
      </c>
      <c r="F49" s="244">
        <v>107.35</v>
      </c>
      <c r="G49" s="244">
        <v>107.35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3.5000000000000001E-3</v>
      </c>
      <c r="Q49" s="148"/>
      <c r="R49" s="48"/>
      <c r="S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80.08</v>
      </c>
      <c r="G50" s="244">
        <v>80.08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-1.9E-3</v>
      </c>
      <c r="Q50" s="148"/>
      <c r="R50" s="48"/>
      <c r="S50" s="48"/>
      <c r="T50" s="48"/>
    </row>
    <row r="51" spans="1:21" ht="21.95" customHeight="1" x14ac:dyDescent="0.25">
      <c r="A51" s="51"/>
      <c r="B51" s="51"/>
      <c r="C51" s="51"/>
      <c r="E51" s="22" t="s">
        <v>10</v>
      </c>
      <c r="F51" s="244">
        <v>47.77</v>
      </c>
      <c r="G51" s="244">
        <v>47.77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-9.7000000000000003E-3</v>
      </c>
      <c r="S51" s="48"/>
    </row>
    <row r="52" spans="1:21" ht="21.95" customHeight="1" x14ac:dyDescent="0.25">
      <c r="A52" s="50"/>
      <c r="B52" s="50"/>
      <c r="C52" s="51"/>
      <c r="E52" s="22" t="s">
        <v>225</v>
      </c>
      <c r="F52" s="244">
        <v>37</v>
      </c>
      <c r="G52" s="244">
        <v>37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3.0000000000000001E-3</v>
      </c>
      <c r="R52" s="48"/>
      <c r="S52" s="48"/>
      <c r="T52" s="48"/>
    </row>
    <row r="53" spans="1:21" ht="21.95" customHeight="1" x14ac:dyDescent="0.25">
      <c r="A53" s="51"/>
      <c r="B53" s="50"/>
      <c r="C53" s="51"/>
      <c r="E53" s="22" t="s">
        <v>24</v>
      </c>
      <c r="F53" s="244">
        <v>48.99</v>
      </c>
      <c r="G53" s="244">
        <v>48.99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7.6E-3</v>
      </c>
      <c r="Q53" s="440"/>
      <c r="R53" s="48"/>
      <c r="S53" s="48"/>
    </row>
    <row r="54" spans="1:21" ht="21.95" customHeight="1" x14ac:dyDescent="0.25">
      <c r="A54" s="50"/>
      <c r="B54" s="50"/>
      <c r="C54" s="51"/>
      <c r="E54" s="22" t="s">
        <v>45</v>
      </c>
      <c r="F54" s="244">
        <v>91.41</v>
      </c>
      <c r="G54" s="244">
        <v>91.41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-1.14E-2</v>
      </c>
      <c r="R54" s="48"/>
      <c r="S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129.47999999999999</v>
      </c>
      <c r="G55" s="244">
        <v>129.47999999999999</v>
      </c>
      <c r="H55" s="49">
        <v>0</v>
      </c>
      <c r="I55" s="48">
        <v>0</v>
      </c>
      <c r="J55" s="369">
        <v>0</v>
      </c>
      <c r="K55" s="356">
        <v>0</v>
      </c>
      <c r="L55" s="48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-2.5000000000000001E-3</v>
      </c>
      <c r="R55" s="48"/>
      <c r="S55" s="48"/>
    </row>
    <row r="56" spans="1:21" ht="21.95" customHeight="1" x14ac:dyDescent="0.25">
      <c r="A56" s="50"/>
      <c r="B56" s="50"/>
      <c r="C56" s="50"/>
      <c r="E56" s="22" t="s">
        <v>33</v>
      </c>
      <c r="F56" s="244">
        <v>242.62</v>
      </c>
      <c r="G56" s="244">
        <v>242.62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-1.6400000000000001E-2</v>
      </c>
      <c r="S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67.510000000000005</v>
      </c>
      <c r="G57" s="244">
        <v>67.510000000000005</v>
      </c>
      <c r="H57" s="332">
        <v>0</v>
      </c>
      <c r="I57" s="432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8.3999999999999995E-3</v>
      </c>
      <c r="Q57" s="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65.08</v>
      </c>
      <c r="G58" s="244">
        <v>65.08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7.0000000000000001E-3</v>
      </c>
      <c r="R58" s="48"/>
      <c r="S58" s="48"/>
      <c r="U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52.76</v>
      </c>
      <c r="G59" s="244">
        <v>52.76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-1.6E-2</v>
      </c>
      <c r="Q59" s="148"/>
      <c r="R59" s="48"/>
      <c r="S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98.36</v>
      </c>
      <c r="G60" s="244">
        <v>98.36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2.3E-3</v>
      </c>
      <c r="Q60" s="148"/>
      <c r="T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79.33</v>
      </c>
      <c r="G61" s="244">
        <v>79.33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-1.0999999999999999E-2</v>
      </c>
      <c r="Q61" s="148"/>
      <c r="R61" s="48"/>
      <c r="S61" s="48"/>
      <c r="T61" s="48"/>
    </row>
    <row r="62" spans="1:21" ht="21.95" customHeight="1" x14ac:dyDescent="0.25">
      <c r="A62" s="50"/>
      <c r="B62" s="51"/>
      <c r="C62" s="51"/>
      <c r="E62" s="22" t="s">
        <v>56</v>
      </c>
      <c r="F62" s="244">
        <v>45.02</v>
      </c>
      <c r="G62" s="244">
        <v>45.02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-1.6199999999999999E-2</v>
      </c>
      <c r="S62" s="48"/>
    </row>
    <row r="63" spans="1:21" ht="21.95" customHeight="1" x14ac:dyDescent="0.25">
      <c r="A63" s="51"/>
      <c r="B63" s="51"/>
      <c r="C63" s="51"/>
      <c r="E63" s="22" t="s">
        <v>0</v>
      </c>
      <c r="F63" s="244">
        <v>188.77</v>
      </c>
      <c r="G63" s="244">
        <v>188.77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-1.3100000000000001E-2</v>
      </c>
      <c r="R63" s="48"/>
      <c r="S63" s="48"/>
      <c r="T63" s="48"/>
    </row>
    <row r="64" spans="1:21" ht="21.95" customHeight="1" x14ac:dyDescent="0.25">
      <c r="A64" s="51"/>
      <c r="B64" s="51"/>
      <c r="C64" s="51"/>
      <c r="E64" s="22" t="s">
        <v>39</v>
      </c>
      <c r="F64" s="244">
        <v>49.55</v>
      </c>
      <c r="G64" s="244">
        <v>49.55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-6.0000000000000001E-3</v>
      </c>
    </row>
    <row r="65" spans="1:22" ht="21.95" customHeight="1" x14ac:dyDescent="0.25">
      <c r="A65" s="50"/>
      <c r="B65" s="50"/>
      <c r="C65" s="51"/>
      <c r="E65" s="22" t="s">
        <v>54</v>
      </c>
      <c r="F65" s="244">
        <v>119.36</v>
      </c>
      <c r="G65" s="244">
        <v>119.36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2.8999999999999998E-3</v>
      </c>
      <c r="Q65" s="148"/>
      <c r="S65" s="48"/>
      <c r="U65" s="48"/>
    </row>
    <row r="66" spans="1:22" ht="21.95" customHeight="1" x14ac:dyDescent="0.25">
      <c r="A66" s="50"/>
      <c r="B66" s="50"/>
      <c r="C66" s="51"/>
      <c r="E66" s="22" t="s">
        <v>51</v>
      </c>
      <c r="F66" s="244">
        <v>203.89</v>
      </c>
      <c r="G66" s="244">
        <v>203.89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5.5300000000000002E-2</v>
      </c>
      <c r="Q66" s="440"/>
      <c r="R66" s="48"/>
      <c r="S66" s="48"/>
      <c r="T66" s="48"/>
    </row>
    <row r="67" spans="1:22" ht="21.95" customHeight="1" x14ac:dyDescent="0.25">
      <c r="A67" s="51"/>
      <c r="B67" s="51"/>
      <c r="C67" s="51"/>
      <c r="E67" s="22"/>
      <c r="H67" s="332"/>
      <c r="J67" s="369"/>
      <c r="K67" s="356"/>
      <c r="L67" s="369"/>
      <c r="N67" s="366"/>
      <c r="O67" s="134"/>
      <c r="P67" s="134"/>
      <c r="Q67" s="440"/>
      <c r="R67" s="48"/>
      <c r="S67" s="48"/>
      <c r="T67" s="48"/>
      <c r="V67" s="48"/>
    </row>
    <row r="68" spans="1:22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</row>
    <row r="69" spans="1:22" ht="21.95" customHeight="1" x14ac:dyDescent="0.25">
      <c r="A69" s="50"/>
      <c r="B69" s="51"/>
      <c r="C69" s="51"/>
    </row>
    <row r="70" spans="1:22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6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5" priority="192">
      <formula>$H2=0</formula>
    </cfRule>
  </conditionalFormatting>
  <conditionalFormatting sqref="J2:K4 J67:K200 J6:K6 J21:K58 J12:K19">
    <cfRule type="expression" dxfId="1854" priority="193">
      <formula>$J2=0</formula>
    </cfRule>
  </conditionalFormatting>
  <conditionalFormatting sqref="L1:L4 L67:L1048576 L6 L21:L58 L12:L19">
    <cfRule type="expression" dxfId="1853" priority="191">
      <formula>$L2=0</formula>
    </cfRule>
  </conditionalFormatting>
  <conditionalFormatting sqref="M1">
    <cfRule type="expression" dxfId="1852" priority="187">
      <formula>$L2=0</formula>
    </cfRule>
  </conditionalFormatting>
  <conditionalFormatting sqref="J2:K4 J6:K6 J21:K58 J12:K19">
    <cfRule type="expression" dxfId="1851" priority="235">
      <formula>$J2&gt;0</formula>
    </cfRule>
  </conditionalFormatting>
  <conditionalFormatting sqref="L2:L4 L6 L21:L58 L12:L19">
    <cfRule type="expression" dxfId="1850" priority="189">
      <formula>$L2&lt;0</formula>
    </cfRule>
    <cfRule type="expression" dxfId="1849" priority="190">
      <formula>$L2&gt;0</formula>
    </cfRule>
  </conditionalFormatting>
  <conditionalFormatting sqref="J2:K4 J67:K458 J6:K6 J21:K58 J12:K19">
    <cfRule type="expression" dxfId="1848" priority="234">
      <formula>$J2&lt;0</formula>
    </cfRule>
  </conditionalFormatting>
  <conditionalFormatting sqref="P67:P1048576 P1">
    <cfRule type="expression" dxfId="1847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6" priority="163">
      <formula>$H59=0</formula>
    </cfRule>
  </conditionalFormatting>
  <conditionalFormatting sqref="J59:K59">
    <cfRule type="expression" dxfId="1845" priority="164">
      <formula>$J59=0</formula>
    </cfRule>
  </conditionalFormatting>
  <conditionalFormatting sqref="L59">
    <cfRule type="expression" dxfId="1844" priority="162">
      <formula>$L60=0</formula>
    </cfRule>
  </conditionalFormatting>
  <conditionalFormatting sqref="J59:K59">
    <cfRule type="expression" dxfId="1843" priority="166">
      <formula>$J59&gt;0</formula>
    </cfRule>
  </conditionalFormatting>
  <conditionalFormatting sqref="L59">
    <cfRule type="expression" dxfId="1842" priority="160">
      <formula>$L59&lt;0</formula>
    </cfRule>
    <cfRule type="expression" dxfId="1841" priority="161">
      <formula>$L59&gt;0</formula>
    </cfRule>
  </conditionalFormatting>
  <conditionalFormatting sqref="J59:K59">
    <cfRule type="expression" dxfId="1840" priority="165">
      <formula>$J59&lt;0</formula>
    </cfRule>
  </conditionalFormatting>
  <conditionalFormatting sqref="E5:I5">
    <cfRule type="expression" dxfId="1839" priority="141">
      <formula>$H5=0</formula>
    </cfRule>
  </conditionalFormatting>
  <conditionalFormatting sqref="J5:K5">
    <cfRule type="expression" dxfId="1838" priority="142">
      <formula>$J5=0</formula>
    </cfRule>
  </conditionalFormatting>
  <conditionalFormatting sqref="L5">
    <cfRule type="expression" dxfId="1837" priority="140">
      <formula>$L6=0</formula>
    </cfRule>
  </conditionalFormatting>
  <conditionalFormatting sqref="J5:K5">
    <cfRule type="expression" dxfId="1836" priority="144">
      <formula>$J5&gt;0</formula>
    </cfRule>
  </conditionalFormatting>
  <conditionalFormatting sqref="L5">
    <cfRule type="expression" dxfId="1835" priority="138">
      <formula>$L5&lt;0</formula>
    </cfRule>
    <cfRule type="expression" dxfId="1834" priority="139">
      <formula>$L5&gt;0</formula>
    </cfRule>
  </conditionalFormatting>
  <conditionalFormatting sqref="J5:K5">
    <cfRule type="expression" dxfId="1833" priority="143">
      <formula>$J5&lt;0</formula>
    </cfRule>
  </conditionalFormatting>
  <conditionalFormatting sqref="E7:I7">
    <cfRule type="expression" dxfId="1832" priority="130">
      <formula>$H7=0</formula>
    </cfRule>
  </conditionalFormatting>
  <conditionalFormatting sqref="J7:K7">
    <cfRule type="expression" dxfId="1831" priority="131">
      <formula>$J7=0</formula>
    </cfRule>
  </conditionalFormatting>
  <conditionalFormatting sqref="L7">
    <cfRule type="expression" dxfId="1830" priority="129">
      <formula>$L8=0</formula>
    </cfRule>
  </conditionalFormatting>
  <conditionalFormatting sqref="J7:K7">
    <cfRule type="expression" dxfId="1829" priority="133">
      <formula>$J7&gt;0</formula>
    </cfRule>
  </conditionalFormatting>
  <conditionalFormatting sqref="L7">
    <cfRule type="expression" dxfId="1828" priority="127">
      <formula>$L7&lt;0</formula>
    </cfRule>
    <cfRule type="expression" dxfId="1827" priority="128">
      <formula>$L7&gt;0</formula>
    </cfRule>
  </conditionalFormatting>
  <conditionalFormatting sqref="J7:K7">
    <cfRule type="expression" dxfId="1826" priority="132">
      <formula>$J7&lt;0</formula>
    </cfRule>
  </conditionalFormatting>
  <conditionalFormatting sqref="E60:I60">
    <cfRule type="expression" dxfId="1825" priority="119">
      <formula>$H60=0</formula>
    </cfRule>
  </conditionalFormatting>
  <conditionalFormatting sqref="J60:K60">
    <cfRule type="expression" dxfId="1824" priority="120">
      <formula>$J60=0</formula>
    </cfRule>
  </conditionalFormatting>
  <conditionalFormatting sqref="L60">
    <cfRule type="expression" dxfId="1823" priority="118">
      <formula>$L61=0</formula>
    </cfRule>
  </conditionalFormatting>
  <conditionalFormatting sqref="J60:K60">
    <cfRule type="expression" dxfId="1822" priority="122">
      <formula>$J60&gt;0</formula>
    </cfRule>
  </conditionalFormatting>
  <conditionalFormatting sqref="L60">
    <cfRule type="expression" dxfId="1821" priority="116">
      <formula>$L60&lt;0</formula>
    </cfRule>
    <cfRule type="expression" dxfId="1820" priority="117">
      <formula>$L60&gt;0</formula>
    </cfRule>
  </conditionalFormatting>
  <conditionalFormatting sqref="J60:K60">
    <cfRule type="expression" dxfId="1819" priority="121">
      <formula>$J60&lt;0</formula>
    </cfRule>
  </conditionalFormatting>
  <conditionalFormatting sqref="E62:I62">
    <cfRule type="expression" dxfId="1818" priority="108">
      <formula>$H62=0</formula>
    </cfRule>
  </conditionalFormatting>
  <conditionalFormatting sqref="J62:K62">
    <cfRule type="expression" dxfId="1817" priority="109">
      <formula>$J62=0</formula>
    </cfRule>
  </conditionalFormatting>
  <conditionalFormatting sqref="L62">
    <cfRule type="expression" dxfId="1816" priority="107">
      <formula>$L63=0</formula>
    </cfRule>
  </conditionalFormatting>
  <conditionalFormatting sqref="J62:K62">
    <cfRule type="expression" dxfId="1815" priority="111">
      <formula>$J62&gt;0</formula>
    </cfRule>
  </conditionalFormatting>
  <conditionalFormatting sqref="L62">
    <cfRule type="expression" dxfId="1814" priority="105">
      <formula>$L62&lt;0</formula>
    </cfRule>
    <cfRule type="expression" dxfId="1813" priority="106">
      <formula>$L62&gt;0</formula>
    </cfRule>
  </conditionalFormatting>
  <conditionalFormatting sqref="J62:K62">
    <cfRule type="expression" dxfId="1812" priority="110">
      <formula>$J62&lt;0</formula>
    </cfRule>
  </conditionalFormatting>
  <conditionalFormatting sqref="E61:I61">
    <cfRule type="expression" dxfId="1811" priority="97">
      <formula>$H61=0</formula>
    </cfRule>
  </conditionalFormatting>
  <conditionalFormatting sqref="J61:K61">
    <cfRule type="expression" dxfId="1810" priority="98">
      <formula>$J61=0</formula>
    </cfRule>
  </conditionalFormatting>
  <conditionalFormatting sqref="L61">
    <cfRule type="expression" dxfId="1809" priority="96">
      <formula>$L62=0</formula>
    </cfRule>
  </conditionalFormatting>
  <conditionalFormatting sqref="J61:K61">
    <cfRule type="expression" dxfId="1808" priority="100">
      <formula>$J61&gt;0</formula>
    </cfRule>
  </conditionalFormatting>
  <conditionalFormatting sqref="L61">
    <cfRule type="expression" dxfId="1807" priority="94">
      <formula>$L61&lt;0</formula>
    </cfRule>
    <cfRule type="expression" dxfId="1806" priority="95">
      <formula>$L61&gt;0</formula>
    </cfRule>
  </conditionalFormatting>
  <conditionalFormatting sqref="J61:K61">
    <cfRule type="expression" dxfId="1805" priority="99">
      <formula>$J61&lt;0</formula>
    </cfRule>
  </conditionalFormatting>
  <conditionalFormatting sqref="E8:I8">
    <cfRule type="expression" dxfId="1804" priority="82">
      <formula>$H8=0</formula>
    </cfRule>
  </conditionalFormatting>
  <conditionalFormatting sqref="J8:K8">
    <cfRule type="expression" dxfId="1803" priority="83">
      <formula>$J8=0</formula>
    </cfRule>
  </conditionalFormatting>
  <conditionalFormatting sqref="L8">
    <cfRule type="expression" dxfId="1802" priority="81">
      <formula>$L9=0</formula>
    </cfRule>
  </conditionalFormatting>
  <conditionalFormatting sqref="J8:K8">
    <cfRule type="expression" dxfId="1801" priority="85">
      <formula>$J8&gt;0</formula>
    </cfRule>
  </conditionalFormatting>
  <conditionalFormatting sqref="L8">
    <cfRule type="expression" dxfId="1800" priority="79">
      <formula>$L8&lt;0</formula>
    </cfRule>
    <cfRule type="expression" dxfId="1799" priority="80">
      <formula>$L8&gt;0</formula>
    </cfRule>
  </conditionalFormatting>
  <conditionalFormatting sqref="J8:K8">
    <cfRule type="expression" dxfId="1798" priority="84">
      <formula>$J8&lt;0</formula>
    </cfRule>
  </conditionalFormatting>
  <conditionalFormatting sqref="E63:I63">
    <cfRule type="expression" dxfId="1797" priority="72">
      <formula>$H63=0</formula>
    </cfRule>
  </conditionalFormatting>
  <conditionalFormatting sqref="J63:K63">
    <cfRule type="expression" dxfId="1796" priority="73">
      <formula>$J63=0</formula>
    </cfRule>
  </conditionalFormatting>
  <conditionalFormatting sqref="L63">
    <cfRule type="expression" dxfId="1795" priority="71">
      <formula>$L64=0</formula>
    </cfRule>
  </conditionalFormatting>
  <conditionalFormatting sqref="J63:K63">
    <cfRule type="expression" dxfId="1794" priority="75">
      <formula>$J63&gt;0</formula>
    </cfRule>
  </conditionalFormatting>
  <conditionalFormatting sqref="L63">
    <cfRule type="expression" dxfId="1793" priority="69">
      <formula>$L63&lt;0</formula>
    </cfRule>
    <cfRule type="expression" dxfId="1792" priority="70">
      <formula>$L63&gt;0</formula>
    </cfRule>
  </conditionalFormatting>
  <conditionalFormatting sqref="J63:K63">
    <cfRule type="expression" dxfId="1791" priority="74">
      <formula>$J63&lt;0</formula>
    </cfRule>
  </conditionalFormatting>
  <conditionalFormatting sqref="E20:I20">
    <cfRule type="expression" dxfId="1790" priority="62">
      <formula>$H20=0</formula>
    </cfRule>
  </conditionalFormatting>
  <conditionalFormatting sqref="J20:K20">
    <cfRule type="expression" dxfId="1789" priority="63">
      <formula>$J20=0</formula>
    </cfRule>
  </conditionalFormatting>
  <conditionalFormatting sqref="L20">
    <cfRule type="expression" dxfId="1788" priority="61">
      <formula>$L21=0</formula>
    </cfRule>
  </conditionalFormatting>
  <conditionalFormatting sqref="J20:K20">
    <cfRule type="expression" dxfId="1787" priority="65">
      <formula>$J20&gt;0</formula>
    </cfRule>
  </conditionalFormatting>
  <conditionalFormatting sqref="L20">
    <cfRule type="expression" dxfId="1786" priority="59">
      <formula>$L20&lt;0</formula>
    </cfRule>
    <cfRule type="expression" dxfId="1785" priority="60">
      <formula>$L20&gt;0</formula>
    </cfRule>
  </conditionalFormatting>
  <conditionalFormatting sqref="J20:K20">
    <cfRule type="expression" dxfId="1784" priority="64">
      <formula>$J20&lt;0</formula>
    </cfRule>
  </conditionalFormatting>
  <conditionalFormatting sqref="E64:I64">
    <cfRule type="expression" dxfId="1783" priority="53">
      <formula>$H64=0</formula>
    </cfRule>
  </conditionalFormatting>
  <conditionalFormatting sqref="J64:K64">
    <cfRule type="expression" dxfId="1782" priority="54">
      <formula>$J64=0</formula>
    </cfRule>
  </conditionalFormatting>
  <conditionalFormatting sqref="L64">
    <cfRule type="expression" dxfId="1781" priority="52">
      <formula>$L65=0</formula>
    </cfRule>
  </conditionalFormatting>
  <conditionalFormatting sqref="J64:K64">
    <cfRule type="expression" dxfId="1780" priority="56">
      <formula>$J64&gt;0</formula>
    </cfRule>
  </conditionalFormatting>
  <conditionalFormatting sqref="L64">
    <cfRule type="expression" dxfId="1779" priority="50">
      <formula>$L64&lt;0</formula>
    </cfRule>
    <cfRule type="expression" dxfId="1778" priority="51">
      <formula>$L64&gt;0</formula>
    </cfRule>
  </conditionalFormatting>
  <conditionalFormatting sqref="J64:K64">
    <cfRule type="expression" dxfId="1777" priority="55">
      <formula>$J64&lt;0</formula>
    </cfRule>
  </conditionalFormatting>
  <conditionalFormatting sqref="E65:I65">
    <cfRule type="expression" dxfId="1776" priority="46">
      <formula>$H65=0</formula>
    </cfRule>
  </conditionalFormatting>
  <conditionalFormatting sqref="J65:K65">
    <cfRule type="expression" dxfId="1775" priority="47">
      <formula>$J65=0</formula>
    </cfRule>
  </conditionalFormatting>
  <conditionalFormatting sqref="L65">
    <cfRule type="expression" dxfId="1774" priority="45">
      <formula>$L66=0</formula>
    </cfRule>
  </conditionalFormatting>
  <conditionalFormatting sqref="J65:K65">
    <cfRule type="expression" dxfId="1773" priority="49">
      <formula>$J65&gt;0</formula>
    </cfRule>
  </conditionalFormatting>
  <conditionalFormatting sqref="L65">
    <cfRule type="expression" dxfId="1772" priority="43">
      <formula>$L65&lt;0</formula>
    </cfRule>
    <cfRule type="expression" dxfId="1771" priority="44">
      <formula>$L65&gt;0</formula>
    </cfRule>
  </conditionalFormatting>
  <conditionalFormatting sqref="J65:K65">
    <cfRule type="expression" dxfId="1770" priority="48">
      <formula>$J65&lt;0</formula>
    </cfRule>
  </conditionalFormatting>
  <conditionalFormatting sqref="E11:I11">
    <cfRule type="expression" dxfId="1769" priority="37">
      <formula>$H11=0</formula>
    </cfRule>
  </conditionalFormatting>
  <conditionalFormatting sqref="J11:K11">
    <cfRule type="expression" dxfId="1768" priority="38">
      <formula>$J11=0</formula>
    </cfRule>
  </conditionalFormatting>
  <conditionalFormatting sqref="L11">
    <cfRule type="expression" dxfId="1767" priority="36">
      <formula>$L12=0</formula>
    </cfRule>
  </conditionalFormatting>
  <conditionalFormatting sqref="J11:K11">
    <cfRule type="expression" dxfId="1766" priority="40">
      <formula>$J11&gt;0</formula>
    </cfRule>
  </conditionalFormatting>
  <conditionalFormatting sqref="L11">
    <cfRule type="expression" dxfId="1765" priority="34">
      <formula>$L11&lt;0</formula>
    </cfRule>
    <cfRule type="expression" dxfId="1764" priority="35">
      <formula>$L11&gt;0</formula>
    </cfRule>
  </conditionalFormatting>
  <conditionalFormatting sqref="J11:K11">
    <cfRule type="expression" dxfId="1763" priority="39">
      <formula>$J11&lt;0</formula>
    </cfRule>
  </conditionalFormatting>
  <conditionalFormatting sqref="E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L9">
    <cfRule type="expression" dxfId="1760" priority="29">
      <formula>$L10=0</formula>
    </cfRule>
  </conditionalFormatting>
  <conditionalFormatting sqref="J9:K9">
    <cfRule type="expression" dxfId="1759" priority="33">
      <formula>$J9&gt;0</formula>
    </cfRule>
  </conditionalFormatting>
  <conditionalFormatting sqref="L9">
    <cfRule type="expression" dxfId="1758" priority="27">
      <formula>$L9&lt;0</formula>
    </cfRule>
    <cfRule type="expression" dxfId="1757" priority="28">
      <formula>$L9&gt;0</formula>
    </cfRule>
  </conditionalFormatting>
  <conditionalFormatting sqref="J9:K9">
    <cfRule type="expression" dxfId="1756" priority="32">
      <formula>$J9&lt;0</formula>
    </cfRule>
  </conditionalFormatting>
  <conditionalFormatting sqref="E66:I66">
    <cfRule type="expression" dxfId="1755" priority="21">
      <formula>$H66=0</formula>
    </cfRule>
  </conditionalFormatting>
  <conditionalFormatting sqref="J66:K66">
    <cfRule type="expression" dxfId="1754" priority="22">
      <formula>$J66=0</formula>
    </cfRule>
  </conditionalFormatting>
  <conditionalFormatting sqref="L66">
    <cfRule type="expression" dxfId="1753" priority="20">
      <formula>$L67=0</formula>
    </cfRule>
  </conditionalFormatting>
  <conditionalFormatting sqref="J66:K66">
    <cfRule type="expression" dxfId="1752" priority="24">
      <formula>$J66&gt;0</formula>
    </cfRule>
  </conditionalFormatting>
  <conditionalFormatting sqref="L66">
    <cfRule type="expression" dxfId="1751" priority="18">
      <formula>$L66&lt;0</formula>
    </cfRule>
    <cfRule type="expression" dxfId="1750" priority="19">
      <formula>$L66&gt;0</formula>
    </cfRule>
  </conditionalFormatting>
  <conditionalFormatting sqref="J66:K66">
    <cfRule type="expression" dxfId="1749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8" priority="12">
      <formula>$H10=0</formula>
    </cfRule>
  </conditionalFormatting>
  <conditionalFormatting sqref="J10:K10">
    <cfRule type="expression" dxfId="1747" priority="13">
      <formula>$J10=0</formula>
    </cfRule>
  </conditionalFormatting>
  <conditionalFormatting sqref="L10">
    <cfRule type="expression" dxfId="1746" priority="11">
      <formula>$L11=0</formula>
    </cfRule>
  </conditionalFormatting>
  <conditionalFormatting sqref="J10:K10">
    <cfRule type="expression" dxfId="1745" priority="15">
      <formula>$J10&gt;0</formula>
    </cfRule>
  </conditionalFormatting>
  <conditionalFormatting sqref="L10">
    <cfRule type="expression" dxfId="1744" priority="9">
      <formula>$L10&lt;0</formula>
    </cfRule>
    <cfRule type="expression" dxfId="1743" priority="10">
      <formula>$L10&gt;0</formula>
    </cfRule>
  </conditionalFormatting>
  <conditionalFormatting sqref="J10:K10">
    <cfRule type="expression" dxfId="1742" priority="14">
      <formula>$J10&lt;0</formula>
    </cfRule>
  </conditionalFormatting>
  <conditionalFormatting sqref="E26:E28 E30 E45:E49 E36:E43">
    <cfRule type="expression" dxfId="1741" priority="8">
      <formula>$H26=0</formula>
    </cfRule>
  </conditionalFormatting>
  <conditionalFormatting sqref="E29">
    <cfRule type="expression" dxfId="1740" priority="7">
      <formula>$H29=0</formula>
    </cfRule>
  </conditionalFormatting>
  <conditionalFormatting sqref="E31">
    <cfRule type="expression" dxfId="1739" priority="6">
      <formula>$H31=0</formula>
    </cfRule>
  </conditionalFormatting>
  <conditionalFormatting sqref="E32">
    <cfRule type="expression" dxfId="1738" priority="5">
      <formula>$H32=0</formula>
    </cfRule>
  </conditionalFormatting>
  <conditionalFormatting sqref="E44">
    <cfRule type="expression" dxfId="1737" priority="4">
      <formula>$H44=0</formula>
    </cfRule>
  </conditionalFormatting>
  <conditionalFormatting sqref="E35">
    <cfRule type="expression" dxfId="1736" priority="3">
      <formula>$H35=0</formula>
    </cfRule>
  </conditionalFormatting>
  <conditionalFormatting sqref="E33">
    <cfRule type="expression" dxfId="1735" priority="2">
      <formula>$H33=0</formula>
    </cfRule>
  </conditionalFormatting>
  <conditionalFormatting sqref="E34">
    <cfRule type="expression" dxfId="1734" priority="1">
      <formula>$H34=0</formula>
    </cfRule>
  </conditionalFormatting>
  <hyperlinks>
    <hyperlink ref="E23" location="BIIB!A1" display="BIIB"/>
    <hyperlink ref="E24" location="MYL!A1" display="MYL"/>
    <hyperlink ref="E9" location="SIG!A1" display="SIG"/>
    <hyperlink ref="E25" location="AAPL!A1" display="AAPL"/>
    <hyperlink ref="E26" location="AXP!A1" display="AXP"/>
    <hyperlink ref="E19" location="DG!A1" display="DG"/>
    <hyperlink ref="E27" location="PINC!A1" display="PINC"/>
    <hyperlink ref="E28" location="FOXA!A1" display="FOXA"/>
    <hyperlink ref="E20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6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3" location="ULTA!A1" display="ULTA"/>
    <hyperlink ref="E6" location="AAP!A1" display="AAP"/>
    <hyperlink ref="E11" location="COST!A1" display="COST"/>
    <hyperlink ref="E38" location="CPN!A1" display="CPN"/>
    <hyperlink ref="E39" location="EW!A1" display="EW"/>
    <hyperlink ref="E21" location="TJX!A1" display="TJX"/>
    <hyperlink ref="E7" location="WBA!A1" display="WBA"/>
    <hyperlink ref="E17" location="AZO!A1" display="AZO"/>
    <hyperlink ref="E40" location="NKE!A1" display="NKE"/>
    <hyperlink ref="E4" location="MOS!A1" display="MOS"/>
    <hyperlink ref="E41" location="VGK!A1" display="VGK"/>
    <hyperlink ref="E1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2" location="WFC!A1" display="WFC"/>
    <hyperlink ref="E51" location="AA!A1" display="AA"/>
    <hyperlink ref="E52" location="CF!A1" display="CF"/>
    <hyperlink ref="E22" location="TGT!A1" display="TGT"/>
    <hyperlink ref="E15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4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8262.2180000015414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6986.4580000016094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6984.929999999993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-1.9999983833258739E-3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3" priority="7">
      <formula>#REF!&gt;0</formula>
    </cfRule>
    <cfRule type="expression" dxfId="173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3"/>
  <sheetViews>
    <sheetView topLeftCell="D1" zoomScaleNormal="100" workbookViewId="0">
      <pane ySplit="1" topLeftCell="A490" activePane="bottomLeft" state="frozen"/>
      <selection pane="bottomLeft" activeCell="M495" sqref="M49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6984.929999999993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</sheetData>
  <conditionalFormatting sqref="D3:D50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344.47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344.47</v>
      </c>
      <c r="R4" s="507">
        <v>2.6200000000000001E-2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378.91700000000009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375.47230000000008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372.02760000000006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368.58290000000005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365.13820000000004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361.69350000000003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358.24880000000002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354.80410000000006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351.35940000000005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347.91470000000004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344.47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341.02530000000002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337.5806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334.13589999999999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330.69120000000004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327.24650000000003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323.80180000000001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320.35710000000006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316.91240000000005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313.46770000000004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310.02300000000002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1" priority="58">
      <formula>F19&gt;0</formula>
    </cfRule>
    <cfRule type="expression" dxfId="17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9" priority="47">
      <formula>H25&gt;0</formula>
    </cfRule>
    <cfRule type="expression" dxfId="1728" priority="48">
      <formula>H25&lt;0</formula>
    </cfRule>
  </conditionalFormatting>
  <conditionalFormatting sqref="M39">
    <cfRule type="expression" dxfId="1727" priority="45">
      <formula>M39&gt;0</formula>
    </cfRule>
    <cfRule type="expression" dxfId="1726" priority="46">
      <formula>M39&lt;0</formula>
    </cfRule>
  </conditionalFormatting>
  <conditionalFormatting sqref="F61:F67">
    <cfRule type="expression" dxfId="1725" priority="43">
      <formula>F61&gt;0</formula>
    </cfRule>
    <cfRule type="expression" dxfId="1724" priority="44">
      <formula>F61&lt;0</formula>
    </cfRule>
  </conditionalFormatting>
  <conditionalFormatting sqref="H61:H67">
    <cfRule type="expression" dxfId="1723" priority="41">
      <formula>H61&gt;0</formula>
    </cfRule>
    <cfRule type="expression" dxfId="1722" priority="42">
      <formula>H61&lt;0</formula>
    </cfRule>
  </conditionalFormatting>
  <conditionalFormatting sqref="F21:F24">
    <cfRule type="expression" dxfId="1721" priority="39">
      <formula>F21&gt;0</formula>
    </cfRule>
    <cfRule type="expression" dxfId="1720" priority="40">
      <formula>F21&lt;0</formula>
    </cfRule>
  </conditionalFormatting>
  <conditionalFormatting sqref="H21:H24">
    <cfRule type="expression" dxfId="1719" priority="37">
      <formula>H21&gt;0</formula>
    </cfRule>
    <cfRule type="expression" dxfId="1718" priority="38">
      <formula>H21&lt;0</formula>
    </cfRule>
  </conditionalFormatting>
  <conditionalFormatting sqref="I25:I28">
    <cfRule type="expression" dxfId="1717" priority="31">
      <formula>I25&gt;0</formula>
    </cfRule>
    <cfRule type="expression" dxfId="1716" priority="32">
      <formula>I25&lt;0</formula>
    </cfRule>
  </conditionalFormatting>
  <conditionalFormatting sqref="I21:I24">
    <cfRule type="expression" dxfId="1715" priority="29">
      <formula>I21&gt;0</formula>
    </cfRule>
    <cfRule type="expression" dxfId="1714" priority="30">
      <formula>I21&lt;0</formula>
    </cfRule>
  </conditionalFormatting>
  <conditionalFormatting sqref="H29">
    <cfRule type="expression" dxfId="1713" priority="27">
      <formula>H29&gt;0</formula>
    </cfRule>
    <cfRule type="expression" dxfId="1712" priority="28">
      <formula>H29&lt;0</formula>
    </cfRule>
  </conditionalFormatting>
  <conditionalFormatting sqref="H30">
    <cfRule type="expression" dxfId="1711" priority="25">
      <formula>H30&gt;0</formula>
    </cfRule>
    <cfRule type="expression" dxfId="1710" priority="26">
      <formula>H30&lt;0</formula>
    </cfRule>
  </conditionalFormatting>
  <conditionalFormatting sqref="H31">
    <cfRule type="expression" dxfId="1709" priority="23">
      <formula>H31&gt;0</formula>
    </cfRule>
    <cfRule type="expression" dxfId="1708" priority="24">
      <formula>H31&lt;0</formula>
    </cfRule>
  </conditionalFormatting>
  <conditionalFormatting sqref="Q7">
    <cfRule type="expression" dxfId="1707" priority="21">
      <formula>Q7&gt;0</formula>
    </cfRule>
    <cfRule type="expression" dxfId="1706" priority="22">
      <formula>Q7&lt;0</formula>
    </cfRule>
  </conditionalFormatting>
  <conditionalFormatting sqref="Q8">
    <cfRule type="expression" dxfId="1705" priority="19">
      <formula>Q8&gt;0</formula>
    </cfRule>
    <cfRule type="expression" dxfId="1704" priority="20">
      <formula>Q8&lt;0</formula>
    </cfRule>
  </conditionalFormatting>
  <conditionalFormatting sqref="F73:F82">
    <cfRule type="expression" dxfId="1703" priority="17">
      <formula>F73&gt;0</formula>
    </cfRule>
    <cfRule type="expression" dxfId="1702" priority="18">
      <formula>F73&lt;0</formula>
    </cfRule>
  </conditionalFormatting>
  <conditionalFormatting sqref="H73:H76">
    <cfRule type="expression" dxfId="1701" priority="15">
      <formula>H73&gt;0</formula>
    </cfRule>
    <cfRule type="expression" dxfId="1700" priority="16">
      <formula>H73&lt;0</formula>
    </cfRule>
  </conditionalFormatting>
  <conditionalFormatting sqref="F69:F72">
    <cfRule type="expression" dxfId="1699" priority="13">
      <formula>F69&gt;0</formula>
    </cfRule>
    <cfRule type="expression" dxfId="1698" priority="14">
      <formula>F69&lt;0</formula>
    </cfRule>
  </conditionalFormatting>
  <conditionalFormatting sqref="H69:H72">
    <cfRule type="expression" dxfId="1697" priority="11">
      <formula>H69&gt;0</formula>
    </cfRule>
    <cfRule type="expression" dxfId="1696" priority="12">
      <formula>H69&lt;0</formula>
    </cfRule>
  </conditionalFormatting>
  <conditionalFormatting sqref="I73:I76">
    <cfRule type="expression" dxfId="1695" priority="9">
      <formula>I73&gt;0</formula>
    </cfRule>
    <cfRule type="expression" dxfId="1694" priority="10">
      <formula>I73&lt;0</formula>
    </cfRule>
  </conditionalFormatting>
  <conditionalFormatting sqref="I69:I72">
    <cfRule type="expression" dxfId="1693" priority="7">
      <formula>I69&gt;0</formula>
    </cfRule>
    <cfRule type="expression" dxfId="1692" priority="8">
      <formula>I69&lt;0</formula>
    </cfRule>
  </conditionalFormatting>
  <conditionalFormatting sqref="H77">
    <cfRule type="expression" dxfId="1691" priority="5">
      <formula>H77&gt;0</formula>
    </cfRule>
    <cfRule type="expression" dxfId="1690" priority="6">
      <formula>H77&lt;0</formula>
    </cfRule>
  </conditionalFormatting>
  <conditionalFormatting sqref="H78">
    <cfRule type="expression" dxfId="1689" priority="3">
      <formula>H78&gt;0</formula>
    </cfRule>
    <cfRule type="expression" dxfId="1688" priority="4">
      <formula>H78&lt;0</formula>
    </cfRule>
  </conditionalFormatting>
  <conditionalFormatting sqref="H79">
    <cfRule type="expression" dxfId="1687" priority="1">
      <formula>H79&gt;0</formula>
    </cfRule>
    <cfRule type="expression" dxfId="16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38.54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38.54</v>
      </c>
      <c r="R4" s="507">
        <v>9.4000000000000004E-3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42.394000000000005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42.008600000000001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41.623200000000004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41.2378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40.852400000000003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40.466999999999999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40.081600000000002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39.696199999999997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39.3108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38.925399999999996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38.54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38.154600000000002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37.769199999999998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37.383800000000001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36.998399999999997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36.613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36.227599999999995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35.842199999999998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35.456800000000001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35.071399999999997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34.686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5" priority="29">
      <formula>N19&gt;0</formula>
    </cfRule>
    <cfRule type="expression" dxfId="168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3" priority="23">
      <formula>F22&gt;0</formula>
    </cfRule>
    <cfRule type="expression" dxfId="1682" priority="24">
      <formula>F22&lt;0</formula>
    </cfRule>
  </conditionalFormatting>
  <conditionalFormatting sqref="H22:H31">
    <cfRule type="expression" dxfId="1681" priority="21">
      <formula>H22&gt;0</formula>
    </cfRule>
    <cfRule type="expression" dxfId="1680" priority="22">
      <formula>H22&lt;0</formula>
    </cfRule>
  </conditionalFormatting>
  <conditionalFormatting sqref="I21:J31">
    <cfRule type="expression" dxfId="1679" priority="19">
      <formula>I21&gt;0</formula>
    </cfRule>
    <cfRule type="expression" dxfId="1678" priority="20">
      <formula>I21&lt;0</formula>
    </cfRule>
  </conditionalFormatting>
  <conditionalFormatting sqref="Q8">
    <cfRule type="expression" dxfId="1677" priority="11">
      <formula>Q8&gt;0</formula>
    </cfRule>
    <cfRule type="expression" dxfId="1676" priority="12">
      <formula>Q8&lt;0</formula>
    </cfRule>
  </conditionalFormatting>
  <conditionalFormatting sqref="Q7">
    <cfRule type="expression" dxfId="1675" priority="13">
      <formula>Q7&gt;0</formula>
    </cfRule>
    <cfRule type="expression" dxfId="1674" priority="14">
      <formula>Q7&lt;0</formula>
    </cfRule>
  </conditionalFormatting>
  <conditionalFormatting sqref="F56:F66">
    <cfRule type="expression" dxfId="1673" priority="9">
      <formula>F56&gt;0</formula>
    </cfRule>
    <cfRule type="expression" dxfId="1672" priority="10">
      <formula>F56&lt;0</formula>
    </cfRule>
  </conditionalFormatting>
  <conditionalFormatting sqref="H56:H66">
    <cfRule type="expression" dxfId="1671" priority="7">
      <formula>H56&gt;0</formula>
    </cfRule>
    <cfRule type="expression" dxfId="1670" priority="8">
      <formula>H56&lt;0</formula>
    </cfRule>
  </conditionalFormatting>
  <conditionalFormatting sqref="I56:I66">
    <cfRule type="expression" dxfId="1669" priority="5">
      <formula>I56&gt;0</formula>
    </cfRule>
    <cfRule type="expression" dxfId="1668" priority="6">
      <formula>I56&lt;0</formula>
    </cfRule>
  </conditionalFormatting>
  <conditionalFormatting sqref="F21">
    <cfRule type="expression" dxfId="1667" priority="3">
      <formula>F21&gt;0</formula>
    </cfRule>
    <cfRule type="expression" dxfId="1666" priority="4">
      <formula>F21&lt;0</formula>
    </cfRule>
  </conditionalFormatting>
  <conditionalFormatting sqref="H21">
    <cfRule type="expression" dxfId="1665" priority="1">
      <formula>H21&gt;0</formula>
    </cfRule>
    <cfRule type="expression" dxfId="166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65.013333333333335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61.18</v>
      </c>
      <c r="R4" s="227">
        <v>9.5999999999999992E-3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9177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9752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582.86999999999534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-575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-5.8962264150943397E-2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67.298000000000002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6">O41*$Q$4</f>
        <v>66.686199999999999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6"/>
        <v>66.074399999999997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6"/>
        <v>65.462600000000009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6"/>
        <v>64.850800000000007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6"/>
        <v>64.239000000000004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6"/>
        <v>63.627200000000002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6"/>
        <v>63.0154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6"/>
        <v>62.403599999999997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6"/>
        <v>61.791800000000002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6"/>
        <v>61.18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6"/>
        <v>60.568199999999997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6"/>
        <v>59.956400000000002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6"/>
        <v>59.3446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6"/>
        <v>58.732799999999997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6"/>
        <v>58.120999999999995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6"/>
        <v>57.5092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6"/>
        <v>56.897400000000005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6"/>
        <v>56.285600000000002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6"/>
        <v>55.6738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6"/>
        <v>55.061999999999998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7">C75*(E75-D75)</f>
        <v>15.999999999999943</v>
      </c>
      <c r="G75" s="375">
        <f t="shared" ref="G75:G83" si="8">D75*C75</f>
        <v>1924</v>
      </c>
      <c r="H75" s="376">
        <f t="shared" ref="H75:H83" si="9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7"/>
        <v>50.600000000000023</v>
      </c>
      <c r="G76" s="375">
        <f t="shared" si="8"/>
        <v>1924</v>
      </c>
      <c r="H76" s="376">
        <f t="shared" si="9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7"/>
        <v>-176.20199999999988</v>
      </c>
      <c r="G77" s="375">
        <f t="shared" si="8"/>
        <v>4063.752</v>
      </c>
      <c r="H77" s="376">
        <f t="shared" si="9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7"/>
        <v>-51.239999999999952</v>
      </c>
      <c r="G78" s="375">
        <f t="shared" si="8"/>
        <v>2283.9899999999998</v>
      </c>
      <c r="H78" s="376">
        <f t="shared" si="9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7"/>
        <v>-146.2399999999999</v>
      </c>
      <c r="G79" s="375">
        <f t="shared" si="8"/>
        <v>2283.9899999999998</v>
      </c>
      <c r="H79" s="376">
        <f t="shared" si="9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7"/>
        <v>-159.23999999999978</v>
      </c>
      <c r="G80" s="375">
        <f t="shared" si="8"/>
        <v>4352.74</v>
      </c>
      <c r="H80" s="376">
        <f t="shared" si="9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7"/>
        <v>-37.790000000000035</v>
      </c>
      <c r="G81" s="375">
        <f t="shared" si="8"/>
        <v>2188.04</v>
      </c>
      <c r="H81" s="376">
        <f t="shared" si="9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7"/>
        <v>-137.54000000000025</v>
      </c>
      <c r="G82" s="375">
        <f t="shared" si="8"/>
        <v>2188.04</v>
      </c>
      <c r="H82" s="376">
        <f t="shared" si="9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7"/>
        <v>-167.54249999999934</v>
      </c>
      <c r="G83" s="375">
        <f t="shared" si="8"/>
        <v>6112.0424999999996</v>
      </c>
      <c r="H83" s="376">
        <f t="shared" si="9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0">C84*(E84-D84)</f>
        <v>-58.042499999999819</v>
      </c>
      <c r="G84" s="375">
        <f t="shared" ref="G84:G96" si="11">D84*C84</f>
        <v>6112.0424999999996</v>
      </c>
      <c r="H84" s="376">
        <f t="shared" ref="H84:H96" si="12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0"/>
        <v>195.77249999999998</v>
      </c>
      <c r="G85" s="375">
        <f t="shared" si="11"/>
        <v>4432.4775</v>
      </c>
      <c r="H85" s="376">
        <f t="shared" si="12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0"/>
        <v>38.472500000000025</v>
      </c>
      <c r="G86" s="375">
        <f t="shared" si="11"/>
        <v>4432.4775</v>
      </c>
      <c r="H86" s="376">
        <f t="shared" si="12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0"/>
        <v>466.37249999999932</v>
      </c>
      <c r="G87" s="375">
        <f t="shared" si="11"/>
        <v>4432.4775</v>
      </c>
      <c r="H87" s="376">
        <f t="shared" si="12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0"/>
        <v>536.22249999999985</v>
      </c>
      <c r="G88" s="375">
        <f t="shared" si="11"/>
        <v>4432.4775</v>
      </c>
      <c r="H88" s="376">
        <f t="shared" si="12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0"/>
        <v>640.51000000000045</v>
      </c>
      <c r="G89" s="375">
        <f t="shared" si="11"/>
        <v>3972.49</v>
      </c>
      <c r="H89" s="376">
        <f t="shared" si="12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0"/>
        <v>547.01000000000022</v>
      </c>
      <c r="G90" s="375">
        <f t="shared" si="11"/>
        <v>3972.49</v>
      </c>
      <c r="H90" s="376">
        <f t="shared" si="12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0"/>
        <v>505.01000000000005</v>
      </c>
      <c r="G91" s="375">
        <f t="shared" si="11"/>
        <v>3972.49</v>
      </c>
      <c r="H91" s="376">
        <f t="shared" si="12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0"/>
        <v>400.50999999999988</v>
      </c>
      <c r="G92" s="375">
        <f t="shared" si="11"/>
        <v>3972.49</v>
      </c>
      <c r="H92" s="376">
        <f t="shared" si="12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0"/>
        <v>504.01000000000022</v>
      </c>
      <c r="G93" s="375">
        <f t="shared" si="11"/>
        <v>3972.49</v>
      </c>
      <c r="H93" s="376">
        <f t="shared" si="12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0"/>
        <v>470.51000000000016</v>
      </c>
      <c r="G94" s="375">
        <f t="shared" si="11"/>
        <v>3972.49</v>
      </c>
      <c r="H94" s="376">
        <f t="shared" si="12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0"/>
        <v>500.50999999999988</v>
      </c>
      <c r="G95" s="375">
        <f t="shared" si="11"/>
        <v>3972.49</v>
      </c>
      <c r="H95" s="376">
        <f t="shared" si="12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0"/>
        <v>413.46899999999977</v>
      </c>
      <c r="G96" s="375">
        <f t="shared" si="11"/>
        <v>2218.1310000000003</v>
      </c>
      <c r="H96" s="376">
        <f t="shared" si="12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3">C100*(E100-D100)</f>
        <v>42.500000000000071</v>
      </c>
      <c r="G100" s="375">
        <f t="shared" ref="G100:G116" si="14">D100*C100</f>
        <v>1973.75</v>
      </c>
      <c r="H100" s="376">
        <f t="shared" ref="H100:H116" si="15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3"/>
        <v>30.750000000000099</v>
      </c>
      <c r="G101" s="375">
        <f t="shared" si="14"/>
        <v>1973.75</v>
      </c>
      <c r="H101" s="376">
        <f t="shared" si="15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3"/>
        <v>75.750000000000028</v>
      </c>
      <c r="G102" s="375">
        <f t="shared" si="14"/>
        <v>1973.75</v>
      </c>
      <c r="H102" s="376">
        <f t="shared" si="15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3"/>
        <v>53.749999999999787</v>
      </c>
      <c r="G103" s="375">
        <f t="shared" si="14"/>
        <v>1973.75</v>
      </c>
      <c r="H103" s="376">
        <f t="shared" si="15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3"/>
        <v>88.250000000000028</v>
      </c>
      <c r="G104" s="375">
        <f t="shared" si="14"/>
        <v>1973.75</v>
      </c>
      <c r="H104" s="376">
        <f t="shared" si="15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3"/>
        <v>70.499999999999829</v>
      </c>
      <c r="G105" s="375">
        <f t="shared" si="14"/>
        <v>1973.75</v>
      </c>
      <c r="H105" s="376">
        <f t="shared" si="15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3"/>
        <v>-51.249999999999929</v>
      </c>
      <c r="G106" s="375">
        <f t="shared" si="14"/>
        <v>1973.75</v>
      </c>
      <c r="H106" s="376">
        <f t="shared" si="15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3"/>
        <v>-29.500000000000171</v>
      </c>
      <c r="G107" s="375">
        <f t="shared" si="14"/>
        <v>1973.75</v>
      </c>
      <c r="H107" s="376">
        <f t="shared" si="15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3"/>
        <v>-85.750000000000171</v>
      </c>
      <c r="G108" s="375">
        <f t="shared" si="14"/>
        <v>1973.75</v>
      </c>
      <c r="H108" s="376">
        <f t="shared" si="15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3"/>
        <v>-42.000000000000171</v>
      </c>
      <c r="G109" s="375">
        <f t="shared" si="14"/>
        <v>1973.75</v>
      </c>
      <c r="H109" s="376">
        <f t="shared" si="15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3"/>
        <v>0.49999999999990052</v>
      </c>
      <c r="G110" s="375">
        <f t="shared" si="14"/>
        <v>1973.75</v>
      </c>
      <c r="H110" s="376">
        <f t="shared" si="15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3"/>
        <v>-4.9500000000001876</v>
      </c>
      <c r="G111" s="375">
        <f t="shared" si="14"/>
        <v>4202</v>
      </c>
      <c r="H111" s="376">
        <f t="shared" si="15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3"/>
        <v>-102.99849999999971</v>
      </c>
      <c r="G112" s="375">
        <f t="shared" si="14"/>
        <v>4202.1484999999993</v>
      </c>
      <c r="H112" s="376">
        <f t="shared" si="15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3"/>
        <v>-37.548499999999834</v>
      </c>
      <c r="G113" s="375">
        <f t="shared" si="14"/>
        <v>4202.1484999999993</v>
      </c>
      <c r="H113" s="376">
        <f t="shared" si="15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3"/>
        <v>77.951499999999854</v>
      </c>
      <c r="G114" s="375">
        <f t="shared" si="14"/>
        <v>4202.1484999999993</v>
      </c>
      <c r="H114" s="376">
        <f t="shared" si="15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3"/>
        <v>214.71000000000032</v>
      </c>
      <c r="G115" s="375">
        <f t="shared" si="14"/>
        <v>2228.19</v>
      </c>
      <c r="H115" s="376">
        <f t="shared" si="15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3"/>
        <v>173.90999999999991</v>
      </c>
      <c r="G116" s="375">
        <f t="shared" si="14"/>
        <v>2228.19</v>
      </c>
      <c r="H116" s="376">
        <f t="shared" si="15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6">C120*(E120-D120)</f>
        <v>86.700000000000017</v>
      </c>
      <c r="G120" s="39">
        <f t="shared" ref="G120:G150" si="17">D120*C120</f>
        <v>2454.3000000000002</v>
      </c>
      <c r="H120" s="227">
        <f t="shared" ref="H120:H150" si="18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6"/>
        <v>-15.500000000000114</v>
      </c>
      <c r="G121" s="39">
        <f t="shared" si="17"/>
        <v>4054.5</v>
      </c>
      <c r="H121" s="227">
        <f t="shared" si="18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6"/>
        <v>25.449999999999875</v>
      </c>
      <c r="G122" s="39">
        <f t="shared" si="17"/>
        <v>1606.55</v>
      </c>
      <c r="H122" s="227">
        <f t="shared" si="18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6"/>
        <v>5.5499999999994998</v>
      </c>
      <c r="G123" s="39">
        <f t="shared" si="17"/>
        <v>4032.9500000000003</v>
      </c>
      <c r="H123" s="227">
        <f t="shared" si="18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6"/>
        <v>116.0499999999999</v>
      </c>
      <c r="G124" s="39">
        <f t="shared" si="17"/>
        <v>4032.9500000000003</v>
      </c>
      <c r="H124" s="227">
        <f t="shared" si="18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6"/>
        <v>-132.6975000000001</v>
      </c>
      <c r="G125" s="39">
        <f t="shared" si="17"/>
        <v>5957.9475000000002</v>
      </c>
      <c r="H125" s="227">
        <f t="shared" si="18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6"/>
        <v>-433.19999999999936</v>
      </c>
      <c r="G126" s="39">
        <f t="shared" si="17"/>
        <v>7839.2</v>
      </c>
      <c r="H126" s="227">
        <f t="shared" si="18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6"/>
        <v>-672.44999999999959</v>
      </c>
      <c r="G127" s="39">
        <f t="shared" si="17"/>
        <v>9666.2000000000007</v>
      </c>
      <c r="H127" s="227">
        <f t="shared" si="18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6"/>
        <v>-464.95</v>
      </c>
      <c r="G128" s="39">
        <f t="shared" si="17"/>
        <v>9666.2000000000007</v>
      </c>
      <c r="H128" s="227">
        <f t="shared" si="18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6"/>
        <v>-2331.2099999999973</v>
      </c>
      <c r="G129" s="39">
        <f t="shared" si="17"/>
        <v>21408.21</v>
      </c>
      <c r="H129" s="227">
        <f t="shared" si="18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6"/>
        <v>-1931.1900000000023</v>
      </c>
      <c r="G130" s="39">
        <f t="shared" si="17"/>
        <v>21395.190000000002</v>
      </c>
      <c r="H130" s="227">
        <f t="shared" si="18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6"/>
        <v>-1715.1900000000026</v>
      </c>
      <c r="G131" s="39">
        <f t="shared" si="17"/>
        <v>21395.190000000002</v>
      </c>
      <c r="H131" s="227">
        <f t="shared" si="18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6"/>
        <v>-433.36000000000183</v>
      </c>
      <c r="G132" s="39">
        <f t="shared" si="17"/>
        <v>14437.36</v>
      </c>
      <c r="H132" s="227">
        <f t="shared" si="18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6"/>
        <v>-406.13999999999851</v>
      </c>
      <c r="G133" s="39">
        <f t="shared" si="17"/>
        <v>12622.89</v>
      </c>
      <c r="H133" s="227">
        <f t="shared" si="18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6"/>
        <v>-753.90000000000157</v>
      </c>
      <c r="G134" s="39">
        <f t="shared" si="17"/>
        <v>14319.900000000001</v>
      </c>
      <c r="H134" s="227">
        <f t="shared" si="18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6"/>
        <v>-647.90000000000134</v>
      </c>
      <c r="G135" s="39">
        <f t="shared" si="17"/>
        <v>14319.900000000001</v>
      </c>
      <c r="H135" s="227">
        <f t="shared" si="18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6"/>
        <v>-387.90000000000191</v>
      </c>
      <c r="G136" s="39">
        <f t="shared" si="17"/>
        <v>14319.900000000001</v>
      </c>
      <c r="H136" s="227">
        <f t="shared" si="18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6"/>
        <v>-1317.9999999999977</v>
      </c>
      <c r="G137" s="39">
        <f t="shared" si="17"/>
        <v>14319.999999999998</v>
      </c>
      <c r="H137" s="227">
        <f t="shared" si="18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6"/>
        <v>-1793.9999999999991</v>
      </c>
      <c r="G138" s="39">
        <f t="shared" si="17"/>
        <v>20706</v>
      </c>
      <c r="H138" s="227">
        <f t="shared" si="18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6"/>
        <v>-2171.6799999999994</v>
      </c>
      <c r="G139" s="39">
        <f t="shared" si="17"/>
        <v>23759.68</v>
      </c>
      <c r="H139" s="227">
        <f t="shared" si="18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6"/>
        <v>-5398.6800000000021</v>
      </c>
      <c r="G140" s="39">
        <f t="shared" si="17"/>
        <v>26362.68</v>
      </c>
      <c r="H140" s="227">
        <f t="shared" si="18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6"/>
        <v>-3573.2549999999997</v>
      </c>
      <c r="G141" s="39">
        <f t="shared" si="17"/>
        <v>23512.755000000001</v>
      </c>
      <c r="H141" s="227">
        <f t="shared" si="18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6"/>
        <v>-1277.4999999999982</v>
      </c>
      <c r="G142" s="39">
        <f t="shared" si="17"/>
        <v>17087.5</v>
      </c>
      <c r="H142" s="227">
        <f t="shared" si="18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6"/>
        <v>-2386.8899999999976</v>
      </c>
      <c r="G143" s="39">
        <f t="shared" si="17"/>
        <v>20050.89</v>
      </c>
      <c r="H143" s="227">
        <f t="shared" si="18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6"/>
        <v>-3362.4150000000009</v>
      </c>
      <c r="G144" s="39">
        <f t="shared" si="17"/>
        <v>22839.915000000001</v>
      </c>
      <c r="H144" s="227">
        <f t="shared" si="18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6"/>
        <v>-790.99999999999932</v>
      </c>
      <c r="G145" s="39">
        <f t="shared" si="17"/>
        <v>22729</v>
      </c>
      <c r="H145" s="227">
        <f t="shared" si="18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6"/>
        <v>-712.59999999999798</v>
      </c>
      <c r="G146" s="39">
        <f t="shared" si="17"/>
        <v>22650.6</v>
      </c>
      <c r="H146" s="227">
        <f t="shared" si="18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6"/>
        <v>-124.59999999999809</v>
      </c>
      <c r="G147" s="39">
        <f t="shared" si="17"/>
        <v>22650.6</v>
      </c>
      <c r="H147" s="227">
        <f t="shared" si="18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6"/>
        <v>196.21999999999957</v>
      </c>
      <c r="G148" s="39">
        <f t="shared" si="17"/>
        <v>12843.78</v>
      </c>
      <c r="H148" s="227">
        <f t="shared" si="18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6"/>
        <v>457.99999999999983</v>
      </c>
      <c r="G149" s="39">
        <f t="shared" si="17"/>
        <v>6166</v>
      </c>
      <c r="H149" s="227">
        <f t="shared" si="1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6"/>
        <v>283.05999999999898</v>
      </c>
      <c r="G150" s="39">
        <f t="shared" si="17"/>
        <v>12698.94</v>
      </c>
      <c r="H150" s="227">
        <f t="shared" si="1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9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0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9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0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9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0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9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0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9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0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9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0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1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2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1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2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1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2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1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2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1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2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1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2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1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2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1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2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1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2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1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1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1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1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1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1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1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3" priority="50">
      <formula>N23&gt;0</formula>
    </cfRule>
    <cfRule type="expression" dxfId="1662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1" priority="44">
      <formula>F79&gt;0</formula>
    </cfRule>
    <cfRule type="expression" dxfId="1660" priority="45">
      <formula>F79&lt;0</formula>
    </cfRule>
  </conditionalFormatting>
  <conditionalFormatting sqref="H79:H97 H101:H118">
    <cfRule type="expression" dxfId="1659" priority="42">
      <formula>H79&gt;0</formula>
    </cfRule>
    <cfRule type="expression" dxfId="1658" priority="43">
      <formula>H79&lt;0</formula>
    </cfRule>
  </conditionalFormatting>
  <conditionalFormatting sqref="I75:I97 I100:I118">
    <cfRule type="expression" dxfId="1657" priority="40">
      <formula>I75&gt;0</formula>
    </cfRule>
    <cfRule type="expression" dxfId="1656" priority="41">
      <formula>I75&lt;0</formula>
    </cfRule>
  </conditionalFormatting>
  <conditionalFormatting sqref="Q7">
    <cfRule type="expression" dxfId="1655" priority="38">
      <formula>Q7&gt;0</formula>
    </cfRule>
    <cfRule type="expression" dxfId="1654" priority="39">
      <formula>Q7&lt;0</formula>
    </cfRule>
  </conditionalFormatting>
  <conditionalFormatting sqref="Q8">
    <cfRule type="expression" dxfId="1653" priority="36">
      <formula>Q8&gt;0</formula>
    </cfRule>
    <cfRule type="expression" dxfId="1652" priority="37">
      <formula>Q8&lt;0</formula>
    </cfRule>
  </conditionalFormatting>
  <conditionalFormatting sqref="F75:F78">
    <cfRule type="expression" dxfId="1651" priority="34">
      <formula>F75&gt;0</formula>
    </cfRule>
    <cfRule type="expression" dxfId="1650" priority="35">
      <formula>F75&lt;0</formula>
    </cfRule>
  </conditionalFormatting>
  <conditionalFormatting sqref="H75:H78">
    <cfRule type="expression" dxfId="1649" priority="32">
      <formula>H75&gt;0</formula>
    </cfRule>
    <cfRule type="expression" dxfId="1648" priority="33">
      <formula>H75&lt;0</formula>
    </cfRule>
  </conditionalFormatting>
  <conditionalFormatting sqref="F100:F114">
    <cfRule type="expression" dxfId="1647" priority="26">
      <formula>F100&gt;0</formula>
    </cfRule>
    <cfRule type="expression" dxfId="1646" priority="27">
      <formula>F100&lt;0</formula>
    </cfRule>
  </conditionalFormatting>
  <conditionalFormatting sqref="H100:H114">
    <cfRule type="expression" dxfId="1645" priority="24">
      <formula>H100&gt;0</formula>
    </cfRule>
    <cfRule type="expression" dxfId="1644" priority="25">
      <formula>H100&lt;0</formula>
    </cfRule>
  </conditionalFormatting>
  <conditionalFormatting sqref="F29:F61">
    <cfRule type="expression" dxfId="1643" priority="22">
      <formula>F29&gt;0</formula>
    </cfRule>
    <cfRule type="expression" dxfId="1642" priority="23">
      <formula>F29&lt;0</formula>
    </cfRule>
  </conditionalFormatting>
  <conditionalFormatting sqref="H29:H61">
    <cfRule type="expression" dxfId="1641" priority="20">
      <formula>H29&gt;0</formula>
    </cfRule>
    <cfRule type="expression" dxfId="1640" priority="21">
      <formula>H29&lt;0</formula>
    </cfRule>
  </conditionalFormatting>
  <conditionalFormatting sqref="J38:J68">
    <cfRule type="expression" dxfId="1639" priority="18">
      <formula>J38&gt;0</formula>
    </cfRule>
    <cfRule type="expression" dxfId="1638" priority="19">
      <formula>J38&lt;0</formula>
    </cfRule>
  </conditionalFormatting>
  <conditionalFormatting sqref="J43">
    <cfRule type="expression" dxfId="1637" priority="16">
      <formula>J43&gt;0</formula>
    </cfRule>
    <cfRule type="expression" dxfId="1636" priority="17">
      <formula>J43&lt;0</formula>
    </cfRule>
  </conditionalFormatting>
  <conditionalFormatting sqref="Q9">
    <cfRule type="expression" dxfId="1635" priority="10">
      <formula>Q9&gt;0</formula>
    </cfRule>
    <cfRule type="expression" dxfId="1634" priority="11">
      <formula>Q9&lt;0</formula>
    </cfRule>
  </conditionalFormatting>
  <conditionalFormatting sqref="R4">
    <cfRule type="expression" dxfId="1633" priority="12">
      <formula>R4&gt;0</formula>
    </cfRule>
    <cfRule type="expression" dxfId="1632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1" priority="7">
      <formula>F120&gt;0</formula>
    </cfRule>
    <cfRule type="expression" dxfId="1630" priority="8">
      <formula>F120&lt;0</formula>
    </cfRule>
  </conditionalFormatting>
  <conditionalFormatting sqref="H120:H160">
    <cfRule type="expression" dxfId="1629" priority="5">
      <formula>H120&gt;0</formula>
    </cfRule>
    <cfRule type="expression" dxfId="1628" priority="6">
      <formula>H120&lt;0</formula>
    </cfRule>
  </conditionalFormatting>
  <conditionalFormatting sqref="J129:J160">
    <cfRule type="expression" dxfId="1627" priority="3">
      <formula>J129&gt;0</formula>
    </cfRule>
    <cfRule type="expression" dxfId="1626" priority="4">
      <formula>J129&lt;0</formula>
    </cfRule>
  </conditionalFormatting>
  <conditionalFormatting sqref="J134">
    <cfRule type="expression" dxfId="1625" priority="1">
      <formula>J134&gt;0</formula>
    </cfRule>
    <cfRule type="expression" dxfId="1624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160.47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160.47</v>
      </c>
      <c r="R4" s="507">
        <v>3.7000000000000002E-3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176.51700000000002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174.91230000000002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173.30760000000001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171.7029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170.09820000000002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168.49350000000001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166.8888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165.2841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163.67940000000002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162.07470000000001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160.47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158.86529999999999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157.26059999999998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155.6559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154.05119999999999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152.44649999999999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150.84179999999998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149.2371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147.63240000000002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146.02770000000001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144.423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91.69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91.69</v>
      </c>
      <c r="R4" s="490">
        <v>-2.8999999999999998E-3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100.85900000000001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99.942100000000011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99.025199999999998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98.1083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97.191400000000002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96.274500000000003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95.357600000000005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94.440700000000007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93.523799999999994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92.606899999999996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91.69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90.773099999999999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89.856200000000001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88.939299999999989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88.02239999999999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87.105499999999992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86.188599999999994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85.271699999999996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84.354799999999997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83.437899999999999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82.521000000000001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82.1</v>
      </c>
      <c r="R4" s="512">
        <v>-2.0000000000000001E-4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1570.880000000001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7.4888714323121233E-2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90.31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89.489000000000004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88.668000000000006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87.846999999999994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87.025999999999996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86.204999999999998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85.384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84.563000000000002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83.74199999999999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82.920999999999992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82.1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81.278999999999996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80.457999999999998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79.636999999999986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78.815999999999988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77.99499999999999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77.173999999999992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76.352999999999994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75.531999999999996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74.710999999999999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73.89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33.68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33.68</v>
      </c>
      <c r="R4" s="490">
        <v>5.4000000000000003E-3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37.048000000000002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36.711200000000005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36.374400000000001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36.037600000000005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35.700800000000001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35.364000000000004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35.027200000000001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34.690400000000004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34.3536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34.016800000000003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33.68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33.343199999999996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33.006399999999999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32.669599999999996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32.332799999999999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31.995999999999999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31.659199999999998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31.322400000000002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30.985600000000002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30.648800000000001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30.312000000000001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26.88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26.88</v>
      </c>
      <c r="R4" s="490">
        <v>7.1000000000000004E-3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29.568000000000001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29.299200000000003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29.0304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28.761600000000001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28.492799999999999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28.224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27.955200000000001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27.686399999999999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27.4176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27.148799999999998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26.88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26.6112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26.342399999999998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26.073599999999999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25.804799999999997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25.535999999999998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25.267199999999999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24.9984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24.729600000000001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24.460799999999999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24.192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14.44</v>
      </c>
      <c r="R4" s="490">
        <v>1.6899999999999998E-2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2888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799.82999999999447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-483.59000000000015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-0.14343084420110394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15.884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15.739600000000001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15.5952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15.450800000000001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15.3064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15.162000000000001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15.0176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14.873200000000001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14.7288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14.5844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14.44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14.295599999999999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14.151199999999999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14.006799999999998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13.862399999999999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13.717999999999998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13.573599999999999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13.4292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13.284800000000001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13.1404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12.996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58.73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58.73</v>
      </c>
      <c r="R4" s="490">
        <v>-2.5000000000000001E-3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64.603000000000009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64.015699999999995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63.428400000000003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62.841099999999997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62.253799999999998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61.666499999999999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61.0792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60.491900000000001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59.904599999999995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59.317299999999996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58.73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58.142699999999998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57.555399999999999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56.968099999999993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56.380799999999994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55.793499999999995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55.206199999999995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54.618899999999996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54.031599999999997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53.444299999999998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52.856999999999999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41.9</v>
      </c>
      <c r="R4" s="490">
        <v>-2.3999999999999998E-3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46.09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45.670999999999999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45.252000000000002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44.832999999999998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44.414000000000001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43.994999999999997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43.576000000000001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43.156999999999996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42.738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42.318999999999996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41.9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41.481000000000002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41.061999999999998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40.643000000000001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40.223999999999997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39.805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39.385999999999996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38.966999999999999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38.548000000000002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38.128999999999998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37.71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64.180000000000007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64.180000000000007</v>
      </c>
      <c r="R4" s="490">
        <v>8.3000000000000001E-3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70.598000000000013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69.95620000000001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69.314400000000006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68.672600000000017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68.030800000000013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67.38900000000001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66.747200000000007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66.105400000000003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65.463600000000014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64.82180000000001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64.180000000000007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63.538200000000003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62.896400000000007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62.254600000000003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61.612800000000007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60.971000000000004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60.3292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59.687400000000011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59.045600000000007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58.403800000000011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57.762000000000008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26.55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26.55</v>
      </c>
      <c r="R4" s="512">
        <v>-2.3900000000000001E-2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29.205000000000002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28.939500000000002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28.674000000000003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28.408500000000004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28.143000000000001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27.877500000000001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27.612000000000002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27.346500000000002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27.081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26.8155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26.55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26.284500000000001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26.019000000000002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25.753499999999999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25.488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25.2225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24.957000000000001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24.691500000000001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24.426000000000002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24.160500000000003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23.895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50.58</v>
      </c>
      <c r="R4" s="490">
        <v>-3.0000000000000001E-3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55.638000000000005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55.132200000000005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54.626400000000004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54.120600000000003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53.614800000000002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53.109000000000002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52.603200000000001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52.0974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51.5916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51.085799999999999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50.58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50.074199999999998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49.568399999999997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49.062599999999996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48.556799999999996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48.050999999999995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47.545199999999994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47.039400000000001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46.5336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46.027799999999999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45.521999999999998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26.84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26.84</v>
      </c>
      <c r="R4" s="490">
        <v>-1.21E-2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29.524000000000001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29.255600000000001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28.987200000000001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28.718800000000002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28.450400000000002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28.182000000000002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27.913600000000002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27.645199999999999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27.376799999999999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27.1084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26.84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26.5716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26.3032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26.034800000000001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25.766399999999997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25.497999999999998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25.229599999999998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24.961200000000002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24.692800000000002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24.424400000000002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24.155999999999999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72.63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72.63</v>
      </c>
      <c r="R4" s="490">
        <v>2.5999999999999999E-3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79.893000000000001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79.166700000000006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78.440399999999997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77.714100000000002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76.987799999999993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76.261499999999998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75.535200000000003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74.808899999999994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74.082599999999999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73.35629999999999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72.63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71.903700000000001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71.177399999999992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70.451099999999997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69.724799999999988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68.998499999999993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68.272199999999998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67.545900000000003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66.819599999999994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66.093299999999999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65.367000000000004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150.38</v>
      </c>
      <c r="R4" s="512">
        <v>-5.0000000000000001E-4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4511.3999999999996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36.300000000000182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36.300000000000182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8.1115505798753512E-3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165.41800000000001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163.91419999999999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162.41040000000001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160.9066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159.40280000000001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157.899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156.39519999999999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154.8914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153.38759999999999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151.88380000000001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150.38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148.87619999999998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147.3724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145.86859999999999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144.3648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142.86099999999999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141.35719999999998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139.85339999999999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138.34960000000001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136.8458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135.34200000000001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7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13.96</v>
      </c>
      <c r="R4" s="490">
        <v>7.9000000000000008E-3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89344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1621.08100000165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-12994.489999999976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-0.12697558855910401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17.031200000000002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16.8916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16.751999999999999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16.612400000000001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16.472799999999999</v>
      </c>
    </row>
    <row r="47" spans="2:16" x14ac:dyDescent="0.25">
      <c r="O47" s="81">
        <v>1.17</v>
      </c>
      <c r="P47" s="81">
        <f t="shared" ref="P47:P53" si="2">O47*$Q$4</f>
        <v>16.333200000000001</v>
      </c>
    </row>
    <row r="48" spans="2:16" x14ac:dyDescent="0.25">
      <c r="G48" s="29"/>
      <c r="O48" s="81">
        <v>1.1599999999999999</v>
      </c>
      <c r="P48" s="81">
        <f t="shared" si="2"/>
        <v>16.1936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16.053999999999998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15.914399999999999</v>
      </c>
    </row>
    <row r="51" spans="1:16" x14ac:dyDescent="0.25">
      <c r="O51" s="81">
        <v>1.1299999999999999</v>
      </c>
      <c r="P51" s="81">
        <f t="shared" si="2"/>
        <v>15.774799999999999</v>
      </c>
    </row>
    <row r="52" spans="1:16" x14ac:dyDescent="0.25">
      <c r="O52" s="81">
        <v>1.1200000000000001</v>
      </c>
      <c r="P52" s="81">
        <f t="shared" si="2"/>
        <v>15.635200000000003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15.495600000000003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15.356000000000002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15.216400000000002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15.076800000000002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14.937200000000002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14.797600000000001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14.658000000000001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14.518400000000002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14.378800000000002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14.2392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14.099600000000001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13.96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13.820400000000001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13.680800000000001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13.5412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13.4016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13.262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13.122400000000001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12.982800000000001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12.843200000000001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12.703600000000002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12.564000000000002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12.4244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12.284800000000001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12.145200000000001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12.005600000000001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11.866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0">IF(C125=0, 0,D125*C125)</f>
        <v>68120</v>
      </c>
      <c r="H125" s="377">
        <f t="shared" ref="H125:H131" si="71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0"/>
        <v>0</v>
      </c>
      <c r="H126" s="377" t="str">
        <f t="shared" si="71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0"/>
        <v>0</v>
      </c>
      <c r="H127" s="377" t="str">
        <f t="shared" si="71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0"/>
        <v>75600</v>
      </c>
      <c r="H128" s="377">
        <f t="shared" si="71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0"/>
        <v>0</v>
      </c>
      <c r="H129" s="377" t="str">
        <f t="shared" si="71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0"/>
        <v>82367.28</v>
      </c>
      <c r="H130" s="377">
        <f t="shared" si="71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0"/>
        <v>0</v>
      </c>
      <c r="H131" s="377" t="str">
        <f t="shared" si="71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2">C133*(E133-D133)</f>
        <v>-29017.579999999998</v>
      </c>
      <c r="G133" s="375">
        <f t="shared" ref="G133:G162" si="73">D133*C133</f>
        <v>91417.900000000009</v>
      </c>
      <c r="H133" s="376">
        <f t="shared" ref="H133:H162" si="74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2"/>
        <v>-31836.35999999999</v>
      </c>
      <c r="G134" s="375">
        <f t="shared" si="73"/>
        <v>101483.62</v>
      </c>
      <c r="H134" s="376">
        <f t="shared" si="74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2"/>
        <v>-34009.06</v>
      </c>
      <c r="G135" s="375">
        <f t="shared" si="73"/>
        <v>109418.42</v>
      </c>
      <c r="H135" s="376">
        <f t="shared" si="74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2"/>
        <v>-34008.920000000006</v>
      </c>
      <c r="G136" s="375">
        <f t="shared" si="73"/>
        <v>101358.28000000001</v>
      </c>
      <c r="H136" s="376">
        <f t="shared" si="74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2"/>
        <v>-39575.879999999997</v>
      </c>
      <c r="G137" s="375">
        <f t="shared" si="73"/>
        <v>108716.71999999999</v>
      </c>
      <c r="H137" s="376">
        <f t="shared" si="74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2"/>
        <v>-38892.919999999991</v>
      </c>
      <c r="G138" s="375">
        <f t="shared" si="73"/>
        <v>110180.68</v>
      </c>
      <c r="H138" s="376">
        <f t="shared" si="74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2"/>
        <v>-39649.22</v>
      </c>
      <c r="G139" s="375">
        <f t="shared" si="73"/>
        <v>101232.94</v>
      </c>
      <c r="H139" s="376">
        <f t="shared" si="74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2"/>
        <v>-41303.94</v>
      </c>
      <c r="G140" s="375">
        <f t="shared" si="73"/>
        <v>94046.46</v>
      </c>
      <c r="H140" s="376">
        <f t="shared" si="74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2"/>
        <v>-42699.159999999996</v>
      </c>
      <c r="G141" s="375">
        <f t="shared" si="73"/>
        <v>101024.04</v>
      </c>
      <c r="H141" s="376">
        <f t="shared" si="74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2"/>
        <v>-47715.600000000006</v>
      </c>
      <c r="G142" s="375">
        <f t="shared" si="73"/>
        <v>107500.44</v>
      </c>
      <c r="H142" s="376">
        <f t="shared" si="74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2"/>
        <v>-46809.119999999995</v>
      </c>
      <c r="G143" s="375">
        <f t="shared" si="73"/>
        <v>113864.21999999999</v>
      </c>
      <c r="H143" s="376">
        <f t="shared" si="74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2"/>
        <v>-47694.16</v>
      </c>
      <c r="G144" s="375">
        <f t="shared" si="73"/>
        <v>126525.44</v>
      </c>
      <c r="H144" s="376">
        <f t="shared" si="74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2"/>
        <v>-48128</v>
      </c>
      <c r="G145" s="375">
        <f t="shared" si="73"/>
        <v>129280</v>
      </c>
      <c r="H145" s="376">
        <f t="shared" si="74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2"/>
        <v>-48155.4</v>
      </c>
      <c r="G146" s="375">
        <f t="shared" si="73"/>
        <v>113708.88</v>
      </c>
      <c r="H146" s="376">
        <f t="shared" si="74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2"/>
        <v>-42239.579999999994</v>
      </c>
      <c r="G147" s="375">
        <f t="shared" si="73"/>
        <v>100564.46</v>
      </c>
      <c r="H147" s="376">
        <f t="shared" si="74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2"/>
        <v>-42072.46</v>
      </c>
      <c r="G148" s="375">
        <f t="shared" si="73"/>
        <v>100397.34000000001</v>
      </c>
      <c r="H148" s="376">
        <f t="shared" si="74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2"/>
        <v>-45543.96</v>
      </c>
      <c r="G149" s="375">
        <f t="shared" si="73"/>
        <v>132958.98000000001</v>
      </c>
      <c r="H149" s="376">
        <f t="shared" si="74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2"/>
        <v>-45906.62000000001</v>
      </c>
      <c r="G150" s="375">
        <f t="shared" si="73"/>
        <v>158980.96</v>
      </c>
      <c r="H150" s="376">
        <f t="shared" si="74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2"/>
        <v>-51777.299999999996</v>
      </c>
      <c r="G151" s="375">
        <f t="shared" si="73"/>
        <v>171590.94</v>
      </c>
      <c r="H151" s="377">
        <f t="shared" si="74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2"/>
        <v>-49664.193999999989</v>
      </c>
      <c r="G152" s="375">
        <f t="shared" si="73"/>
        <v>158920.21399999998</v>
      </c>
      <c r="H152" s="377">
        <f t="shared" si="74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2"/>
        <v>-47987.500000000015</v>
      </c>
      <c r="G153" s="375">
        <f t="shared" si="73"/>
        <v>145958.78</v>
      </c>
      <c r="H153" s="377">
        <f t="shared" si="74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2"/>
        <v>-47702.966000000015</v>
      </c>
      <c r="G154" s="375">
        <f t="shared" si="73"/>
        <v>158434.24600000001</v>
      </c>
      <c r="H154" s="377">
        <f t="shared" si="74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2"/>
        <v>-60971.399999999987</v>
      </c>
      <c r="G155" s="375">
        <f t="shared" si="73"/>
        <v>170139.24</v>
      </c>
      <c r="H155" s="377">
        <f t="shared" si="74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2"/>
        <v>-77656.859999999986</v>
      </c>
      <c r="G156" s="375">
        <f t="shared" si="73"/>
        <v>166354.54</v>
      </c>
      <c r="H156" s="377">
        <f t="shared" si="74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2"/>
        <v>-85359.959999999992</v>
      </c>
      <c r="G157" s="375">
        <f t="shared" si="73"/>
        <v>169945.68</v>
      </c>
      <c r="H157" s="377">
        <f t="shared" si="74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2"/>
        <v>-100883.47199999999</v>
      </c>
      <c r="G158" s="375">
        <f t="shared" si="73"/>
        <v>169887.61199999999</v>
      </c>
      <c r="H158" s="376">
        <f t="shared" si="74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2"/>
        <v>-97651.02</v>
      </c>
      <c r="G159" s="375">
        <f t="shared" si="73"/>
        <v>169848.9</v>
      </c>
      <c r="H159" s="376">
        <f t="shared" si="74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2"/>
        <v>-97231.731999999989</v>
      </c>
      <c r="G160" s="375">
        <f t="shared" si="73"/>
        <v>165974.95199999999</v>
      </c>
      <c r="H160" s="376">
        <f t="shared" si="74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2"/>
        <v>-97234.865999999995</v>
      </c>
      <c r="G161" s="375">
        <f t="shared" si="73"/>
        <v>169723.08599999998</v>
      </c>
      <c r="H161" s="376">
        <f t="shared" si="74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2"/>
        <v>-104373.632</v>
      </c>
      <c r="G162" s="375">
        <f t="shared" si="73"/>
        <v>197776.17199999999</v>
      </c>
      <c r="H162" s="376">
        <f t="shared" si="74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2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2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5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5"/>
        <v>-94166.28</v>
      </c>
      <c r="G166" s="375">
        <f t="shared" ref="G166:G173" si="76">IF(C166=0, 0,D166*C166)</f>
        <v>165387.56</v>
      </c>
      <c r="H166" s="376">
        <f t="shared" ref="H166:H173" si="77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5"/>
        <v>-91969.787999999986</v>
      </c>
      <c r="G167" s="375">
        <f t="shared" si="76"/>
        <v>157393.788</v>
      </c>
      <c r="H167" s="376">
        <f t="shared" si="77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5"/>
        <v>-91154.7</v>
      </c>
      <c r="G168" s="375">
        <f t="shared" si="76"/>
        <v>145246.5</v>
      </c>
      <c r="H168" s="376">
        <f t="shared" si="77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5"/>
        <v>-92238.461999999985</v>
      </c>
      <c r="G169" s="375">
        <f t="shared" si="76"/>
        <v>161141.78199999998</v>
      </c>
      <c r="H169" s="376">
        <f t="shared" si="77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5"/>
        <v>-89571.54800000001</v>
      </c>
      <c r="G170" s="375">
        <f t="shared" si="76"/>
        <v>152607.92800000001</v>
      </c>
      <c r="H170" s="376">
        <f t="shared" si="77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5"/>
        <v>-89550.534</v>
      </c>
      <c r="G171" s="375">
        <f t="shared" si="76"/>
        <v>169006.91400000002</v>
      </c>
      <c r="H171" s="376">
        <f t="shared" si="77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5"/>
        <v>-89678.238000000012</v>
      </c>
      <c r="G172" s="375">
        <f t="shared" si="76"/>
        <v>165029.61800000002</v>
      </c>
      <c r="H172" s="376">
        <f t="shared" si="77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5"/>
        <v>-89511.821999999986</v>
      </c>
      <c r="G173" s="375">
        <f t="shared" si="76"/>
        <v>168968.20199999999</v>
      </c>
      <c r="H173" s="376">
        <f t="shared" si="77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8">C174*(E174-D174)</f>
        <v>-89632.347999999984</v>
      </c>
      <c r="G174" s="375">
        <f t="shared" ref="G174:G185" si="79">IF(C174=0, 0,D174*C174)</f>
        <v>164983.728</v>
      </c>
      <c r="H174" s="376">
        <f t="shared" ref="H174:H225" si="80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8"/>
        <v>-93372.971999999994</v>
      </c>
      <c r="G175" s="375">
        <f t="shared" si="79"/>
        <v>172761.372</v>
      </c>
      <c r="H175" s="376">
        <f t="shared" si="80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8"/>
        <v>-91747.44</v>
      </c>
      <c r="G176" s="375">
        <f t="shared" si="79"/>
        <v>168784.32</v>
      </c>
      <c r="H176" s="376">
        <f t="shared" si="80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8"/>
        <v>-80757.467999999993</v>
      </c>
      <c r="G177" s="375">
        <f t="shared" si="79"/>
        <v>159727.26799999998</v>
      </c>
      <c r="H177" s="377">
        <f t="shared" si="80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8"/>
        <v>-72386.955999999976</v>
      </c>
      <c r="G178" s="375">
        <f t="shared" si="79"/>
        <v>164888.61599999998</v>
      </c>
      <c r="H178" s="377">
        <f t="shared" si="80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8"/>
        <v>-62830.615999999987</v>
      </c>
      <c r="G179" s="375">
        <f t="shared" si="79"/>
        <v>164888.61599999998</v>
      </c>
      <c r="H179" s="377">
        <f t="shared" si="80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8"/>
        <v>-66133.584000000003</v>
      </c>
      <c r="G180" s="375">
        <f t="shared" si="79"/>
        <v>164387.60399999999</v>
      </c>
      <c r="H180" s="377">
        <f t="shared" si="80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8"/>
        <v>-61160.576000000008</v>
      </c>
      <c r="G181" s="375">
        <f t="shared" si="79"/>
        <v>164331.93599999999</v>
      </c>
      <c r="H181" s="377">
        <f t="shared" si="80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8"/>
        <v>-58033.889999999992</v>
      </c>
      <c r="G182" s="375">
        <f t="shared" si="79"/>
        <v>164266.99</v>
      </c>
      <c r="H182" s="377">
        <f t="shared" si="80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8"/>
        <v>-56328.439999999988</v>
      </c>
      <c r="G183" s="375">
        <f t="shared" si="79"/>
        <v>148531.07999999999</v>
      </c>
      <c r="H183" s="377">
        <f t="shared" si="80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8"/>
        <v>-57894.720000000016</v>
      </c>
      <c r="G184" s="375">
        <f t="shared" si="79"/>
        <v>163942.26</v>
      </c>
      <c r="H184" s="376">
        <f t="shared" si="80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8"/>
        <v>-58904.104000000007</v>
      </c>
      <c r="G185" s="375">
        <f t="shared" si="79"/>
        <v>167796.78400000001</v>
      </c>
      <c r="H185" s="376">
        <f t="shared" si="80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1">C186*(E186-D186)</f>
        <v>-69928.587000000014</v>
      </c>
      <c r="G186" s="375">
        <f t="shared" ref="G186:G225" si="82">IF(C186=0, 0,D186*C186)</f>
        <v>206559.20699999999</v>
      </c>
      <c r="H186" s="376">
        <f t="shared" si="80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1"/>
        <v>-66302.234199999992</v>
      </c>
      <c r="G187" s="375">
        <f t="shared" si="82"/>
        <v>185059.5742</v>
      </c>
      <c r="H187" s="376">
        <f t="shared" si="80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1"/>
        <v>-59729.712599999977</v>
      </c>
      <c r="G188" s="375">
        <f t="shared" si="82"/>
        <v>167542.63259999998</v>
      </c>
      <c r="H188" s="376">
        <f t="shared" si="80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1"/>
        <v>-65233.308000000005</v>
      </c>
      <c r="G189" s="375">
        <f t="shared" si="82"/>
        <v>188202.64799999999</v>
      </c>
      <c r="H189" s="376">
        <f t="shared" si="80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1"/>
        <v>-64902.603600000009</v>
      </c>
      <c r="G190" s="375">
        <f t="shared" si="82"/>
        <v>167102.28360000002</v>
      </c>
      <c r="H190" s="376">
        <f t="shared" si="80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1"/>
        <v>-66452.265800000008</v>
      </c>
      <c r="G191" s="375">
        <f t="shared" si="82"/>
        <v>168143.46580000001</v>
      </c>
      <c r="H191" s="376">
        <f t="shared" si="80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1"/>
        <v>-64191.270599999982</v>
      </c>
      <c r="G192" s="375">
        <f t="shared" si="82"/>
        <v>167068.4106</v>
      </c>
      <c r="H192" s="376">
        <f t="shared" si="80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1"/>
        <v>-53072.044600000016</v>
      </c>
      <c r="G193" s="375">
        <f t="shared" si="82"/>
        <v>155298.88460000002</v>
      </c>
      <c r="H193" s="376">
        <f t="shared" si="80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1"/>
        <v>-54016.789200000007</v>
      </c>
      <c r="G194" s="375">
        <f t="shared" si="82"/>
        <v>166959.04920000001</v>
      </c>
      <c r="H194" s="376">
        <f t="shared" si="80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1"/>
        <v>-40694.080000000002</v>
      </c>
      <c r="G195" s="375">
        <f t="shared" si="82"/>
        <v>148852.48000000001</v>
      </c>
      <c r="H195" s="376">
        <f t="shared" si="80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1"/>
        <v>-41622.116400000006</v>
      </c>
      <c r="G196" s="375">
        <f t="shared" si="82"/>
        <v>161235.47640000001</v>
      </c>
      <c r="H196" s="376">
        <f t="shared" si="80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1"/>
        <v>-39713.673000000003</v>
      </c>
      <c r="G197" s="375">
        <f t="shared" si="82"/>
        <v>166592.253</v>
      </c>
      <c r="H197" s="376">
        <f t="shared" si="80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1"/>
        <v>-39679.2474</v>
      </c>
      <c r="G198" s="375">
        <f t="shared" si="82"/>
        <v>160002.82739999998</v>
      </c>
      <c r="H198" s="376">
        <f t="shared" si="80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1"/>
        <v>-40600.177800000019</v>
      </c>
      <c r="G199" s="375">
        <f t="shared" si="82"/>
        <v>166510.9578</v>
      </c>
      <c r="H199" s="376">
        <f t="shared" si="80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1"/>
        <v>-37192.92720000002</v>
      </c>
      <c r="G200" s="375">
        <f t="shared" si="82"/>
        <v>159811.00720000002</v>
      </c>
      <c r="H200" s="376">
        <f t="shared" si="80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1"/>
        <v>-28198.487200000018</v>
      </c>
      <c r="G201" s="375">
        <f t="shared" si="82"/>
        <v>159811.00720000002</v>
      </c>
      <c r="H201" s="376">
        <f t="shared" si="80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1"/>
        <v>-32939.072999999997</v>
      </c>
      <c r="G202" s="375">
        <f t="shared" si="82"/>
        <v>166785.81299999999</v>
      </c>
      <c r="H202" s="376">
        <f t="shared" si="80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1"/>
        <v>-27080.606799999998</v>
      </c>
      <c r="G203" s="375">
        <f t="shared" si="82"/>
        <v>159610.92679999999</v>
      </c>
      <c r="H203" s="377">
        <f t="shared" si="80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1"/>
        <v>-23278.161400000005</v>
      </c>
      <c r="G204" s="375">
        <f t="shared" si="82"/>
        <v>159479.6814</v>
      </c>
      <c r="H204" s="377">
        <f t="shared" si="80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1"/>
        <v>-27860.058600000004</v>
      </c>
      <c r="G205" s="375">
        <f t="shared" si="82"/>
        <v>166739.35860000001</v>
      </c>
      <c r="H205" s="377">
        <f t="shared" si="80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1"/>
        <v>-29897.277600000016</v>
      </c>
      <c r="G206" s="375">
        <f t="shared" si="82"/>
        <v>166260.29760000002</v>
      </c>
      <c r="H206" s="377">
        <f t="shared" si="80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1"/>
        <v>-34709.179199999977</v>
      </c>
      <c r="G207" s="375">
        <f t="shared" si="82"/>
        <v>165846.07919999998</v>
      </c>
      <c r="H207" s="377">
        <f t="shared" si="80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1"/>
        <v>-41926.063800000004</v>
      </c>
      <c r="G208" s="375">
        <f t="shared" si="82"/>
        <v>165707.6838</v>
      </c>
      <c r="H208" s="377">
        <f t="shared" si="80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1"/>
        <v>-48426.330400000006</v>
      </c>
      <c r="G209" s="375">
        <f t="shared" si="82"/>
        <v>190547.59040000002</v>
      </c>
      <c r="H209" s="377">
        <f t="shared" si="80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1"/>
        <v>-48374.515200000002</v>
      </c>
      <c r="G210" s="375">
        <f t="shared" si="82"/>
        <v>165187.97520000002</v>
      </c>
      <c r="H210" s="376">
        <f t="shared" si="80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1"/>
        <v>-54432.172800000015</v>
      </c>
      <c r="G211" s="375">
        <f t="shared" si="82"/>
        <v>176588.49280000001</v>
      </c>
      <c r="H211" s="376">
        <f t="shared" si="80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1"/>
        <v>-49378.123800000016</v>
      </c>
      <c r="G212" s="375">
        <f t="shared" si="82"/>
        <v>164933.44380000001</v>
      </c>
      <c r="H212" s="376">
        <f t="shared" si="80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1"/>
        <v>-45614.280400000011</v>
      </c>
      <c r="G213" s="375">
        <f t="shared" si="82"/>
        <v>177274.02040000001</v>
      </c>
      <c r="H213" s="376">
        <f t="shared" si="80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1"/>
        <v>-45519.5052</v>
      </c>
      <c r="G214" s="375">
        <f t="shared" si="82"/>
        <v>164849.2452</v>
      </c>
      <c r="H214" s="376">
        <f t="shared" si="80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1"/>
        <v>-45770.165399999983</v>
      </c>
      <c r="G215" s="375">
        <f t="shared" si="82"/>
        <v>164809.56539999999</v>
      </c>
      <c r="H215" s="376">
        <f t="shared" si="80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1"/>
        <v>-41109.240599999997</v>
      </c>
      <c r="G216" s="375">
        <f t="shared" si="82"/>
        <v>164794.08059999999</v>
      </c>
      <c r="H216" s="376">
        <f t="shared" si="80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1"/>
        <v>-37211.283199999991</v>
      </c>
      <c r="G217" s="375">
        <f t="shared" si="82"/>
        <v>158269.10319999998</v>
      </c>
      <c r="H217" s="376">
        <f t="shared" si="80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1"/>
        <v>-38770.067999999999</v>
      </c>
      <c r="G218" s="375">
        <f t="shared" si="82"/>
        <v>164777.628</v>
      </c>
      <c r="H218" s="376">
        <f t="shared" si="80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1"/>
        <v>-33653.890400000018</v>
      </c>
      <c r="G219" s="375">
        <f t="shared" si="82"/>
        <v>157924.0104</v>
      </c>
      <c r="H219" s="376">
        <f t="shared" si="80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1"/>
        <v>-37103.516399999986</v>
      </c>
      <c r="G220" s="375">
        <f t="shared" si="82"/>
        <v>164562.77639999997</v>
      </c>
      <c r="H220" s="376">
        <f t="shared" si="80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1"/>
        <v>-39676.8966</v>
      </c>
      <c r="G221" s="375">
        <f t="shared" si="82"/>
        <v>164523.09660000002</v>
      </c>
      <c r="H221" s="376">
        <f t="shared" si="80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1"/>
        <v>-35572.456799999993</v>
      </c>
      <c r="G222" s="375">
        <f t="shared" si="82"/>
        <v>164483.41680000001</v>
      </c>
      <c r="H222" s="376">
        <f t="shared" si="80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1"/>
        <v>-29514.401999999984</v>
      </c>
      <c r="G223" s="375">
        <f t="shared" si="82"/>
        <v>143679.28200000001</v>
      </c>
      <c r="H223" s="376">
        <f t="shared" si="80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1"/>
        <v>-24105.848799999996</v>
      </c>
      <c r="G224" s="375">
        <f t="shared" si="82"/>
        <v>136358.20879999999</v>
      </c>
      <c r="H224" s="376">
        <f t="shared" si="80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1"/>
        <v>-24823.50120000001</v>
      </c>
      <c r="G225" s="375">
        <f t="shared" si="82"/>
        <v>143649.8412</v>
      </c>
      <c r="H225" s="376">
        <f t="shared" si="80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3">C226*(E226-D226)</f>
        <v>-33713.287800000006</v>
      </c>
      <c r="G226" s="375">
        <f t="shared" ref="G226:G234" si="84">IF(C226=0, 0,D226*C226)</f>
        <v>154198.0478</v>
      </c>
      <c r="H226" s="376">
        <f t="shared" ref="H226:H234" si="85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3"/>
        <v>-34191.285600000003</v>
      </c>
      <c r="G227" s="375">
        <f t="shared" si="84"/>
        <v>158702.04560000001</v>
      </c>
      <c r="H227" s="376">
        <f t="shared" si="85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3"/>
        <v>-33706.974000000009</v>
      </c>
      <c r="G228" s="375">
        <f t="shared" si="84"/>
        <v>158217.734</v>
      </c>
      <c r="H228" s="376">
        <f t="shared" si="85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3"/>
        <v>-35317.9254</v>
      </c>
      <c r="G229" s="375">
        <f t="shared" si="84"/>
        <v>163357.86540000001</v>
      </c>
      <c r="H229" s="376">
        <f t="shared" si="85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3"/>
        <v>-36815.103999999985</v>
      </c>
      <c r="G230" s="375">
        <f t="shared" si="84"/>
        <v>157985.78399999999</v>
      </c>
      <c r="H230" s="376">
        <f t="shared" si="85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3"/>
        <v>-40329.610399999998</v>
      </c>
      <c r="G231" s="375">
        <f t="shared" si="84"/>
        <v>157881.87039999999</v>
      </c>
      <c r="H231" s="376">
        <f t="shared" si="85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3"/>
        <v>-35684.1158</v>
      </c>
      <c r="G232" s="375">
        <f t="shared" si="84"/>
        <v>157782.59580000001</v>
      </c>
      <c r="H232" s="376">
        <f t="shared" si="85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3"/>
        <v>-23709.664000000008</v>
      </c>
      <c r="G233" s="375">
        <f t="shared" si="84"/>
        <v>134887.10400000002</v>
      </c>
      <c r="H233" s="377">
        <f t="shared" si="85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3"/>
        <v>-19054.279999999995</v>
      </c>
      <c r="G234" s="375">
        <f t="shared" si="84"/>
        <v>121666.28</v>
      </c>
      <c r="H234" s="377">
        <f t="shared" si="85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6">C235*(E235-D235)</f>
        <v>-21366.37</v>
      </c>
      <c r="G235" s="375">
        <f t="shared" ref="G235:G243" si="87">IF(C235=0, 0,D235*C235)</f>
        <v>129041.37</v>
      </c>
      <c r="H235" s="377">
        <f t="shared" ref="H235:H243" si="88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6"/>
        <v>-17585.480000000014</v>
      </c>
      <c r="G236" s="375">
        <f t="shared" si="87"/>
        <v>121421.48000000001</v>
      </c>
      <c r="H236" s="377">
        <f t="shared" si="88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6"/>
        <v>-23433.255999999998</v>
      </c>
      <c r="G237" s="375">
        <f t="shared" si="87"/>
        <v>134073.236</v>
      </c>
      <c r="H237" s="377">
        <f t="shared" si="88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6"/>
        <v>-21154.320000000003</v>
      </c>
      <c r="G238" s="375">
        <f t="shared" si="87"/>
        <v>138785.16</v>
      </c>
      <c r="H238" s="377">
        <f t="shared" si="88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6"/>
        <v>-29477.467400000005</v>
      </c>
      <c r="G239" s="375">
        <f t="shared" si="87"/>
        <v>152116.9474</v>
      </c>
      <c r="H239" s="377">
        <f t="shared" si="88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6"/>
        <v>-29453.938799999982</v>
      </c>
      <c r="G240" s="375">
        <f t="shared" si="87"/>
        <v>156191.41879999998</v>
      </c>
      <c r="H240" s="376">
        <f t="shared" si="88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6"/>
        <v>-19172.503200000017</v>
      </c>
      <c r="G241" s="375">
        <f t="shared" si="87"/>
        <v>140043.3432</v>
      </c>
      <c r="H241" s="376">
        <f t="shared" si="88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6"/>
        <v>-13448.017</v>
      </c>
      <c r="G242" s="375">
        <f t="shared" si="87"/>
        <v>132303.45699999999</v>
      </c>
      <c r="H242" s="376">
        <f t="shared" si="88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6"/>
        <v>-12142.820000000009</v>
      </c>
      <c r="G243" s="375">
        <f t="shared" si="87"/>
        <v>126387.82</v>
      </c>
      <c r="H243" s="376">
        <f t="shared" si="88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9">C244*(E244-D244)</f>
        <v>-11873.480000000014</v>
      </c>
      <c r="G244" s="375">
        <f t="shared" ref="G244:G265" si="90">IF(C244=0, 0,D244*C244)</f>
        <v>118633.48000000001</v>
      </c>
      <c r="H244" s="376">
        <f t="shared" ref="H244:H265" si="91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9"/>
        <v>-11929.199999999995</v>
      </c>
      <c r="G245" s="375">
        <f t="shared" si="90"/>
        <v>106009.2</v>
      </c>
      <c r="H245" s="376">
        <f t="shared" si="91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9"/>
        <v>-18473.284199999991</v>
      </c>
      <c r="G246" s="375">
        <f t="shared" si="90"/>
        <v>138853.4442</v>
      </c>
      <c r="H246" s="376">
        <f t="shared" si="91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9"/>
        <v>-18423.393999999993</v>
      </c>
      <c r="G247" s="375">
        <f t="shared" si="90"/>
        <v>146163.554</v>
      </c>
      <c r="H247" s="376">
        <f t="shared" si="91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9"/>
        <v>-17342.266799999998</v>
      </c>
      <c r="G248" s="375">
        <f t="shared" si="90"/>
        <v>138703.7868</v>
      </c>
      <c r="H248" s="376">
        <f t="shared" si="91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9"/>
        <v>-17312.610000000008</v>
      </c>
      <c r="G249" s="375">
        <f t="shared" si="90"/>
        <v>146094.13</v>
      </c>
      <c r="H249" s="376">
        <f t="shared" si="91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9"/>
        <v>-16618.370000000006</v>
      </c>
      <c r="G250" s="375">
        <f t="shared" si="90"/>
        <v>146094.13</v>
      </c>
      <c r="H250" s="376">
        <f t="shared" si="91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9"/>
        <v>-18614.310000000012</v>
      </c>
      <c r="G251" s="375">
        <f t="shared" si="90"/>
        <v>146094.13</v>
      </c>
      <c r="H251" s="376">
        <f t="shared" si="91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9"/>
        <v>-10717.330000000011</v>
      </c>
      <c r="G252" s="375">
        <f t="shared" si="90"/>
        <v>146094.13</v>
      </c>
      <c r="H252" s="376">
        <f t="shared" si="91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9"/>
        <v>-13335.061799999996</v>
      </c>
      <c r="G253" s="375">
        <f t="shared" si="90"/>
        <v>146939.08179999999</v>
      </c>
      <c r="H253" s="376">
        <f t="shared" si="91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9"/>
        <v>-14034.101799999982</v>
      </c>
      <c r="G254" s="375">
        <f t="shared" si="90"/>
        <v>146939.08179999999</v>
      </c>
      <c r="H254" s="376">
        <f t="shared" si="91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9"/>
        <v>-18125.222999999994</v>
      </c>
      <c r="G255" s="375">
        <f t="shared" si="90"/>
        <v>152910.723</v>
      </c>
      <c r="H255" s="376">
        <f t="shared" si="91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9"/>
        <v>-17204.112599999997</v>
      </c>
      <c r="G256" s="375">
        <f t="shared" si="90"/>
        <v>152812.03260000001</v>
      </c>
      <c r="H256" s="376">
        <f t="shared" si="91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9"/>
        <v>-21007.348200000015</v>
      </c>
      <c r="G257" s="375">
        <f t="shared" si="90"/>
        <v>152777.3082</v>
      </c>
      <c r="H257" s="376">
        <f t="shared" si="91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9"/>
        <v>-23836.109799999987</v>
      </c>
      <c r="G258" s="375">
        <f t="shared" si="90"/>
        <v>154748.68979999999</v>
      </c>
      <c r="H258" s="376">
        <f t="shared" si="91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9"/>
        <v>-28747.721799999992</v>
      </c>
      <c r="G259" s="375">
        <f t="shared" si="90"/>
        <v>157458.96179999999</v>
      </c>
      <c r="H259" s="376">
        <f t="shared" si="91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9"/>
        <v>-26852.387599999998</v>
      </c>
      <c r="G260" s="375">
        <f t="shared" si="90"/>
        <v>154703.22759999998</v>
      </c>
      <c r="H260" s="376">
        <f t="shared" si="91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9"/>
        <v>-32892.451199999996</v>
      </c>
      <c r="G261" s="375">
        <f t="shared" si="90"/>
        <v>157338.5912</v>
      </c>
      <c r="H261" s="376">
        <f t="shared" si="91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9"/>
        <v>-28045.401999999998</v>
      </c>
      <c r="G262" s="375">
        <f t="shared" si="90"/>
        <v>157325.32200000001</v>
      </c>
      <c r="H262" s="377">
        <f t="shared" si="91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9"/>
        <v>-28056.67200000001</v>
      </c>
      <c r="G263" s="375">
        <f t="shared" si="90"/>
        <v>154608.592</v>
      </c>
      <c r="H263" s="377">
        <f t="shared" si="91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9"/>
        <v>-34756.773799999995</v>
      </c>
      <c r="G264" s="375">
        <f t="shared" si="90"/>
        <v>157212.5338</v>
      </c>
      <c r="H264" s="377">
        <f t="shared" si="91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9"/>
        <v>-34901.771399999991</v>
      </c>
      <c r="G265" s="375">
        <f t="shared" si="90"/>
        <v>159747.97140000001</v>
      </c>
      <c r="H265" s="377">
        <f t="shared" si="91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2">C266*(E266-D266)</f>
        <v>-36344.291399999995</v>
      </c>
      <c r="G266" s="375">
        <f t="shared" ref="G266:G281" si="93">IF(C266=0, 0,D266*C266)</f>
        <v>166350.4914</v>
      </c>
      <c r="H266" s="377">
        <f t="shared" ref="H266:H281" si="94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2"/>
        <v>-29806.304399999986</v>
      </c>
      <c r="G267" s="375">
        <f t="shared" si="93"/>
        <v>159588.28439999997</v>
      </c>
      <c r="H267" s="377">
        <f t="shared" si="94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2"/>
        <v>-27362.67760000001</v>
      </c>
      <c r="G268" s="375">
        <f t="shared" si="93"/>
        <v>154100.15760000001</v>
      </c>
      <c r="H268" s="377">
        <f t="shared" si="94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2"/>
        <v>-25413.691800000004</v>
      </c>
      <c r="G269" s="375">
        <f t="shared" si="93"/>
        <v>152157.7518</v>
      </c>
      <c r="H269" s="376">
        <f t="shared" si="94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2"/>
        <v>-18660.303400000012</v>
      </c>
      <c r="G270" s="375">
        <f t="shared" si="93"/>
        <v>145445.88340000002</v>
      </c>
      <c r="H270" s="376">
        <f t="shared" si="94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2"/>
        <v>-16029.133799999994</v>
      </c>
      <c r="G271" s="375">
        <f t="shared" si="93"/>
        <v>145331.33379999999</v>
      </c>
      <c r="H271" s="376">
        <f t="shared" si="94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2"/>
        <v>-13680.976200000003</v>
      </c>
      <c r="G272" s="375">
        <f t="shared" si="93"/>
        <v>137741.23620000001</v>
      </c>
      <c r="H272" s="376">
        <f t="shared" si="94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2"/>
        <v>-9402.4621999999927</v>
      </c>
      <c r="G273" s="375">
        <f t="shared" si="93"/>
        <v>122097.06219999999</v>
      </c>
      <c r="H273" s="376">
        <f t="shared" si="94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2"/>
        <v>-2780.8000000000065</v>
      </c>
      <c r="G274" s="375">
        <f t="shared" si="93"/>
        <v>94520.8</v>
      </c>
      <c r="H274" s="376">
        <f t="shared" si="94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2"/>
        <v>-2111.0000000000005</v>
      </c>
      <c r="G275" s="375">
        <f t="shared" si="93"/>
        <v>86111</v>
      </c>
      <c r="H275" s="376">
        <f t="shared" si="94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2"/>
        <v>-7950.599999999994</v>
      </c>
      <c r="G276" s="375">
        <f t="shared" si="93"/>
        <v>101790.59999999999</v>
      </c>
      <c r="H276" s="376">
        <f t="shared" si="94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2"/>
        <v>-7870.8499999999922</v>
      </c>
      <c r="G277" s="375">
        <f t="shared" si="93"/>
        <v>109530.84999999999</v>
      </c>
      <c r="H277" s="376">
        <f t="shared" si="94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2"/>
        <v>-2961.0000000000055</v>
      </c>
      <c r="G278" s="375">
        <f t="shared" si="93"/>
        <v>101541</v>
      </c>
      <c r="H278" s="376">
        <f t="shared" si="94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2"/>
        <v>-3051.400000000001</v>
      </c>
      <c r="G279" s="375">
        <f t="shared" si="93"/>
        <v>93416.4</v>
      </c>
      <c r="H279" s="376">
        <f t="shared" si="94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2"/>
        <v>-3026.4999999999986</v>
      </c>
      <c r="G280" s="375">
        <f t="shared" si="93"/>
        <v>85176.5</v>
      </c>
      <c r="H280" s="376">
        <f t="shared" si="94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2"/>
        <v>-4876.1226000000042</v>
      </c>
      <c r="G281" s="375">
        <f t="shared" si="93"/>
        <v>88034.802599999995</v>
      </c>
      <c r="H281" s="376">
        <f t="shared" si="94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5">C284*(E284-D284)</f>
        <v>-5163.5724000000046</v>
      </c>
      <c r="G284" s="375">
        <f t="shared" ref="G284:G289" si="96">IF(C284=0, 0,D284*C284)</f>
        <v>103949.79240000001</v>
      </c>
      <c r="H284" s="376">
        <f t="shared" ref="H284:H289" si="97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5"/>
        <v>-7946.8199999999852</v>
      </c>
      <c r="G285" s="375">
        <f t="shared" si="96"/>
        <v>111789.71999999999</v>
      </c>
      <c r="H285" s="377">
        <f t="shared" si="97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5"/>
        <v>-7946.7637999999934</v>
      </c>
      <c r="G286" s="375">
        <f t="shared" si="96"/>
        <v>119564.66379999999</v>
      </c>
      <c r="H286" s="376">
        <f t="shared" si="97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5"/>
        <v>-11864.04560000001</v>
      </c>
      <c r="G287" s="375">
        <f t="shared" si="96"/>
        <v>127187.60560000001</v>
      </c>
      <c r="H287" s="376">
        <f t="shared" si="97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5"/>
        <v>-11894.083199999997</v>
      </c>
      <c r="G288" s="375">
        <f t="shared" si="96"/>
        <v>134727.64319999999</v>
      </c>
      <c r="H288" s="376">
        <f t="shared" si="97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5"/>
        <v>-7970.5317999999861</v>
      </c>
      <c r="G289" s="375">
        <f t="shared" si="96"/>
        <v>126902.75179999998</v>
      </c>
      <c r="H289" s="376">
        <f t="shared" si="97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8">C295*(E295-D295)</f>
        <v>-5839.4414759999936</v>
      </c>
      <c r="G295" s="375">
        <f t="shared" ref="G295:G301" si="99">IF(C295=0, 0,D295*C295)</f>
        <v>126153.70147599999</v>
      </c>
      <c r="H295" s="376">
        <f t="shared" ref="H295:H301" si="100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8"/>
        <v>-7235.2097400000011</v>
      </c>
      <c r="G296" s="375">
        <f t="shared" si="99"/>
        <v>126013.86974000001</v>
      </c>
      <c r="H296" s="376">
        <f t="shared" si="100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8"/>
        <v>-6801.3106039999893</v>
      </c>
      <c r="G297" s="375">
        <f t="shared" si="99"/>
        <v>125579.970604</v>
      </c>
      <c r="H297" s="376">
        <f t="shared" si="100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8"/>
        <v>-15816.44348</v>
      </c>
      <c r="G298" s="375">
        <f t="shared" si="99"/>
        <v>134522.96348000001</v>
      </c>
      <c r="H298" s="377">
        <f t="shared" si="100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8"/>
        <v>-15980.450220000002</v>
      </c>
      <c r="G299" s="375">
        <f t="shared" si="99"/>
        <v>140422.97021999999</v>
      </c>
      <c r="H299" s="377">
        <f t="shared" si="100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8"/>
        <v>-16022.453030000013</v>
      </c>
      <c r="G300" s="375">
        <f t="shared" si="99"/>
        <v>144766.97303000002</v>
      </c>
      <c r="H300" s="377">
        <f t="shared" si="100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8"/>
        <v>-15995.457559999995</v>
      </c>
      <c r="G301" s="375">
        <f t="shared" si="99"/>
        <v>149041.97756</v>
      </c>
      <c r="H301" s="377">
        <f t="shared" si="100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1">C302*(E302-D302)</f>
        <v>-19058.277097999995</v>
      </c>
      <c r="G302" s="375">
        <f t="shared" ref="G302:G309" si="102">IF(C302=0, 0,D302*C302)</f>
        <v>151845.05709799999</v>
      </c>
      <c r="H302" s="377">
        <f t="shared" ref="H302:H309" si="103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1"/>
        <v>-16640.780505999985</v>
      </c>
      <c r="G303" s="375">
        <f t="shared" si="102"/>
        <v>151797.06050599998</v>
      </c>
      <c r="H303" s="377">
        <f t="shared" si="103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1"/>
        <v>-16830.340505999982</v>
      </c>
      <c r="G304" s="375">
        <f t="shared" si="102"/>
        <v>151797.06050599998</v>
      </c>
      <c r="H304" s="377">
        <f t="shared" si="103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1"/>
        <v>-18246.039857999996</v>
      </c>
      <c r="G305" s="375">
        <f t="shared" si="102"/>
        <v>154609.05985799999</v>
      </c>
      <c r="H305" s="376">
        <f t="shared" si="103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1"/>
        <v>-20423.199632000014</v>
      </c>
      <c r="G306" s="375">
        <f t="shared" si="102"/>
        <v>157431.05963200002</v>
      </c>
      <c r="H306" s="376">
        <f t="shared" si="103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1"/>
        <v>-20451.260000000017</v>
      </c>
      <c r="G307" s="375">
        <f t="shared" si="102"/>
        <v>159151.26</v>
      </c>
      <c r="H307" s="376">
        <f t="shared" si="103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1"/>
        <v>-12770.498441999989</v>
      </c>
      <c r="G308" s="375">
        <f t="shared" si="102"/>
        <v>154553.19844199999</v>
      </c>
      <c r="H308" s="376">
        <f t="shared" si="103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1"/>
        <v>-12774.627693999981</v>
      </c>
      <c r="G309" s="375">
        <f t="shared" si="102"/>
        <v>148697.32769399998</v>
      </c>
      <c r="H309" s="376">
        <f t="shared" si="103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4">C310*(E310-D310)</f>
        <v>-10733.467693999992</v>
      </c>
      <c r="G310" s="375">
        <f t="shared" ref="G310:G321" si="105">IF(C310=0, 0,D310*C310)</f>
        <v>148697.32769399998</v>
      </c>
      <c r="H310" s="376">
        <f t="shared" ref="H310:H321" si="106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4"/>
        <v>-14237.112315999999</v>
      </c>
      <c r="G311" s="375">
        <f t="shared" si="105"/>
        <v>151573.33231600001</v>
      </c>
      <c r="H311" s="376">
        <f t="shared" si="106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4"/>
        <v>-14933.404899999989</v>
      </c>
      <c r="G312" s="375">
        <f t="shared" si="105"/>
        <v>148629.38489999998</v>
      </c>
      <c r="H312" s="376">
        <f t="shared" si="106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4"/>
        <v>-14951.241703999996</v>
      </c>
      <c r="G313" s="375">
        <f t="shared" si="105"/>
        <v>151529.221704</v>
      </c>
      <c r="H313" s="376">
        <f t="shared" si="106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4"/>
        <v>-14945.406348000004</v>
      </c>
      <c r="G314" s="375">
        <f t="shared" si="105"/>
        <v>154405.386348</v>
      </c>
      <c r="H314" s="376">
        <f t="shared" si="106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4"/>
        <v>-18303.73</v>
      </c>
      <c r="G315" s="375">
        <f t="shared" si="105"/>
        <v>158903.73000000001</v>
      </c>
      <c r="H315" s="376">
        <f t="shared" si="106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4"/>
        <v>-7311.0640000000021</v>
      </c>
      <c r="G316" s="375">
        <f t="shared" si="105"/>
        <v>148151.10399999999</v>
      </c>
      <c r="H316" s="376">
        <f t="shared" si="106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4"/>
        <v>-7285.3417480000098</v>
      </c>
      <c r="G317" s="375">
        <f t="shared" si="105"/>
        <v>143571.38174800001</v>
      </c>
      <c r="H317" s="376">
        <f t="shared" si="106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4"/>
        <v>-1007.5158000000105</v>
      </c>
      <c r="G318" s="375">
        <f t="shared" si="105"/>
        <v>138987.71580000001</v>
      </c>
      <c r="H318" s="376">
        <f t="shared" si="106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4"/>
        <v>-1091.5898499999998</v>
      </c>
      <c r="G319" s="375">
        <f t="shared" si="105"/>
        <v>127941.78985</v>
      </c>
      <c r="H319" s="376">
        <f t="shared" si="106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4"/>
        <v>-1074.5375999999919</v>
      </c>
      <c r="G320" s="375">
        <f t="shared" si="105"/>
        <v>124522.1376</v>
      </c>
      <c r="H320" s="376">
        <f t="shared" si="106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4"/>
        <v>-975.11200799999187</v>
      </c>
      <c r="G321" s="375">
        <f t="shared" si="105"/>
        <v>131005.31200799999</v>
      </c>
      <c r="H321" s="376">
        <f t="shared" si="106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7">C323*(E323-D323)</f>
        <v>-320.8720079999913</v>
      </c>
      <c r="G323" s="375">
        <f t="shared" ref="G323:G332" si="108">IF(C323=0, 0,D323*C323)</f>
        <v>131005.31200799999</v>
      </c>
      <c r="H323" s="376">
        <f t="shared" ref="H323:H332" si="109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7"/>
        <v>-3298.169357999996</v>
      </c>
      <c r="G324" s="375">
        <f t="shared" si="108"/>
        <v>138935.309358</v>
      </c>
      <c r="H324" s="376">
        <f t="shared" si="109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7"/>
        <v>-3293.1673579999938</v>
      </c>
      <c r="G325" s="375">
        <f t="shared" si="108"/>
        <v>146745.30735799999</v>
      </c>
      <c r="H325" s="376">
        <f t="shared" si="109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7"/>
        <v>1163.524950000012</v>
      </c>
      <c r="G326" s="375">
        <f t="shared" si="108"/>
        <v>130665.83504999999</v>
      </c>
      <c r="H326" s="376">
        <f t="shared" si="109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7"/>
        <v>1293.5203380000021</v>
      </c>
      <c r="G327" s="375">
        <f t="shared" si="108"/>
        <v>122475.839662</v>
      </c>
      <c r="H327" s="376">
        <f t="shared" si="109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7"/>
        <v>1201.2174379999781</v>
      </c>
      <c r="G328" s="375">
        <f t="shared" si="108"/>
        <v>138341.022562</v>
      </c>
      <c r="H328" s="376">
        <f t="shared" si="109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7"/>
        <v>-3368.3391059999908</v>
      </c>
      <c r="G329" s="375">
        <f t="shared" si="108"/>
        <v>143066.01910599999</v>
      </c>
      <c r="H329" s="376">
        <f t="shared" si="109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7"/>
        <v>-3374.3343760000034</v>
      </c>
      <c r="G330" s="375">
        <f t="shared" si="108"/>
        <v>147740.01437600001</v>
      </c>
      <c r="H330" s="376">
        <f t="shared" si="109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7"/>
        <v>-1890.1133999999961</v>
      </c>
      <c r="G331" s="375">
        <f t="shared" si="108"/>
        <v>154028.27340000001</v>
      </c>
      <c r="H331" s="376">
        <f t="shared" si="109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7"/>
        <v>-17012.580000000009</v>
      </c>
      <c r="G332" s="375">
        <f t="shared" si="108"/>
        <v>159012.58000000002</v>
      </c>
      <c r="H332" s="376">
        <f t="shared" si="109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0">C336*(E336-D336)</f>
        <v>-19935.600000000009</v>
      </c>
      <c r="G336" s="375">
        <f t="shared" ref="G336:G343" si="111">IF(C336=0, 0,D336*C336)</f>
        <v>187335.6</v>
      </c>
      <c r="H336" s="377">
        <f t="shared" ref="H336:H343" si="112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0"/>
        <v>-19900.075000000015</v>
      </c>
      <c r="G337" s="375">
        <f t="shared" si="111"/>
        <v>194275.07500000001</v>
      </c>
      <c r="H337" s="377">
        <f t="shared" si="112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0"/>
        <v>-22705.387499999997</v>
      </c>
      <c r="G338" s="375">
        <f t="shared" si="111"/>
        <v>194205.38750000001</v>
      </c>
      <c r="H338" s="377">
        <f t="shared" si="112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0"/>
        <v>-29391.250000000004</v>
      </c>
      <c r="G339" s="375">
        <f t="shared" si="111"/>
        <v>194141.25</v>
      </c>
      <c r="H339" s="377">
        <f t="shared" si="112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0"/>
        <v>-34359.325000000004</v>
      </c>
      <c r="G340" s="375">
        <f t="shared" si="111"/>
        <v>194109.32500000001</v>
      </c>
      <c r="H340" s="376">
        <f t="shared" si="112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0"/>
        <v>-16630.000000000004</v>
      </c>
      <c r="G341" s="375">
        <f t="shared" si="111"/>
        <v>158130</v>
      </c>
      <c r="H341" s="376">
        <f t="shared" si="112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0"/>
        <v>-21229.999999999996</v>
      </c>
      <c r="G342" s="375">
        <f t="shared" si="111"/>
        <v>171820</v>
      </c>
      <c r="H342" s="376">
        <f t="shared" si="112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0"/>
        <v>6109.9988400000047</v>
      </c>
      <c r="G343" s="375">
        <f t="shared" si="111"/>
        <v>118887.84116000001</v>
      </c>
      <c r="H343" s="376">
        <f t="shared" si="112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3">C344*(E344-D344)</f>
        <v>822.70680000000016</v>
      </c>
      <c r="G344" s="375">
        <f t="shared" ref="G344:G361" si="114">IF(C344=0, 0,D344*C344)</f>
        <v>126917.6532</v>
      </c>
      <c r="H344" s="376">
        <f t="shared" ref="H344:H361" si="115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3"/>
        <v>83.308799999990825</v>
      </c>
      <c r="G345" s="375">
        <f t="shared" si="114"/>
        <v>134772.8112</v>
      </c>
      <c r="H345" s="376">
        <f t="shared" si="115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3"/>
        <v>-4985.4834000000074</v>
      </c>
      <c r="G346" s="375">
        <f t="shared" si="114"/>
        <v>139206.5834</v>
      </c>
      <c r="H346" s="376">
        <f t="shared" si="115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3"/>
        <v>18978.923399999992</v>
      </c>
      <c r="G347" s="375">
        <f t="shared" si="114"/>
        <v>74535.756600000008</v>
      </c>
      <c r="H347" s="376">
        <f t="shared" si="115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3"/>
        <v>18638.087600000006</v>
      </c>
      <c r="G348" s="375">
        <f t="shared" si="114"/>
        <v>65051.332399999999</v>
      </c>
      <c r="H348" s="376">
        <f t="shared" si="115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3"/>
        <v>18627.5</v>
      </c>
      <c r="G349" s="375">
        <f t="shared" si="114"/>
        <v>70822.5</v>
      </c>
      <c r="H349" s="376">
        <f t="shared" si="115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3"/>
        <v>20177.499999999996</v>
      </c>
      <c r="G350" s="375">
        <f t="shared" si="114"/>
        <v>70822.5</v>
      </c>
      <c r="H350" s="376">
        <f t="shared" si="115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3"/>
        <v>21382.430000000011</v>
      </c>
      <c r="G351" s="375">
        <f t="shared" si="114"/>
        <v>70717.569999999992</v>
      </c>
      <c r="H351" s="376">
        <f t="shared" si="115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3"/>
        <v>20612.23</v>
      </c>
      <c r="G352" s="375">
        <f t="shared" si="114"/>
        <v>70637.77</v>
      </c>
      <c r="H352" s="376">
        <f t="shared" si="115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3"/>
        <v>22311.999999999993</v>
      </c>
      <c r="G353" s="375">
        <f t="shared" si="114"/>
        <v>70138</v>
      </c>
      <c r="H353" s="376">
        <f t="shared" si="115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3"/>
        <v>20873</v>
      </c>
      <c r="G354" s="375">
        <f t="shared" si="114"/>
        <v>70127</v>
      </c>
      <c r="H354" s="376">
        <f t="shared" si="115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3"/>
        <v>20073</v>
      </c>
      <c r="G355" s="375">
        <f t="shared" si="114"/>
        <v>70127</v>
      </c>
      <c r="H355" s="376">
        <f t="shared" si="115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3"/>
        <v>17654.651999999998</v>
      </c>
      <c r="G356" s="375">
        <f t="shared" si="114"/>
        <v>87765.347999999998</v>
      </c>
      <c r="H356" s="377">
        <f t="shared" si="115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3"/>
        <v>16484.261999999992</v>
      </c>
      <c r="G357" s="375">
        <f t="shared" si="114"/>
        <v>87375.737999999998</v>
      </c>
      <c r="H357" s="377">
        <f t="shared" si="115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3"/>
        <v>20939.061000000002</v>
      </c>
      <c r="G358" s="375">
        <f t="shared" si="114"/>
        <v>78335.938999999998</v>
      </c>
      <c r="H358" s="377">
        <f t="shared" si="115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3"/>
        <v>20604.060000000005</v>
      </c>
      <c r="G359" s="375">
        <f t="shared" si="114"/>
        <v>87275.94</v>
      </c>
      <c r="H359" s="377">
        <f t="shared" si="115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3"/>
        <v>17593.872000000007</v>
      </c>
      <c r="G360" s="375">
        <f t="shared" si="114"/>
        <v>87166.127999999997</v>
      </c>
      <c r="H360" s="377">
        <f t="shared" si="115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3"/>
        <v>16453.871999999999</v>
      </c>
      <c r="G361" s="375">
        <f t="shared" si="114"/>
        <v>87166.127999999997</v>
      </c>
      <c r="H361" s="377">
        <f t="shared" si="115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6">C362*(E362-D362)</f>
        <v>19333.872000000003</v>
      </c>
      <c r="G362" s="375">
        <f t="shared" ref="G362:G376" si="117">IF(C362=0, 0,D362*C362)</f>
        <v>87166.127999999997</v>
      </c>
      <c r="H362" s="377">
        <f t="shared" ref="H362:H376" si="118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6"/>
        <v>19450.98</v>
      </c>
      <c r="G363" s="375">
        <f t="shared" si="117"/>
        <v>87049.02</v>
      </c>
      <c r="H363" s="377">
        <f t="shared" si="118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6"/>
        <v>17423.978999999996</v>
      </c>
      <c r="G364" s="375">
        <f t="shared" si="117"/>
        <v>88777.021000000008</v>
      </c>
      <c r="H364" s="377">
        <f t="shared" si="118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6"/>
        <v>11978.979600000011</v>
      </c>
      <c r="G365" s="375">
        <f t="shared" si="117"/>
        <v>102078.02039999999</v>
      </c>
      <c r="H365" s="377">
        <f t="shared" si="118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6"/>
        <v>13568.870699999996</v>
      </c>
      <c r="G366" s="375">
        <f t="shared" si="117"/>
        <v>102006.1293</v>
      </c>
      <c r="H366" s="377">
        <f t="shared" si="118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6"/>
        <v>12886.949999999995</v>
      </c>
      <c r="G367" s="375">
        <f t="shared" si="117"/>
        <v>86653.05</v>
      </c>
      <c r="H367" s="377">
        <f t="shared" si="118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6"/>
        <v>13051.947999999999</v>
      </c>
      <c r="G368" s="375">
        <f t="shared" si="117"/>
        <v>103078.052</v>
      </c>
      <c r="H368" s="377">
        <f t="shared" si="118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6"/>
        <v>13089.952800000001</v>
      </c>
      <c r="G369" s="375">
        <f t="shared" si="117"/>
        <v>106358.0472</v>
      </c>
      <c r="H369" s="377">
        <f t="shared" si="118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6"/>
        <v>13075.699000000004</v>
      </c>
      <c r="G370" s="375">
        <f t="shared" si="117"/>
        <v>94759.300999999992</v>
      </c>
      <c r="H370" s="377">
        <f t="shared" si="118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6"/>
        <v>13867.271999999995</v>
      </c>
      <c r="G371" s="375">
        <f>IF(C371=0, 0,D371*C371)</f>
        <v>86212.728000000003</v>
      </c>
      <c r="H371" s="377">
        <f t="shared" si="118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6"/>
        <v>17083.611900000004</v>
      </c>
      <c r="G372" s="375">
        <f t="shared" si="117"/>
        <v>74235.388099999996</v>
      </c>
      <c r="H372" s="377">
        <f t="shared" si="118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6"/>
        <v>13252.614000000001</v>
      </c>
      <c r="G373" s="375">
        <f t="shared" si="117"/>
        <v>85867.385999999999</v>
      </c>
      <c r="H373" s="377">
        <f t="shared" si="118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6"/>
        <v>10351.611600000004</v>
      </c>
      <c r="G374" s="375">
        <f t="shared" si="117"/>
        <v>95446.388400000011</v>
      </c>
      <c r="H374" s="377">
        <f t="shared" si="118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6"/>
        <v>12307.2804</v>
      </c>
      <c r="G375" s="375">
        <f t="shared" si="117"/>
        <v>80602.719600000011</v>
      </c>
      <c r="H375" s="377">
        <f t="shared" si="118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6"/>
        <v>11781.900000000011</v>
      </c>
      <c r="G376" s="375">
        <f t="shared" si="117"/>
        <v>80387.100000000006</v>
      </c>
      <c r="H376" s="377">
        <f t="shared" si="118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9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0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9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0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9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0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9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0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9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0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9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0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9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0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9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0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9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0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9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0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9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0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9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0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9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0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9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0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9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0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9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0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9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0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9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0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9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0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9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0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9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0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9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0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9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0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9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0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9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0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9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0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9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0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9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0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9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9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9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1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9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1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9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1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9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1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9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1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9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1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9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1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9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1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9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1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9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1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9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1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9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1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9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1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9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9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9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2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9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2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9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2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9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2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9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2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9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2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9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2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9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2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9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2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9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2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9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2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9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2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9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2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9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2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9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2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9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2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9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2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9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2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9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2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3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2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3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2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3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2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3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2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3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2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3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2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3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2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3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2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3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2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3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2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3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2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3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2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3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2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3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2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3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2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3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2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3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2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3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2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3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2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3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2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3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2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3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2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3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2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3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2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3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2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3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2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3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2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3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2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3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2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3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2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3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2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3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2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3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2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3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2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3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2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3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2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3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2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3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2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3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2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3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2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3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2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3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3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3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3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3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3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3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3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3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3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3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3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3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3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3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3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3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3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3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3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3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3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3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4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4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4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4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4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4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4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4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4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4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4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4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4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4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4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4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5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4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5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4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5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4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5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4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5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4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5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4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5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4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5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4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5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4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5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4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5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4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5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4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5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4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5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4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5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4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5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4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5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4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5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4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5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4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5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4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5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4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5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4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5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4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5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4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5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4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5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4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5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4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5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4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5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4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5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4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5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4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5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4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5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4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5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4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5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4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5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4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5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4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5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4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5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4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5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4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5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4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5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4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5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4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5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4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5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4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5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4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5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4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5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4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5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6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5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6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5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6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5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6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5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6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5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6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5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6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5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6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5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6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5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6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5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6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5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6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5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6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5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6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5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6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5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5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5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7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5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7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5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7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5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7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5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7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5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7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5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7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5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7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5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7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5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7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5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5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8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5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8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5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8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5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8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5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8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5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8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5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8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5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8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5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8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5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8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8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8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8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8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8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8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8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20.48</v>
      </c>
      <c r="R4" s="227">
        <v>2E-3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40960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-16116.80000000001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-17864.770000000004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-0.30369468507909175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22.528000000000002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22.323200000000003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22.118400000000001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21.913600000000002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21.7088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21.504000000000001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21.299200000000003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21.0944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20.889600000000002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20.684799999999999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20.48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20.275200000000002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20.070399999999999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19.865600000000001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19.660799999999998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19.456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19.251200000000001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19.046400000000002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18.8416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18.636800000000001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18.432000000000002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>
        <v>29</v>
      </c>
      <c r="J62" s="39">
        <v>54.85</v>
      </c>
      <c r="K62" s="39">
        <v>-14477</v>
      </c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2">C84*(E84-D84)</f>
        <v>-33.800000000000097</v>
      </c>
      <c r="G84" s="375">
        <f t="shared" ref="G84:G97" si="63">D84*C84</f>
        <v>3591.7999999999997</v>
      </c>
      <c r="H84" s="376">
        <f t="shared" ref="H84:H97" si="64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2"/>
        <v>85.200000000000387</v>
      </c>
      <c r="G85" s="375">
        <f t="shared" si="63"/>
        <v>3591.7999999999997</v>
      </c>
      <c r="H85" s="376">
        <f t="shared" si="64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2"/>
        <v>-136.80000000000021</v>
      </c>
      <c r="G86" s="375">
        <f t="shared" si="63"/>
        <v>3591.7999999999997</v>
      </c>
      <c r="H86" s="376">
        <f t="shared" si="64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2"/>
        <v>-147.56000000000029</v>
      </c>
      <c r="G87" s="375">
        <f t="shared" si="63"/>
        <v>4959.3599999999997</v>
      </c>
      <c r="H87" s="376">
        <f t="shared" si="64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2"/>
        <v>-49.199999999999591</v>
      </c>
      <c r="G88" s="375">
        <f t="shared" si="63"/>
        <v>8408.4</v>
      </c>
      <c r="H88" s="376">
        <f t="shared" si="64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2"/>
        <v>109.60000000000036</v>
      </c>
      <c r="G89" s="375">
        <f t="shared" si="63"/>
        <v>6994.4000000000005</v>
      </c>
      <c r="H89" s="376">
        <f t="shared" si="64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2"/>
        <v>-6.4000000000007162</v>
      </c>
      <c r="G90" s="375">
        <f t="shared" si="63"/>
        <v>6994.4000000000005</v>
      </c>
      <c r="H90" s="376">
        <f t="shared" si="64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2"/>
        <v>166.71999999999912</v>
      </c>
      <c r="G91" s="375">
        <f t="shared" si="63"/>
        <v>5554.880000000001</v>
      </c>
      <c r="H91" s="376">
        <f t="shared" si="64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2"/>
        <v>218.88000000000034</v>
      </c>
      <c r="G92" s="375">
        <f t="shared" si="63"/>
        <v>5544.32</v>
      </c>
      <c r="H92" s="376">
        <f t="shared" si="64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2"/>
        <v>298.88000000000034</v>
      </c>
      <c r="G93" s="375">
        <f t="shared" si="63"/>
        <v>5544.32</v>
      </c>
      <c r="H93" s="376">
        <f t="shared" si="64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2"/>
        <v>363.18000000000006</v>
      </c>
      <c r="G94" s="375">
        <f t="shared" si="63"/>
        <v>1845.42</v>
      </c>
      <c r="H94" s="376">
        <f t="shared" si="64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2"/>
        <v>329.12000000000035</v>
      </c>
      <c r="G95" s="375">
        <f t="shared" si="63"/>
        <v>5384.48</v>
      </c>
      <c r="H95" s="376">
        <f t="shared" si="64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2"/>
        <v>169.60000000000036</v>
      </c>
      <c r="G96" s="375">
        <f t="shared" si="63"/>
        <v>5384</v>
      </c>
      <c r="H96" s="376">
        <f t="shared" si="64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2"/>
        <v>474.7199999999998</v>
      </c>
      <c r="G97" s="375">
        <f t="shared" si="63"/>
        <v>5384.48</v>
      </c>
      <c r="H97" s="376">
        <f t="shared" si="64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5">C98*(E98-D98)</f>
        <v>588.31999999999994</v>
      </c>
      <c r="G98" s="375">
        <f t="shared" ref="G98:G111" si="66">D98*C98</f>
        <v>5384.48</v>
      </c>
      <c r="H98" s="376">
        <f t="shared" ref="H98:H140" si="67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5"/>
        <v>673.12000000000012</v>
      </c>
      <c r="G99" s="375">
        <f t="shared" si="66"/>
        <v>5384.48</v>
      </c>
      <c r="H99" s="376">
        <f t="shared" si="67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5"/>
        <v>597.9200000000003</v>
      </c>
      <c r="G100" s="375">
        <f t="shared" si="66"/>
        <v>5384.48</v>
      </c>
      <c r="H100" s="376">
        <f t="shared" si="67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5"/>
        <v>489.12000000000035</v>
      </c>
      <c r="G101" s="375">
        <f t="shared" si="66"/>
        <v>5384.48</v>
      </c>
      <c r="H101" s="376">
        <f t="shared" si="67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5"/>
        <v>409.12000000000035</v>
      </c>
      <c r="G102" s="375">
        <f t="shared" si="66"/>
        <v>5384.48</v>
      </c>
      <c r="H102" s="376">
        <f t="shared" si="67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5"/>
        <v>439.52</v>
      </c>
      <c r="G103" s="375">
        <f t="shared" si="66"/>
        <v>5384.48</v>
      </c>
      <c r="H103" s="376">
        <f t="shared" si="67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5"/>
        <v>369.12000000000035</v>
      </c>
      <c r="G104" s="375">
        <f t="shared" si="66"/>
        <v>5384.48</v>
      </c>
      <c r="H104" s="376">
        <f t="shared" si="67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5"/>
        <v>341.92000000000007</v>
      </c>
      <c r="G105" s="375">
        <f t="shared" si="66"/>
        <v>5384.48</v>
      </c>
      <c r="H105" s="376">
        <f t="shared" si="67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5"/>
        <v>442.72000000000048</v>
      </c>
      <c r="G106" s="375">
        <f t="shared" si="66"/>
        <v>5384.48</v>
      </c>
      <c r="H106" s="376">
        <f t="shared" si="67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5"/>
        <v>90.619999999999621</v>
      </c>
      <c r="G107" s="375">
        <f t="shared" si="66"/>
        <v>7821.38</v>
      </c>
      <c r="H107" s="376">
        <f t="shared" si="67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5"/>
        <v>51.480000000000103</v>
      </c>
      <c r="G108" s="375">
        <f t="shared" si="66"/>
        <v>8837.92</v>
      </c>
      <c r="H108" s="376">
        <f t="shared" si="67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5"/>
        <v>-376.80000000000007</v>
      </c>
      <c r="G109" s="375">
        <f t="shared" si="66"/>
        <v>10159.799999999999</v>
      </c>
      <c r="H109" s="376">
        <f t="shared" si="67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5"/>
        <v>-388.00000000000239</v>
      </c>
      <c r="G110" s="375">
        <f t="shared" si="66"/>
        <v>13408.000000000002</v>
      </c>
      <c r="H110" s="376">
        <f t="shared" si="67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5"/>
        <v>-262.9400000000004</v>
      </c>
      <c r="G111" s="375">
        <f t="shared" si="66"/>
        <v>13354.939999999999</v>
      </c>
      <c r="H111" s="376">
        <f t="shared" si="67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5"/>
        <v>-514.93999999999858</v>
      </c>
      <c r="G112" s="375">
        <f t="shared" ref="G112:G117" si="68">D112*C112</f>
        <v>13354.939999999999</v>
      </c>
      <c r="H112" s="376">
        <f t="shared" si="67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5"/>
        <v>-582.93999999999892</v>
      </c>
      <c r="G113" s="375">
        <f t="shared" si="68"/>
        <v>16522.939999999999</v>
      </c>
      <c r="H113" s="376">
        <f t="shared" si="67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5"/>
        <v>-292.93999999999801</v>
      </c>
      <c r="G114" s="375">
        <f t="shared" si="68"/>
        <v>16522.939999999999</v>
      </c>
      <c r="H114" s="376">
        <f t="shared" si="67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5"/>
        <v>-217.93999999999869</v>
      </c>
      <c r="G115" s="375">
        <f t="shared" si="68"/>
        <v>16522.939999999999</v>
      </c>
      <c r="H115" s="376">
        <f t="shared" si="67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5"/>
        <v>-92.93999999999869</v>
      </c>
      <c r="G116" s="375">
        <f t="shared" si="68"/>
        <v>16522.939999999999</v>
      </c>
      <c r="H116" s="376">
        <f t="shared" si="67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5"/>
        <v>-397.93999999999841</v>
      </c>
      <c r="G117" s="375">
        <f t="shared" si="68"/>
        <v>16522.939999999999</v>
      </c>
      <c r="H117" s="376">
        <f t="shared" si="67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5"/>
        <v>-27.939999999997411</v>
      </c>
      <c r="G118" s="375">
        <f t="shared" ref="G118:G140" si="69">D118*C118</f>
        <v>16522.939999999999</v>
      </c>
      <c r="H118" s="376">
        <f t="shared" si="67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5"/>
        <v>-142.9399999999994</v>
      </c>
      <c r="G119" s="375">
        <f t="shared" si="69"/>
        <v>16522.939999999999</v>
      </c>
      <c r="H119" s="376">
        <f t="shared" si="67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5"/>
        <v>-357.93999999999926</v>
      </c>
      <c r="G120" s="375">
        <f t="shared" si="69"/>
        <v>16522.939999999999</v>
      </c>
      <c r="H120" s="376">
        <f t="shared" si="67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5"/>
        <v>-442.94000000000011</v>
      </c>
      <c r="G121" s="375">
        <f t="shared" si="69"/>
        <v>16522.939999999999</v>
      </c>
      <c r="H121" s="376">
        <f t="shared" si="67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5"/>
        <v>-542.93999999999801</v>
      </c>
      <c r="G122" s="375">
        <f t="shared" si="69"/>
        <v>16522.939999999999</v>
      </c>
      <c r="H122" s="376">
        <f t="shared" si="67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5"/>
        <v>-224.94000000000014</v>
      </c>
      <c r="G123" s="375">
        <f t="shared" si="69"/>
        <v>16474.939999999999</v>
      </c>
      <c r="H123" s="376">
        <f t="shared" si="67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5"/>
        <v>-139.93999999999929</v>
      </c>
      <c r="G124" s="375">
        <f t="shared" si="69"/>
        <v>16474.939999999999</v>
      </c>
      <c r="H124" s="376">
        <f t="shared" si="67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5"/>
        <v>-847.93799999999919</v>
      </c>
      <c r="G125" s="375">
        <f t="shared" si="69"/>
        <v>19639.937999999998</v>
      </c>
      <c r="H125" s="376">
        <f t="shared" si="67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5"/>
        <v>-833.93799999999771</v>
      </c>
      <c r="G126" s="375">
        <f t="shared" si="69"/>
        <v>22757.937999999998</v>
      </c>
      <c r="H126" s="376">
        <f t="shared" si="67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5"/>
        <v>-840.93799999999885</v>
      </c>
      <c r="G127" s="375">
        <f t="shared" si="69"/>
        <v>22757.937999999998</v>
      </c>
      <c r="H127" s="376">
        <f t="shared" si="67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5"/>
        <v>-700.9379999999968</v>
      </c>
      <c r="G128" s="375">
        <f t="shared" si="69"/>
        <v>22757.937999999998</v>
      </c>
      <c r="H128" s="376">
        <f t="shared" si="67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5"/>
        <v>-1125.9439999999984</v>
      </c>
      <c r="G129" s="375">
        <f t="shared" si="69"/>
        <v>25837.944</v>
      </c>
      <c r="H129" s="376">
        <f t="shared" si="67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5"/>
        <v>-1205.9439999999995</v>
      </c>
      <c r="G130" s="375">
        <f t="shared" si="69"/>
        <v>25837.944</v>
      </c>
      <c r="H130" s="376">
        <f t="shared" si="67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5"/>
        <v>-965.94399999999894</v>
      </c>
      <c r="G131" s="375">
        <f t="shared" si="69"/>
        <v>25837.944</v>
      </c>
      <c r="H131" s="376">
        <f t="shared" si="67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5"/>
        <v>-1477.9439999999995</v>
      </c>
      <c r="G132" s="375">
        <f t="shared" si="69"/>
        <v>25837.944</v>
      </c>
      <c r="H132" s="376">
        <f t="shared" si="67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5"/>
        <v>-1773.936000000002</v>
      </c>
      <c r="G133" s="375">
        <f t="shared" si="69"/>
        <v>28845.936000000002</v>
      </c>
      <c r="H133" s="376">
        <f t="shared" si="67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5"/>
        <v>-1935.9360000000017</v>
      </c>
      <c r="G134" s="375">
        <f t="shared" si="69"/>
        <v>28845.936000000002</v>
      </c>
      <c r="H134" s="376">
        <f t="shared" si="67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5"/>
        <v>-1989.9360000000006</v>
      </c>
      <c r="G135" s="375">
        <f t="shared" si="69"/>
        <v>28845.936000000002</v>
      </c>
      <c r="H135" s="376">
        <f t="shared" si="67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5"/>
        <v>-2133.9360000000006</v>
      </c>
      <c r="G136" s="375">
        <f t="shared" si="69"/>
        <v>28845.936000000002</v>
      </c>
      <c r="H136" s="376">
        <f t="shared" si="67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5"/>
        <v>-2505.9399999999991</v>
      </c>
      <c r="G137" s="375">
        <f t="shared" si="69"/>
        <v>31785.94</v>
      </c>
      <c r="H137" s="376">
        <f t="shared" si="67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5"/>
        <v>-2945.94</v>
      </c>
      <c r="G138" s="375">
        <f t="shared" si="69"/>
        <v>31785.94</v>
      </c>
      <c r="H138" s="376">
        <f t="shared" si="67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5"/>
        <v>-2415.9399999999991</v>
      </c>
      <c r="G139" s="375">
        <f t="shared" si="69"/>
        <v>31785.94</v>
      </c>
      <c r="H139" s="376">
        <f t="shared" si="67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5"/>
        <v>-2785.94</v>
      </c>
      <c r="G140" s="375">
        <f t="shared" si="69"/>
        <v>31785.94</v>
      </c>
      <c r="H140" s="376">
        <f t="shared" si="67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0">C141*(E141-D141)</f>
        <v>-1145.9399999999996</v>
      </c>
      <c r="G141" s="375">
        <f t="shared" ref="G141:G146" si="71">D141*C141</f>
        <v>31785.94</v>
      </c>
      <c r="H141" s="376">
        <f t="shared" ref="H141:H146" si="72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0"/>
        <v>-520.01099999999701</v>
      </c>
      <c r="G142" s="375">
        <f t="shared" si="71"/>
        <v>28654.010999999999</v>
      </c>
      <c r="H142" s="376">
        <f t="shared" si="72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0"/>
        <v>-783.99999999999886</v>
      </c>
      <c r="G143" s="375">
        <f t="shared" si="71"/>
        <v>31764</v>
      </c>
      <c r="H143" s="376">
        <f t="shared" si="72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0"/>
        <v>350.64000000000027</v>
      </c>
      <c r="G144" s="375">
        <f t="shared" si="71"/>
        <v>15759.359999999999</v>
      </c>
      <c r="H144" s="376">
        <f t="shared" si="72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0"/>
        <v>-398.86400000000037</v>
      </c>
      <c r="G145" s="375">
        <f t="shared" si="71"/>
        <v>25214.864000000001</v>
      </c>
      <c r="H145" s="376">
        <f t="shared" si="72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0"/>
        <v>1280.8600000000013</v>
      </c>
      <c r="G146" s="375">
        <f t="shared" si="71"/>
        <v>12271.14</v>
      </c>
      <c r="H146" s="376">
        <f t="shared" si="72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3">C147*(E147-D147)</f>
        <v>648.8599999999991</v>
      </c>
      <c r="G147" s="375">
        <f t="shared" ref="G147:G153" si="74">D147*C147</f>
        <v>12271.14</v>
      </c>
      <c r="H147" s="376">
        <f t="shared" ref="H147:H153" si="75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3"/>
        <v>1108.8599999999985</v>
      </c>
      <c r="G148" s="375">
        <f t="shared" si="74"/>
        <v>12211.14</v>
      </c>
      <c r="H148" s="376">
        <f t="shared" si="75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3"/>
        <v>1467.7889999999991</v>
      </c>
      <c r="G149" s="375">
        <f t="shared" si="74"/>
        <v>8789.2109999999993</v>
      </c>
      <c r="H149" s="376">
        <f t="shared" si="75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3"/>
        <v>1645.7100000000005</v>
      </c>
      <c r="G150" s="375">
        <f t="shared" si="74"/>
        <v>5310.29</v>
      </c>
      <c r="H150" s="376">
        <f t="shared" si="75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3"/>
        <v>1537.7099999999996</v>
      </c>
      <c r="G151" s="375">
        <f t="shared" si="74"/>
        <v>8728.2900000000009</v>
      </c>
      <c r="H151" s="376">
        <f t="shared" si="75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3"/>
        <v>1754.0499999999997</v>
      </c>
      <c r="G152" s="375">
        <f t="shared" si="74"/>
        <v>1717.95</v>
      </c>
      <c r="H152" s="376">
        <f t="shared" si="75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3"/>
        <v>1742.0399999999997</v>
      </c>
      <c r="G153" s="375">
        <f t="shared" si="74"/>
        <v>8673.9599999999991</v>
      </c>
      <c r="H153" s="376">
        <f t="shared" si="75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6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6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6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7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6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7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6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7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6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7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6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7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6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7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6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7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6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7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6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7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6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7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6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7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6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7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6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7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6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7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6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7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6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7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6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6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6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3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2">
    <cfRule type="expression" dxfId="1155" priority="5">
      <formula>K61&gt;0</formula>
    </cfRule>
    <cfRule type="expression" dxfId="1154" priority="6">
      <formula>K61&lt;0</formula>
    </cfRule>
  </conditionalFormatting>
  <conditionalFormatting sqref="F61:F62">
    <cfRule type="expression" dxfId="1153" priority="3">
      <formula>F61&gt;0</formula>
    </cfRule>
    <cfRule type="expression" dxfId="1152" priority="4">
      <formula>F61&lt;0</formula>
    </cfRule>
  </conditionalFormatting>
  <conditionalFormatting sqref="H61:H62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12.27</v>
      </c>
      <c r="R4" s="490">
        <v>1.24E-2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13.497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13.3743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13.2516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13.1289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13.0062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12.8835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12.7608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12.6381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12.5154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12.3927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12.27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12.1473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12.0246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11.901899999999999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11.779199999999999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11.656499999999999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11.533799999999999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11.411099999999999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11.288399999999999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11.165699999999999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11.042999999999999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140.79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140.79</v>
      </c>
      <c r="R4" s="490">
        <v>3.4299999999999997E-2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154.869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153.46110000000002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152.0532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150.64529999999999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149.23740000000001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147.8295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146.42159999999998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145.0137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143.60579999999999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142.1979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140.79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139.38209999999998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137.9742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136.56629999999998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135.1584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133.75049999999999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132.34259999999998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130.93469999999999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129.52680000000001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128.1189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126.711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202.28</v>
      </c>
      <c r="R4" s="512">
        <v>4.4299999999999999E-2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6068.4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613.56999999999971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388.79999999999927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6.8455525036974302E-2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222.50800000000001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220.48520000000002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218.4624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216.43960000000001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214.41680000000002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212.39400000000001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210.37120000000002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208.3484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206.32560000000001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204.30279999999999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202.28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200.25720000000001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198.23439999999999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196.2116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194.18879999999999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192.166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190.14319999999998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188.12040000000002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186.0976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184.07480000000001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182.05199999999999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4">C89*(E89-D89)</f>
        <v>35.250000000000341</v>
      </c>
      <c r="G89" s="39">
        <f t="shared" ref="G89:G90" si="5">D89*C89</f>
        <v>3150.1499999999996</v>
      </c>
      <c r="H89" s="227">
        <f t="shared" ref="H89:H90" si="6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4"/>
        <v>208.35000000000022</v>
      </c>
      <c r="G90" s="39">
        <f t="shared" si="5"/>
        <v>3150.1499999999996</v>
      </c>
      <c r="H90" s="227">
        <f t="shared" si="6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6:F46">
    <cfRule type="expression" dxfId="1090" priority="29">
      <formula>F26&gt;0</formula>
    </cfRule>
    <cfRule type="expression" dxfId="1089" priority="30">
      <formula>F26&lt;0</formula>
    </cfRule>
  </conditionalFormatting>
  <conditionalFormatting sqref="H26:H46">
    <cfRule type="expression" dxfId="1088" priority="27">
      <formula>H26&gt;0</formula>
    </cfRule>
    <cfRule type="expression" dxfId="1087" priority="28">
      <formula>H26&lt;0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">
    <cfRule type="expression" dxfId="1068" priority="3">
      <formula>F25&gt;0</formula>
    </cfRule>
    <cfRule type="expression" dxfId="1067" priority="4">
      <formula>F25&lt;0</formula>
    </cfRule>
  </conditionalFormatting>
  <conditionalFormatting sqref="H25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88.09</v>
      </c>
      <c r="R4" s="512">
        <v>2.4199999999999999E-2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13213.5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-2102.2099999999991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-2102.2099999999991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-0.13725840982886195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>
        <v>101</v>
      </c>
      <c r="J36" s="39"/>
      <c r="K36" s="39"/>
      <c r="L36" s="39">
        <v>26.5</v>
      </c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96.899000000000015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4">O42*$Q$4</f>
        <v>96.018100000000004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4"/>
        <v>95.137200000000007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4"/>
        <v>94.25630000000001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4"/>
        <v>93.375400000000013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4"/>
        <v>92.494500000000002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4"/>
        <v>91.613600000000005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4"/>
        <v>90.732700000000008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4"/>
        <v>89.851800000000011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4"/>
        <v>88.9709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4"/>
        <v>88.09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4"/>
        <v>87.209100000000007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4"/>
        <v>86.328199999999995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4"/>
        <v>85.447299999999998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4"/>
        <v>84.566400000000002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4"/>
        <v>83.685500000000005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4"/>
        <v>82.804599999999994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4"/>
        <v>81.923700000000011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4"/>
        <v>81.0428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4"/>
        <v>80.161900000000003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4"/>
        <v>79.281000000000006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8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158.38</v>
      </c>
      <c r="R4" s="512">
        <v>-2.7000000000000001E-3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7919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256.63000000000056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113.60000000000036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1.4554026699464519E-2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3.1569642631645409E-3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174.21800000000002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172.63420000000002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171.0504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169.4666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167.8828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166.29900000000001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164.71520000000001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163.13140000000001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161.54759999999999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159.96379999999999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158.38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156.7962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155.2124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153.62859999999998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152.04479999999998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150.46099999999998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148.87719999999999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147.29339999999999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145.70959999999999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144.1258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142.542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</v>
      </c>
      <c r="R4" s="490">
        <v>-2.7000000000000001E-3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16.28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16.132000000000001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15.984000000000002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15.836000000000002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15.688000000000002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15.540000000000001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15.392000000000001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15.244000000000002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15.096000000000002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14.948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14.652000000000001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14.504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14.356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14.208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14.06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13.911999999999999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13.764000000000001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13.616000000000001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13.468000000000002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110.05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110.05</v>
      </c>
      <c r="R4" s="490">
        <v>1.41E-2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121.05500000000001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119.95450000000001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118.854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117.7535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116.65300000000001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115.55249999999999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114.452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113.3515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112.251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111.15049999999999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110.05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108.9495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107.84899999999999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106.74849999999999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105.648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104.5475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103.44699999999999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102.34650000000001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101.246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100.1455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99.045000000000002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71.8</v>
      </c>
      <c r="R4" s="490">
        <v>8.8999999999999999E-3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2872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111.92999999999938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-4.8510048510048507E-3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78.98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78.262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77.543999999999997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76.826000000000008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76.108000000000004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75.39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74.671999999999997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73.953999999999994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73.236000000000004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72.518000000000001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71.8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71.081999999999994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70.36399999999999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69.646000000000001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68.927999999999997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68.209999999999994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67.49199999999999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66.774000000000001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66.055999999999997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65.337999999999994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64.62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67.400000000000006</v>
      </c>
      <c r="R4" s="512">
        <v>1.2999999999999999E-3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13480.000000000002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-1565.9999999999982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-1565.9999999999982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-0.10408081882227822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74.140000000000015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73.466000000000008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72.792000000000016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72.118000000000009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71.444000000000003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70.77000000000001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70.096000000000004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69.422000000000011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68.748000000000005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68.074000000000012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67.400000000000006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66.725999999999999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66.052000000000007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65.378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64.704000000000008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64.03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63.356000000000002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62.682000000000009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62.00800000000001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61.33400000000001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60.660000000000004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607.87</v>
      </c>
      <c r="R4" s="512">
        <v>1.5599999999999999E-2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4862.96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558.96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558.96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0.12986988847583644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668.65700000000004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662.57830000000001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656.4996000000001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650.42090000000007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644.34220000000005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638.26350000000002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632.1848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626.10609999999997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620.02740000000006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613.94870000000003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607.87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601.79129999999998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595.71259999999995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589.63390000000004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583.55520000000001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577.47649999999999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571.39779999999996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565.31910000000005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559.24040000000002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553.1617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547.08299999999997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</v>
      </c>
      <c r="R4" s="490">
        <v>1.23E-2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57.2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56.680000000000007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56.160000000000004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55.64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55.120000000000005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54.08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53.56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52.52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51.48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50.96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50.44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49.92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48.879999999999995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48.36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47.84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47.32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46.800000000000004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21.06</v>
      </c>
      <c r="R4" s="490">
        <v>-3.8399999999999997E-2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16848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-817.31000000000131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-2269.5699999999997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-0.118716447749374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2.8490028490028491E-2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23.166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22.955400000000001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22.744800000000001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22.534199999999998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22.323599999999999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22.113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21.9024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21.691800000000001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21.481199999999998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21.270599999999998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21.06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20.849399999999999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20.6388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20.428199999999997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20.217599999999997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20.006999999999998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19.796399999999998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19.585799999999999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19.3752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19.1646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18.954000000000001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58.43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58.43</v>
      </c>
      <c r="R4" s="490">
        <v>-4.4000000000000003E-3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64.27300000000001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63.688700000000004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63.104400000000005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62.520100000000006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61.9358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61.351500000000001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60.767200000000003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60.182900000000004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59.598599999999998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59.014299999999999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58.43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57.845700000000001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57.261400000000002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56.677099999999996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56.092799999999997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55.508499999999998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54.924199999999999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54.3399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53.755600000000001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53.171300000000002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52.587000000000003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82.45</v>
      </c>
      <c r="R4" s="512">
        <v>6.6E-3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4122.5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89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2.2065203917193504E-2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90.695000000000007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89.870500000000007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89.046000000000006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88.221500000000006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87.397000000000006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86.572500000000005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85.748000000000005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84.923500000000004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84.099000000000004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83.274500000000003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82.45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81.625500000000002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80.801000000000002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79.976500000000001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79.152000000000001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78.327500000000001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77.503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76.6785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75.853999999999999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75.029499999999999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74.204999999999998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40.39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40.39</v>
      </c>
      <c r="R4" s="490">
        <v>-2.6499999999999999E-2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44.429000000000002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44.025100000000002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43.621200000000002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43.217300000000002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42.813400000000001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42.409500000000001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42.005600000000001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41.601700000000001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41.197800000000001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40.793900000000001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40.39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39.9861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39.5822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39.1783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38.7744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38.3705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37.9666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37.5627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37.158799999999999</v>
      </c>
    </row>
    <row r="44" spans="1:32" x14ac:dyDescent="0.25">
      <c r="N44" s="4"/>
      <c r="O44" s="81">
        <v>0.91</v>
      </c>
      <c r="P44" s="81">
        <f t="shared" si="0"/>
        <v>36.754899999999999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36.350999999999999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58.14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58.14</v>
      </c>
      <c r="R4" s="507">
        <v>7.3000000000000001E-3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63.954000000000008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63.372600000000006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62.791200000000003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62.209800000000001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61.628400000000006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61.047000000000004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60.465600000000002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59.8842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59.302800000000005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58.721400000000003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58.14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57.558599999999998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56.977199999999996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56.395800000000001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55.814399999999999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55.232999999999997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54.651599999999995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54.0702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53.488800000000005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52.907400000000003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52.326000000000001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39.79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39.79</v>
      </c>
      <c r="R4" s="507">
        <v>8.0000000000000004E-4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43.769000000000005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43.371100000000006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42.973199999999999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42.575299999999999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42.177399999999999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41.779499999999999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41.381599999999999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40.983699999999999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40.585799999999999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40.187899999999999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39.79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39.392099999999999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38.994199999999999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38.596299999999999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38.198399999999999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37.8005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37.4026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37.0047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36.6068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36.2089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35.811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45.96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45.96</v>
      </c>
      <c r="R4" s="490">
        <v>-1.6999999999999999E-3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50.556000000000004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50.096400000000003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49.636800000000001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49.177200000000006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48.717600000000004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48.258000000000003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47.798400000000001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47.338799999999999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46.879200000000004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46.419600000000003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45.96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45.500399999999999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45.040799999999997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44.581200000000003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44.121600000000001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43.661999999999999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43.202399999999997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42.742800000000003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42.283200000000001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41.823599999999999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41.364000000000004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110.57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110.57</v>
      </c>
      <c r="R4" s="507">
        <v>-1.3599999999999999E-2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121.627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120.5213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119.4156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118.3099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117.2042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116.0985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114.9928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113.88709999999999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112.78139999999999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111.67569999999999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110.57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109.46429999999999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108.3586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107.2529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106.14719999999998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105.04149999999998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103.93579999999999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102.8301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101.7244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100.6187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99.512999999999991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58.61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58.61</v>
      </c>
      <c r="R4" s="508">
        <v>-5.3E-3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64.471000000000004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63.884900000000002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63.298800000000007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62.712700000000005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62.126600000000003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61.540500000000002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60.9544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60.368299999999998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59.782200000000003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59.196100000000001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58.61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58.023899999999998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57.437799999999996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56.851700000000001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56.265599999999999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55.679499999999997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55.093399999999995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54.507300000000001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53.921199999999999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53.335100000000004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52.749000000000002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255.47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255.47</v>
      </c>
      <c r="R4" s="490">
        <v>6.9999999999999999E-4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281.017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278.46230000000003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275.9076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273.35290000000003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270.79820000000001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268.24349999999998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265.68880000000001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263.13409999999999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260.57940000000002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258.0247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255.47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252.9153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250.36060000000001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247.80589999999998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245.25119999999998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242.69649999999999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240.14179999999999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237.58710000000002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235.0324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232.4777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229.923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107.35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107.35</v>
      </c>
      <c r="R4" s="490">
        <v>3.5000000000000001E-3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118.08500000000001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117.0115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115.938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114.86450000000001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113.791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112.7175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111.64399999999999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110.5705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109.497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108.42349999999999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107.35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106.2765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105.20299999999999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104.12949999999999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103.056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101.98249999999999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100.90899999999999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99.835499999999996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98.762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97.688500000000005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96.614999999999995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80.08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80.08</v>
      </c>
      <c r="R4" s="490">
        <v>-1.9E-3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88.088000000000008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87.287199999999999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86.486400000000003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85.685600000000008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84.884799999999998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84.084000000000003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83.283200000000008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82.482399999999998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81.681600000000003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80.880799999999994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80.08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79.279200000000003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78.478399999999993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77.677599999999998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76.876799999999989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76.075999999999993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75.275199999999998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74.474400000000003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73.673600000000008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72.872799999999998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72.072000000000003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53.19</v>
      </c>
      <c r="R4" s="490">
        <v>-1.1299999999999999E-2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6382.7999999999993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1595.380000000001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-9.2000000000007276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-1.439299123904995E-3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58.509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8">P41*$Q$4</f>
        <v>57.9771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8"/>
        <v>57.4452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8"/>
        <v>56.9133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8"/>
        <v>56.381399999999999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8"/>
        <v>55.849499999999999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8"/>
        <v>55.317599999999999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8"/>
        <v>54.785699999999999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8"/>
        <v>54.253799999999998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8"/>
        <v>53.721899999999998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8"/>
        <v>53.19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8"/>
        <v>52.658099999999997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9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8"/>
        <v>52.126199999999997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9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0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8"/>
        <v>51.594299999999997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9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0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8"/>
        <v>51.062399999999997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9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0"/>
        <v>1971.56</v>
      </c>
      <c r="L55" s="257"/>
      <c r="M55" s="257"/>
      <c r="O55" s="2"/>
      <c r="P55" s="81">
        <v>0.95</v>
      </c>
      <c r="Q55" s="81">
        <f t="shared" si="8"/>
        <v>50.530499999999996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9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0"/>
        <v>1014.38</v>
      </c>
      <c r="L56" s="257"/>
      <c r="M56" s="257"/>
      <c r="O56" s="2"/>
      <c r="P56" s="81">
        <v>0.94</v>
      </c>
      <c r="Q56" s="81">
        <f t="shared" si="8"/>
        <v>49.998599999999996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9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0"/>
        <v>1517.67</v>
      </c>
      <c r="L57" s="257"/>
      <c r="M57" s="257"/>
      <c r="O57" s="2"/>
      <c r="P57" s="81">
        <v>0.93</v>
      </c>
      <c r="Q57" s="81">
        <f t="shared" si="8"/>
        <v>49.466700000000003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9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0"/>
        <v>1460.3700000000001</v>
      </c>
      <c r="L58" s="257"/>
      <c r="M58" s="257"/>
      <c r="O58" s="2"/>
      <c r="P58" s="81">
        <v>0.92</v>
      </c>
      <c r="Q58" s="81">
        <f t="shared" si="8"/>
        <v>48.934800000000003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9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0"/>
        <v>3976.71</v>
      </c>
      <c r="L59" s="257"/>
      <c r="M59" s="257"/>
      <c r="O59" s="2"/>
      <c r="P59" s="81">
        <v>0.91</v>
      </c>
      <c r="Q59" s="81">
        <f t="shared" si="8"/>
        <v>48.402900000000002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9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8"/>
        <v>47.871000000000002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1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1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1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1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1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1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5">
    <cfRule type="expression" dxfId="544" priority="29">
      <formula>F24&gt;0</formula>
    </cfRule>
    <cfRule type="expression" dxfId="543" priority="30">
      <formula>F24&lt;0</formula>
    </cfRule>
  </conditionalFormatting>
  <conditionalFormatting sqref="F24:F25">
    <cfRule type="expression" dxfId="542" priority="31">
      <formula>F24&gt;0</formula>
    </cfRule>
    <cfRule type="expression" dxfId="541" priority="32">
      <formula>F24&lt;0</formula>
    </cfRule>
  </conditionalFormatting>
  <conditionalFormatting sqref="H24:H25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47.77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47.77</v>
      </c>
      <c r="R4" s="490">
        <v>-9.7000000000000003E-3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52.547000000000004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52.069300000000005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51.591600000000007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51.113900000000008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50.636200000000002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50.158500000000004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49.680800000000005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49.203100000000006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48.7254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48.247700000000002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47.77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47.292300000000004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46.814600000000006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46.3369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45.859200000000001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45.381500000000003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44.903800000000004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44.426100000000005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43.948400000000007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43.470700000000001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42.993000000000002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37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37</v>
      </c>
      <c r="R4" s="510">
        <v>3.0000000000000001E-3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40.700000000000003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40.330000000000005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39.96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39.590000000000003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39.22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38.85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38.480000000000004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38.11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37.74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37.369999999999997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</v>
      </c>
      <c r="W39" s="134"/>
    </row>
    <row r="40" spans="1:23" x14ac:dyDescent="0.25">
      <c r="O40" s="81">
        <v>0.99</v>
      </c>
      <c r="P40" s="81">
        <f t="shared" si="0"/>
        <v>36.630000000000003</v>
      </c>
      <c r="W40" s="134"/>
    </row>
    <row r="41" spans="1:23" x14ac:dyDescent="0.25">
      <c r="O41" s="81">
        <v>0.98</v>
      </c>
      <c r="P41" s="81">
        <f t="shared" si="0"/>
        <v>36.26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35.89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35.519999999999996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35.15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34.78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34.410000000000004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34.04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33.67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33.300000000000004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60.17</v>
      </c>
      <c r="R4" s="510">
        <v>2.9999999999999997E-4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3008.5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1388.0099999999984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164.5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5.7841068917018283E-2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66.187000000000012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65.585300000000004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64.98360000000001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64.381900000000002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63.780200000000008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63.178500000000007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62.576800000000006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61.975100000000005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61.373400000000004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60.771700000000003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60.17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59.568300000000001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58.9666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58.364899999999999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57.763199999999998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57.161499999999997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56.559799999999996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55.958100000000002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55.356400000000001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54.754700000000007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54.153000000000006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41.94</v>
      </c>
      <c r="R4" s="490">
        <v>-1.89E-2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4613.3999999999996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-129.18000000000075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-204.20000000000073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-4.238625041514462E-2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46.134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45.714600000000004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45.295200000000001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44.875799999999998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44.456400000000002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44.036999999999999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43.617599999999996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43.1982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42.778799999999997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42.359400000000001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41.94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41.520599999999995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41.101199999999999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40.681799999999996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40.2624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39.842999999999996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39.423599999999993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39.004199999999997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38.584800000000001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38.165399999999998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37.746000000000002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48.99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48.99</v>
      </c>
      <c r="R4" s="490">
        <v>7.6E-3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53.88900000000001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53.399100000000004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52.909200000000006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52.419300000000007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51.929400000000008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51.439500000000002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50.949600000000004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50.459700000000005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49.969800000000006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49.479900000000001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48.99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48.500100000000003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48.010199999999998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47.520299999999999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47.0304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46.540500000000002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46.050599999999996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45.560700000000004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45.070800000000006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44.580900000000007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44.091000000000001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91.41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91.41</v>
      </c>
      <c r="R4" s="490">
        <v>-1.14E-2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100.551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99.636899999999997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98.722800000000007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97.808700000000002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96.894599999999997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95.980500000000006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95.066400000000002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94.152299999999997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93.238199999999992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92.324100000000001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91.41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90.495899999999992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89.581800000000001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88.667699999999996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87.753599999999992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86.839499999999987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85.925399999999996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85.011300000000006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84.097200000000001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83.183099999999996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82.269000000000005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129.47999999999999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129.47999999999999</v>
      </c>
      <c r="R4" s="490">
        <v>-2.5000000000000001E-3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142.428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141.13319999999999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139.83840000000001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138.5436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137.24879999999999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135.95400000000001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134.6592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133.36439999999999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132.06959999999998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130.7748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129.47999999999999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128.18519999999998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126.89039999999999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125.59559999999999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124.30079999999998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123.00599999999999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121.71119999999998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120.4164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119.1216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117.82679999999999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116.532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242.62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242.62</v>
      </c>
      <c r="R4" s="490">
        <v>-1.6400000000000001E-2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266.88200000000001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264.45580000000001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262.02960000000002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259.60340000000002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257.17720000000003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254.751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252.32480000000001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249.89860000000002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247.47240000000002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245.0462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242.62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240.19380000000001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237.76759999999999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235.34139999999999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232.9152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230.489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228.06279999999998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225.63660000000002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223.21040000000002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220.7842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218.358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67.510000000000005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67.510000000000005</v>
      </c>
      <c r="R4" s="490">
        <v>8.3999999999999995E-3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74.26100000000001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73.585900000000009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72.910800000000009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72.235700000000008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71.560600000000008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70.885500000000008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70.210400000000007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69.535300000000007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68.860200000000006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68.185100000000006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67.510000000000005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66.834900000000005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66.159800000000004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65.484700000000004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64.809600000000003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64.134500000000003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63.459400000000002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62.784300000000009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62.109200000000008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61.434100000000008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60.759000000000007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65.08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65.08</v>
      </c>
      <c r="R4" s="509">
        <v>7.0000000000000001E-3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71.588000000000008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70.937200000000004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70.2864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69.635599999999997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68.984800000000007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68.334000000000003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67.683199999999999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67.032399999999996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66.381600000000006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65.730800000000002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65.08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64.429199999999994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63.778399999999998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63.127599999999994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62.476799999999997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61.825999999999993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61.175199999999997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60.5244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59.873600000000003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59.222799999999999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58.572000000000003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52.76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52.76</v>
      </c>
      <c r="R4" s="511">
        <v>-1.6E-2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58.036000000000001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57.508400000000002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56.980800000000002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56.453200000000002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55.925600000000003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55.398000000000003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54.870399999999997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54.342799999999997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53.815199999999997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53.287599999999998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52.76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52.232399999999998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51.704799999999999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51.177199999999999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50.6496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50.121999999999993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49.594399999999993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49.066800000000001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48.539200000000001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48.011600000000001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47.484000000000002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14.74</v>
      </c>
      <c r="R4" s="490">
        <v>2E-3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4127.2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-1378.5700000000006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-1378.5700000000006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-0.25038641279966301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16.214000000000002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16.066600000000001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15.919200000000002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15.771800000000001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15.624400000000001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15.477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15.329600000000001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15.1822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15.034800000000001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14.8874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14.74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14.592600000000001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14.4452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14.297800000000001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14.150399999999999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14.003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13.855599999999999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13.708200000000001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13.5608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13.413400000000001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13.266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98.36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98.36</v>
      </c>
      <c r="R4" s="490">
        <v>2.3E-3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108.19600000000001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107.2124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106.22880000000001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105.24520000000001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104.2616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103.27800000000001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102.2944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101.3108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100.3272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99.343599999999995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98.36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97.376400000000004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96.392799999999994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95.409199999999998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94.425600000000003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93.441999999999993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92.458399999999997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91.474800000000002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90.491200000000006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89.507599999999996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88.524000000000001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11.46</v>
      </c>
      <c r="R4" s="490">
        <v>-2.0500000000000001E-2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3048.36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-6726.43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-7161.3600000000006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-0.7014257002150891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12.606000000000002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12.491400000000002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12.376800000000001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12.262200000000002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12.147600000000002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12.033000000000001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11.918400000000002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11.803800000000001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11.689200000000001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11.5746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11.46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11.345400000000001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11.2308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11.116200000000001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11.0016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10.887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10.772399999999999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10.657800000000002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10.543200000000001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10.428600000000001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10.314000000000002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80.239999999999995</v>
      </c>
      <c r="R4" s="490">
        <v>3.5999999999999999E-3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8023.9999999999991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593.56999999999698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-65.100000000001273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-8.0478668825952546E-3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88.263999999999996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87.461600000000004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86.659199999999998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85.856799999999993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85.054400000000001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84.251999999999995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83.449600000000004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82.647199999999998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81.844799999999992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81.042400000000001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80.239999999999995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79.437599999999989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78.635199999999998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77.832799999999992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77.030399999999986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76.227999999999994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75.425599999999989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74.623199999999997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73.820800000000006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73.0184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72.215999999999994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79.33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79.33</v>
      </c>
      <c r="R4" s="490">
        <v>-1.0999999999999999E-2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87.263000000000005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86.469700000000003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85.676400000000001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84.883099999999999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84.089799999999997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83.296499999999995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82.503200000000007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81.709900000000005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80.916600000000003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80.1233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79.33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78.536699999999996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77.743399999999994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76.950099999999992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76.15679999999999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75.363500000000002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74.5702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73.776899999999998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72.983599999999996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72.190300000000008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71.397000000000006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51.7</v>
      </c>
      <c r="R4" s="490">
        <v>-2.0999999999999999E-3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15510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-1044.5300000000034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-1094.4800000000032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-6.5914741081925063E-2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56.870000000000005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5">O43*$Q$4</f>
        <v>56.353000000000009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5"/>
        <v>55.836000000000006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5"/>
        <v>55.31900000000001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K46" s="39"/>
      <c r="O46" s="81">
        <v>1.06</v>
      </c>
      <c r="P46" s="81">
        <f t="shared" si="15"/>
        <v>54.802000000000007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5"/>
        <v>54.285000000000004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" si="19">C48*(E48-D48)</f>
        <v>-1145.4900000000002</v>
      </c>
      <c r="G48" s="39">
        <f t="shared" ref="G48" si="20">D48*C48</f>
        <v>16604.490000000002</v>
      </c>
      <c r="H48" s="227">
        <f t="shared" ref="H48" si="21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5"/>
        <v>53.768000000000008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1.03</v>
      </c>
      <c r="P49" s="81">
        <f t="shared" si="15"/>
        <v>53.251000000000005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5"/>
        <v>52.734000000000002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5"/>
        <v>52.217000000000006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5"/>
        <v>51.7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5"/>
        <v>51.183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50.666000000000004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50.149000000000001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49.631999999999998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49.115000000000002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48.597999999999999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48.081000000000003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47.564000000000007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47.047000000000004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46.53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45.02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45.02</v>
      </c>
      <c r="R4" s="490">
        <v>-1.6199999999999999E-2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49.522000000000006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49.07180000000001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48.621600000000008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48.171400000000006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47.721200000000003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47.271000000000008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46.820800000000006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46.370600000000003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45.920400000000001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45.470200000000006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45.02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44.569800000000001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44.119600000000005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43.669400000000003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43.219200000000001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42.768999999999998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42.318800000000003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41.868600000000008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41.418400000000005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40.968200000000003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40.518000000000001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188.77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188.77</v>
      </c>
      <c r="R4" s="490">
        <v>-1.3100000000000001E-2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207.64700000000002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205.75930000000002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203.87160000000003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201.98390000000003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200.09620000000001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198.20850000000002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196.32080000000002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194.43310000000002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192.5454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190.65770000000001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188.77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186.88230000000001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184.99460000000002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183.1069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181.2192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179.33150000000001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177.44380000000001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175.55610000000001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173.66840000000002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171.78070000000002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169.893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49.55</v>
      </c>
      <c r="R4" s="490">
        <v>-6.0000000000000001E-3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54.505000000000003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54.009500000000003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53.514000000000003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53.018500000000003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52.522999999999996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52.027499999999996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51.531999999999996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51.036499999999997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50.540999999999997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50.045499999999997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49.55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49.054499999999997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48.558999999999997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48.063499999999998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47.567999999999998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47.072499999999998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46.576999999999998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46.081499999999998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45.585999999999999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45.090499999999999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44.594999999999999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119.36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119.36</v>
      </c>
      <c r="R4" s="490">
        <v>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131.29600000000002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130.10240000000002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128.90880000000001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127.71520000000001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126.52160000000001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125.328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124.1344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122.9408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121.74720000000001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120.5536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119.36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118.1664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116.97279999999999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115.7792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114.5856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113.392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112.19839999999999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111.0048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109.8112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108.61760000000001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107.42400000000001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203.89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203.89</v>
      </c>
      <c r="R4" s="490">
        <v>5.5300000000000002E-2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224.279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222.24010000000001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220.2012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218.16229999999999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216.1234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214.08449999999999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212.04559999999998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210.0067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207.96779999999998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205.9289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203.89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201.85109999999997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199.81219999999999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197.77329999999998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195.73439999999999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193.69549999999998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191.65659999999997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189.61769999999999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187.5788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185.53989999999999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183.501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2017-10-17T23:42:07Z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