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5" i="35"/>
  <c r="N61" i="35"/>
  <c r="N10" i="35"/>
  <c r="N8" i="35"/>
  <c r="N60" i="35"/>
  <c r="N14" i="35"/>
  <c r="N59" i="35"/>
  <c r="N58" i="35"/>
  <c r="N57" i="35"/>
  <c r="N56" i="35"/>
  <c r="N55" i="35"/>
  <c r="N54" i="35"/>
  <c r="N53" i="35"/>
  <c r="N15" i="35"/>
  <c r="N22" i="35"/>
  <c r="N52" i="35"/>
  <c r="N51" i="35"/>
  <c r="N12" i="35"/>
  <c r="N50" i="35"/>
  <c r="N49" i="35"/>
  <c r="N48" i="35"/>
  <c r="N47" i="35"/>
  <c r="N46" i="35"/>
  <c r="N45" i="35"/>
  <c r="N44" i="35"/>
  <c r="N43" i="35"/>
  <c r="N42" i="35"/>
  <c r="N18" i="35"/>
  <c r="N41" i="35"/>
  <c r="N4" i="35"/>
  <c r="N40" i="35"/>
  <c r="N17" i="35"/>
  <c r="N7" i="35"/>
  <c r="N21" i="35"/>
  <c r="N39" i="35"/>
  <c r="N38" i="35"/>
  <c r="N11" i="35"/>
  <c r="N6" i="35"/>
  <c r="N13" i="35"/>
  <c r="N37" i="35"/>
  <c r="N36" i="35"/>
  <c r="N3" i="35"/>
  <c r="N2" i="35"/>
  <c r="N16" i="35"/>
  <c r="N35" i="35"/>
  <c r="N34" i="35"/>
  <c r="N33" i="35"/>
  <c r="N32" i="35"/>
  <c r="N31" i="35"/>
  <c r="N30" i="35"/>
  <c r="N29" i="35"/>
  <c r="N20" i="35"/>
  <c r="N28" i="35"/>
  <c r="N27" i="35"/>
  <c r="N19" i="35"/>
  <c r="N26" i="35"/>
  <c r="N25" i="35"/>
  <c r="N9" i="35"/>
  <c r="N24" i="35"/>
  <c r="N23" i="35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19" i="78"/>
  <c r="M19" i="78"/>
  <c r="F19" i="78"/>
  <c r="C19" i="78"/>
  <c r="H85" i="78"/>
  <c r="F85" i="78"/>
  <c r="K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K19" i="77"/>
  <c r="F85" i="77"/>
  <c r="K85" i="77"/>
  <c r="H19" i="77"/>
  <c r="C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K29" i="51"/>
  <c r="H29" i="51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3" i="57"/>
  <c r="C23" i="57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<sst xmlns="http://schemas.openxmlformats.org/spreadsheetml/2006/main" count="6160" uniqueCount="828">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</sst>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8"/>
      <tableStyleElement type="headerRow" dxfId="1857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89144"/>
        <c:axId val="303386184"/>
      </c:scatterChart>
      <c:valAx>
        <c:axId val="138389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386184"/>
        <c:crosses val="autoZero"/>
        <c:crossBetween val="midCat"/>
      </c:valAx>
      <c:valAx>
        <c:axId val="30338618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89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85792"/>
        <c:axId val="200779528"/>
      </c:scatterChart>
      <c:valAx>
        <c:axId val="2938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79528"/>
        <c:crosses val="autoZero"/>
        <c:crossBetween val="midCat"/>
      </c:valAx>
      <c:valAx>
        <c:axId val="2007795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8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715808"/>
        <c:axId val="303246352"/>
      </c:scatterChart>
      <c:valAx>
        <c:axId val="31371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46352"/>
        <c:crosses val="autoZero"/>
        <c:crossBetween val="midCat"/>
      </c:valAx>
      <c:valAx>
        <c:axId val="3032463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71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162888"/>
        <c:axId val="303257112"/>
      </c:scatterChart>
      <c:valAx>
        <c:axId val="303162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57112"/>
        <c:crosses val="autoZero"/>
        <c:crossBetween val="midCat"/>
      </c:valAx>
      <c:valAx>
        <c:axId val="3032571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162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56272"/>
        <c:axId val="303256656"/>
      </c:scatterChart>
      <c:valAx>
        <c:axId val="30325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56656"/>
        <c:crosses val="autoZero"/>
        <c:crossBetween val="midCat"/>
      </c:valAx>
      <c:valAx>
        <c:axId val="303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25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14736"/>
        <c:axId val="199315128"/>
      </c:scatterChart>
      <c:valAx>
        <c:axId val="19931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5128"/>
        <c:crosses val="autoZero"/>
        <c:crossBetween val="midCat"/>
      </c:valAx>
      <c:valAx>
        <c:axId val="1993151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13952"/>
        <c:axId val="199315912"/>
      </c:scatterChart>
      <c:valAx>
        <c:axId val="19931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5912"/>
        <c:crosses val="autoZero"/>
        <c:crossBetween val="midCat"/>
      </c:valAx>
      <c:valAx>
        <c:axId val="199315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39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885928"/>
        <c:axId val="313886320"/>
      </c:lineChart>
      <c:dateAx>
        <c:axId val="31388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86320"/>
        <c:crosses val="autoZero"/>
        <c:auto val="1"/>
        <c:lblOffset val="100"/>
        <c:baseTimeUnit val="days"/>
      </c:dateAx>
      <c:valAx>
        <c:axId val="3138863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8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889456"/>
        <c:axId val="313889848"/>
      </c:lineChart>
      <c:dateAx>
        <c:axId val="31388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89848"/>
        <c:crosses val="autoZero"/>
        <c:auto val="1"/>
        <c:lblOffset val="100"/>
        <c:baseTimeUnit val="days"/>
      </c:dateAx>
      <c:valAx>
        <c:axId val="313889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8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891808"/>
        <c:axId val="313892200"/>
      </c:lineChart>
      <c:dateAx>
        <c:axId val="313891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92200"/>
        <c:crosses val="autoZero"/>
        <c:auto val="1"/>
        <c:lblOffset val="100"/>
        <c:baseTimeUnit val="days"/>
      </c:dateAx>
      <c:valAx>
        <c:axId val="3138922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9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313560"/>
        <c:axId val="199313168"/>
      </c:lineChart>
      <c:dateAx>
        <c:axId val="19931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3168"/>
        <c:crosses val="autoZero"/>
        <c:auto val="1"/>
        <c:lblOffset val="100"/>
        <c:baseTimeUnit val="days"/>
      </c:dateAx>
      <c:valAx>
        <c:axId val="19931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023848"/>
        <c:axId val="316024240"/>
      </c:lineChart>
      <c:dateAx>
        <c:axId val="31602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24240"/>
        <c:crosses val="autoZero"/>
        <c:auto val="1"/>
        <c:lblOffset val="100"/>
        <c:baseTimeUnit val="days"/>
      </c:dateAx>
      <c:valAx>
        <c:axId val="316024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2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026200"/>
        <c:axId val="316026592"/>
      </c:lineChart>
      <c:dateAx>
        <c:axId val="31602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26592"/>
        <c:crosses val="autoZero"/>
        <c:auto val="1"/>
        <c:lblOffset val="100"/>
        <c:baseTimeUnit val="days"/>
      </c:dateAx>
      <c:valAx>
        <c:axId val="3160265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2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19776"/>
        <c:axId val="316920168"/>
      </c:lineChart>
      <c:dateAx>
        <c:axId val="316919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20168"/>
        <c:crosses val="autoZero"/>
        <c:auto val="1"/>
        <c:lblOffset val="100"/>
        <c:baseTimeUnit val="days"/>
      </c:dateAx>
      <c:valAx>
        <c:axId val="316920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1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22128"/>
        <c:axId val="316922520"/>
      </c:lineChart>
      <c:dateAx>
        <c:axId val="316922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22520"/>
        <c:crosses val="autoZero"/>
        <c:auto val="1"/>
        <c:lblOffset val="100"/>
        <c:baseTimeUnit val="days"/>
      </c:dateAx>
      <c:valAx>
        <c:axId val="3169225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2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24872"/>
        <c:axId val="316925264"/>
      </c:lineChart>
      <c:catAx>
        <c:axId val="31692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25264"/>
        <c:crosses val="autoZero"/>
        <c:auto val="1"/>
        <c:lblAlgn val="ctr"/>
        <c:lblOffset val="100"/>
        <c:noMultiLvlLbl val="0"/>
      </c:catAx>
      <c:valAx>
        <c:axId val="316925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2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14648"/>
        <c:axId val="318415040"/>
      </c:lineChart>
      <c:dateAx>
        <c:axId val="318414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15040"/>
        <c:crosses val="autoZero"/>
        <c:auto val="1"/>
        <c:lblOffset val="100"/>
        <c:baseTimeUnit val="days"/>
      </c:dateAx>
      <c:valAx>
        <c:axId val="318415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1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21312"/>
        <c:axId val="318421704"/>
      </c:lineChart>
      <c:dateAx>
        <c:axId val="31842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21704"/>
        <c:crosses val="autoZero"/>
        <c:auto val="1"/>
        <c:lblOffset val="100"/>
        <c:baseTimeUnit val="days"/>
      </c:dateAx>
      <c:valAx>
        <c:axId val="318421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2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37432"/>
        <c:axId val="335037824"/>
      </c:lineChart>
      <c:dateAx>
        <c:axId val="335037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37824"/>
        <c:crosses val="autoZero"/>
        <c:auto val="1"/>
        <c:lblOffset val="100"/>
        <c:baseTimeUnit val="days"/>
      </c:dateAx>
      <c:valAx>
        <c:axId val="3350378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3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39784"/>
        <c:axId val="335040176"/>
      </c:lineChart>
      <c:catAx>
        <c:axId val="335039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40176"/>
        <c:crosses val="autoZero"/>
        <c:auto val="1"/>
        <c:lblAlgn val="ctr"/>
        <c:lblOffset val="100"/>
        <c:noMultiLvlLbl val="0"/>
      </c:catAx>
      <c:valAx>
        <c:axId val="335040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3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042920"/>
        <c:axId val="348344376"/>
      </c:lineChart>
      <c:dateAx>
        <c:axId val="33504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44376"/>
        <c:crosses val="autoZero"/>
        <c:auto val="1"/>
        <c:lblOffset val="100"/>
        <c:baseTimeUnit val="days"/>
      </c:dateAx>
      <c:valAx>
        <c:axId val="348344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04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346336"/>
        <c:axId val="348346728"/>
      </c:lineChart>
      <c:catAx>
        <c:axId val="348346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46728"/>
        <c:crosses val="autoZero"/>
        <c:auto val="1"/>
        <c:lblAlgn val="ctr"/>
        <c:lblOffset val="100"/>
        <c:noMultiLvlLbl val="0"/>
      </c:catAx>
      <c:valAx>
        <c:axId val="3483467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4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348688"/>
        <c:axId val="348349080"/>
      </c:lineChart>
      <c:dateAx>
        <c:axId val="34834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49080"/>
        <c:crosses val="autoZero"/>
        <c:auto val="1"/>
        <c:lblOffset val="100"/>
        <c:baseTimeUnit val="days"/>
      </c:dateAx>
      <c:valAx>
        <c:axId val="3483490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4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351040"/>
        <c:axId val="348351432"/>
      </c:lineChart>
      <c:catAx>
        <c:axId val="348351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51432"/>
        <c:crosses val="autoZero"/>
        <c:auto val="1"/>
        <c:lblAlgn val="ctr"/>
        <c:lblOffset val="100"/>
        <c:noMultiLvlLbl val="0"/>
      </c:catAx>
      <c:valAx>
        <c:axId val="348351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5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041328"/>
        <c:axId val="349041720"/>
      </c:lineChart>
      <c:dateAx>
        <c:axId val="34904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041720"/>
        <c:crosses val="autoZero"/>
        <c:auto val="1"/>
        <c:lblOffset val="100"/>
        <c:baseTimeUnit val="days"/>
      </c:dateAx>
      <c:valAx>
        <c:axId val="3490417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04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043680"/>
        <c:axId val="349044072"/>
      </c:lineChart>
      <c:dateAx>
        <c:axId val="349043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044072"/>
        <c:crosses val="autoZero"/>
        <c:auto val="1"/>
        <c:lblOffset val="100"/>
        <c:baseTimeUnit val="days"/>
      </c:dateAx>
      <c:valAx>
        <c:axId val="3490440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04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046032"/>
        <c:axId val="349046424"/>
      </c:lineChart>
      <c:dateAx>
        <c:axId val="34904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046424"/>
        <c:crosses val="autoZero"/>
        <c:auto val="1"/>
        <c:lblOffset val="100"/>
        <c:baseTimeUnit val="days"/>
      </c:dateAx>
      <c:valAx>
        <c:axId val="3490464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04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143120"/>
        <c:axId val="391143512"/>
      </c:lineChart>
      <c:dateAx>
        <c:axId val="391143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43512"/>
        <c:crosses val="autoZero"/>
        <c:auto val="1"/>
        <c:lblOffset val="100"/>
        <c:baseTimeUnit val="days"/>
      </c:dateAx>
      <c:valAx>
        <c:axId val="3911435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4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146648"/>
        <c:axId val="391147040"/>
      </c:lineChart>
      <c:dateAx>
        <c:axId val="3911466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47040"/>
        <c:crosses val="autoZero"/>
        <c:auto val="0"/>
        <c:lblOffset val="100"/>
        <c:baseTimeUnit val="days"/>
      </c:dateAx>
      <c:valAx>
        <c:axId val="3911470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14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842528"/>
        <c:axId val="400842920"/>
      </c:lineChart>
      <c:dateAx>
        <c:axId val="400842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42920"/>
        <c:crosses val="autoZero"/>
        <c:auto val="1"/>
        <c:lblOffset val="100"/>
        <c:baseTimeUnit val="days"/>
      </c:dateAx>
      <c:valAx>
        <c:axId val="4008429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4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844880"/>
        <c:axId val="400845272"/>
      </c:lineChart>
      <c:catAx>
        <c:axId val="400844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45272"/>
        <c:crosses val="autoZero"/>
        <c:auto val="1"/>
        <c:lblAlgn val="ctr"/>
        <c:lblOffset val="100"/>
        <c:noMultiLvlLbl val="0"/>
      </c:catAx>
      <c:valAx>
        <c:axId val="400845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4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847232"/>
        <c:axId val="400847624"/>
      </c:lineChart>
      <c:catAx>
        <c:axId val="400847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47624"/>
        <c:crosses val="autoZero"/>
        <c:auto val="1"/>
        <c:lblAlgn val="ctr"/>
        <c:lblOffset val="100"/>
        <c:noMultiLvlLbl val="0"/>
      </c:catAx>
      <c:valAx>
        <c:axId val="4008476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4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849584"/>
        <c:axId val="388193936"/>
      </c:lineChart>
      <c:catAx>
        <c:axId val="400849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193936"/>
        <c:crosses val="autoZero"/>
        <c:auto val="1"/>
        <c:lblAlgn val="ctr"/>
        <c:lblOffset val="100"/>
        <c:noMultiLvlLbl val="0"/>
      </c:catAx>
      <c:valAx>
        <c:axId val="3881939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84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200208"/>
        <c:axId val="388200600"/>
      </c:lineChart>
      <c:dateAx>
        <c:axId val="388200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00600"/>
        <c:crosses val="autoZero"/>
        <c:auto val="1"/>
        <c:lblOffset val="100"/>
        <c:baseTimeUnit val="days"/>
      </c:dateAx>
      <c:valAx>
        <c:axId val="3882006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20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093664"/>
        <c:axId val="401094056"/>
      </c:lineChart>
      <c:dateAx>
        <c:axId val="40109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094056"/>
        <c:crosses val="autoZero"/>
        <c:auto val="1"/>
        <c:lblOffset val="100"/>
        <c:baseTimeUnit val="days"/>
      </c:dateAx>
      <c:valAx>
        <c:axId val="4010940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09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097192"/>
        <c:axId val="401097584"/>
      </c:lineChart>
      <c:catAx>
        <c:axId val="401097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097584"/>
        <c:crosses val="autoZero"/>
        <c:auto val="1"/>
        <c:lblAlgn val="ctr"/>
        <c:lblOffset val="100"/>
        <c:noMultiLvlLbl val="0"/>
      </c:catAx>
      <c:valAx>
        <c:axId val="401097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09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18088"/>
        <c:axId val="403618480"/>
      </c:lineChart>
      <c:catAx>
        <c:axId val="403618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18480"/>
        <c:crosses val="autoZero"/>
        <c:auto val="1"/>
        <c:lblAlgn val="ctr"/>
        <c:lblOffset val="100"/>
        <c:noMultiLvlLbl val="0"/>
      </c:catAx>
      <c:valAx>
        <c:axId val="403618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1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22792"/>
        <c:axId val="403623184"/>
      </c:lineChart>
      <c:dateAx>
        <c:axId val="403622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3184"/>
        <c:crosses val="autoZero"/>
        <c:auto val="1"/>
        <c:lblOffset val="100"/>
        <c:baseTimeUnit val="days"/>
      </c:dateAx>
      <c:valAx>
        <c:axId val="403623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2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3" dataDxfId="1622">
  <autoFilter ref="O15:W26"/>
  <tableColumns count="9">
    <tableColumn id="1" name="Date" dataDxfId="1621"/>
    <tableColumn id="2" name="Quarter" dataDxfId="1620"/>
    <tableColumn id="3" name="Time" dataDxfId="1619"/>
    <tableColumn id="4" name="EPS estimate" dataDxfId="1618"/>
    <tableColumn id="5" name="EPS Actual" dataDxfId="1617"/>
    <tableColumn id="6" name="Sales Estiamte (B)" dataDxfId="1616"/>
    <tableColumn id="7" name="Sales Actual (B)" dataDxfId="1615"/>
    <tableColumn id="8" name="Guidance" dataDxfId="1614"/>
    <tableColumn id="9" name="Reaction" dataDxfId="16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R8" sqref="R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44">
        <v>13.85</v>
      </c>
      <c r="G2" s="244">
        <v>15.990389062499997</v>
      </c>
      <c r="H2" s="49">
        <v>6400</v>
      </c>
      <c r="I2" s="48">
        <v>102338.48999999998</v>
      </c>
      <c r="J2" s="369">
        <v>-13698.489999999976</v>
      </c>
      <c r="K2" s="356">
        <v>-0.13385472074094493</v>
      </c>
      <c r="L2" s="48">
        <v>917.08100000164995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7.3000000000000001E-3</v>
      </c>
      <c r="Q2" s="148"/>
      <c r="S2" s="48"/>
      <c r="U2" s="48"/>
    </row>
    <row r="3" spans="1:21" ht="21.95" customHeight="1" x14ac:dyDescent="0.25">
      <c r="A3" s="50"/>
      <c r="B3" s="50"/>
      <c r="C3" s="51"/>
      <c r="E3" s="22" t="s">
        <v>197</v>
      </c>
      <c r="F3" s="244">
        <v>20.440000000000001</v>
      </c>
      <c r="G3" s="244">
        <v>29.412385</v>
      </c>
      <c r="H3" s="332">
        <v>2000</v>
      </c>
      <c r="I3" s="48">
        <v>58824.770000000004</v>
      </c>
      <c r="J3" s="369">
        <v>-17944.770000000004</v>
      </c>
      <c r="K3" s="356">
        <v>-0.30505465639729656</v>
      </c>
      <c r="L3" s="369">
        <v>-16196.80000000001</v>
      </c>
      <c r="M3">
        <v>1800</v>
      </c>
      <c r="N3" s="366" t="str">
        <f>HYPERLINK("http://finance.yahoo.com/q?s=" &amp; E3, "Link")</f>
        <v>Link</v>
      </c>
      <c r="O3" s="134">
        <v>1.6299999999999999E-2</v>
      </c>
      <c r="P3" s="134">
        <v>-4.0399999999999998E-2</v>
      </c>
      <c r="Q3" s="440"/>
      <c r="R3" s="48"/>
      <c r="S3" s="48"/>
      <c r="T3" s="48"/>
    </row>
    <row r="4" spans="1:21" ht="21.95" customHeight="1" x14ac:dyDescent="0.25">
      <c r="A4" s="51"/>
      <c r="B4" s="51"/>
      <c r="C4" s="51"/>
      <c r="E4" s="22" t="s">
        <v>228</v>
      </c>
      <c r="F4" s="244">
        <v>21.9</v>
      </c>
      <c r="G4" s="244">
        <v>23.896962500000001</v>
      </c>
      <c r="H4" s="332">
        <v>800</v>
      </c>
      <c r="I4" s="48">
        <v>19117.57</v>
      </c>
      <c r="J4" s="369">
        <v>-1597.5699999999997</v>
      </c>
      <c r="K4" s="356">
        <v>-8.356553683339471E-2</v>
      </c>
      <c r="L4" s="369">
        <v>-145.31000000000131</v>
      </c>
      <c r="M4">
        <v>800</v>
      </c>
      <c r="N4" s="366" t="str">
        <f>HYPERLINK("http://finance.yahoo.com/q?s=" &amp; E4, "Link")</f>
        <v>Link</v>
      </c>
      <c r="O4" s="134">
        <v>2.7397260273972605E-2</v>
      </c>
      <c r="P4" s="134">
        <v>5.4999999999999997E-3</v>
      </c>
      <c r="S4" s="48"/>
    </row>
    <row r="5" spans="1:21" ht="21.95" customHeight="1" x14ac:dyDescent="0.25">
      <c r="A5" s="51"/>
      <c r="B5" s="51"/>
      <c r="C5" s="51"/>
      <c r="E5" s="22" t="s">
        <v>171</v>
      </c>
      <c r="F5" s="244">
        <v>51.81</v>
      </c>
      <c r="G5" s="244">
        <v>55.348266666666674</v>
      </c>
      <c r="H5" s="332">
        <v>300</v>
      </c>
      <c r="I5" s="432">
        <v>16604.480000000003</v>
      </c>
      <c r="J5" s="369">
        <v>-1061.4800000000032</v>
      </c>
      <c r="K5" s="356">
        <v>-6.3927325637418431E-2</v>
      </c>
      <c r="L5" s="369">
        <v>-1011.5300000000034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5.4000000000000003E-3</v>
      </c>
      <c r="R5" s="48"/>
      <c r="S5" s="48"/>
    </row>
    <row r="6" spans="1:21" ht="21.95" customHeight="1" x14ac:dyDescent="0.25">
      <c r="A6" s="50"/>
      <c r="B6" s="50"/>
      <c r="C6" s="51"/>
      <c r="E6" s="22" t="s">
        <v>737</v>
      </c>
      <c r="F6" s="244">
        <v>86.01</v>
      </c>
      <c r="G6" s="244">
        <v>102.10473333333333</v>
      </c>
      <c r="H6" s="49">
        <v>150</v>
      </c>
      <c r="I6" s="48">
        <v>15315.71</v>
      </c>
      <c r="J6" s="369">
        <v>-2414.2099999999991</v>
      </c>
      <c r="K6" s="356">
        <v>-0.15762964955591341</v>
      </c>
      <c r="L6" s="48">
        <v>-2414.2099999999991</v>
      </c>
      <c r="M6">
        <v>75</v>
      </c>
      <c r="N6" s="366" t="str">
        <f>HYPERLINK("http://finance.yahoo.com/q?s=" &amp; E6, "Link")</f>
        <v>Link</v>
      </c>
      <c r="O6" s="134">
        <v>2.8E-3</v>
      </c>
      <c r="P6" s="134">
        <v>5.7999999999999996E-3</v>
      </c>
      <c r="Q6" s="148"/>
      <c r="R6" s="48"/>
      <c r="S6" s="48"/>
    </row>
    <row r="7" spans="1:21" ht="21.95" customHeight="1" x14ac:dyDescent="0.25">
      <c r="A7" s="50"/>
      <c r="B7" s="50"/>
      <c r="C7" s="51"/>
      <c r="E7" s="22" t="s">
        <v>805</v>
      </c>
      <c r="F7" s="244">
        <v>67.31</v>
      </c>
      <c r="G7" s="244">
        <v>75.23</v>
      </c>
      <c r="H7" s="49">
        <v>200</v>
      </c>
      <c r="I7" s="48">
        <v>15046</v>
      </c>
      <c r="J7" s="369">
        <v>-1584</v>
      </c>
      <c r="K7" s="356">
        <v>-0.10527715007310914</v>
      </c>
      <c r="L7" s="48">
        <v>-1584</v>
      </c>
      <c r="M7" s="29">
        <v>43028</v>
      </c>
      <c r="N7" s="366" t="str">
        <f>HYPERLINK("http://finance.yahoo.com/q?s=" &amp; E7, "Link")</f>
        <v>Link</v>
      </c>
      <c r="O7" s="134">
        <v>0</v>
      </c>
      <c r="P7" s="134">
        <v>-3.7000000000000002E-3</v>
      </c>
      <c r="Q7" s="440"/>
      <c r="R7" s="48"/>
      <c r="S7" s="48"/>
    </row>
    <row r="8" spans="1:21" ht="21.95" customHeight="1" x14ac:dyDescent="0.25">
      <c r="A8" s="60"/>
      <c r="B8" s="61"/>
      <c r="C8" s="60"/>
      <c r="E8" s="22" t="s">
        <v>9</v>
      </c>
      <c r="F8" s="244">
        <v>11.7</v>
      </c>
      <c r="G8" s="244">
        <v>38.382406015037596</v>
      </c>
      <c r="H8" s="332">
        <v>266</v>
      </c>
      <c r="I8" s="48">
        <v>10209.720000000001</v>
      </c>
      <c r="J8" s="369">
        <v>-7097.5200000000013</v>
      </c>
      <c r="K8" s="356">
        <v>-0.69517283529812768</v>
      </c>
      <c r="L8" s="369">
        <v>-6662.5900000000011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-1.6E-2</v>
      </c>
      <c r="R8" s="48"/>
      <c r="S8" s="48"/>
    </row>
    <row r="9" spans="1:21" ht="21.95" customHeight="1" x14ac:dyDescent="0.25">
      <c r="A9" s="50"/>
      <c r="B9" s="50"/>
      <c r="C9" s="51"/>
      <c r="E9" s="22" t="s">
        <v>216</v>
      </c>
      <c r="F9" s="244">
        <v>60.6</v>
      </c>
      <c r="G9" s="244">
        <v>65.013333333333335</v>
      </c>
      <c r="H9" s="332">
        <v>150</v>
      </c>
      <c r="I9" s="48">
        <v>9752</v>
      </c>
      <c r="J9" s="369">
        <v>-662</v>
      </c>
      <c r="K9" s="356">
        <v>-6.7883511074651362E-2</v>
      </c>
      <c r="L9" s="369">
        <v>495.86999999999534</v>
      </c>
      <c r="M9" s="29">
        <v>43031</v>
      </c>
      <c r="N9" s="366" t="str">
        <f>HYPERLINK("http://finance.yahoo.com/q?s=" &amp; E9, "Link")</f>
        <v>Link</v>
      </c>
      <c r="O9" s="134">
        <v>2.1899999999999999E-2</v>
      </c>
      <c r="P9" s="134">
        <v>9.7999999999999997E-3</v>
      </c>
      <c r="R9" s="48"/>
      <c r="S9" s="48"/>
    </row>
    <row r="10" spans="1:21" ht="21.95" customHeight="1" x14ac:dyDescent="0.25">
      <c r="A10" s="50"/>
      <c r="B10" s="50"/>
      <c r="C10" s="51"/>
      <c r="E10" s="22" t="s">
        <v>55</v>
      </c>
      <c r="F10" s="244">
        <v>79.95</v>
      </c>
      <c r="G10" s="244">
        <v>80.891000000000005</v>
      </c>
      <c r="H10" s="332">
        <v>100</v>
      </c>
      <c r="I10" s="48">
        <v>8089.1</v>
      </c>
      <c r="J10" s="369">
        <v>-94.100000000000364</v>
      </c>
      <c r="K10" s="356">
        <v>-1.1632938151339487E-2</v>
      </c>
      <c r="L10" s="369">
        <v>564.56999999999789</v>
      </c>
      <c r="M10">
        <v>50</v>
      </c>
      <c r="N10" s="366" t="str">
        <f>HYPERLINK("http://finance.yahoo.com/q?s=" &amp; E10, "Link")</f>
        <v>Link</v>
      </c>
      <c r="O10" s="134">
        <v>3.0599999999999999E-2</v>
      </c>
      <c r="P10" s="134">
        <v>-1.4999999999999999E-2</v>
      </c>
      <c r="Q10" s="148"/>
      <c r="R10" s="48"/>
      <c r="S10" s="48"/>
      <c r="U10" s="48"/>
    </row>
    <row r="11" spans="1:21" ht="21.95" customHeight="1" x14ac:dyDescent="0.25">
      <c r="A11" s="50"/>
      <c r="B11" s="50"/>
      <c r="C11" s="51"/>
      <c r="E11" s="22" t="s">
        <v>740</v>
      </c>
      <c r="F11" s="244">
        <v>158.81</v>
      </c>
      <c r="G11" s="244">
        <v>156.108</v>
      </c>
      <c r="H11" s="332">
        <v>50</v>
      </c>
      <c r="I11" s="48">
        <v>7805.4000000000005</v>
      </c>
      <c r="J11" s="369">
        <v>135.10000000000036</v>
      </c>
      <c r="K11" s="356">
        <v>1.730852999205677E-2</v>
      </c>
      <c r="L11" s="369">
        <v>278.13000000000056</v>
      </c>
      <c r="M11">
        <v>30</v>
      </c>
      <c r="N11" s="366" t="str">
        <f>HYPERLINK("http://finance.yahoo.com/q?s=" &amp; E11, "Link")</f>
        <v>Link</v>
      </c>
      <c r="O11" s="134">
        <v>3.1484163465776713E-3</v>
      </c>
      <c r="P11" s="134">
        <v>-6.4999999999999997E-3</v>
      </c>
    </row>
    <row r="12" spans="1:21" ht="21.95" customHeight="1" x14ac:dyDescent="0.25">
      <c r="A12" s="50"/>
      <c r="B12" s="50"/>
      <c r="C12" s="51"/>
      <c r="E12" s="22" t="s">
        <v>173</v>
      </c>
      <c r="F12" s="244">
        <v>53.8</v>
      </c>
      <c r="G12" s="244">
        <v>53.266666666666666</v>
      </c>
      <c r="H12" s="49">
        <v>120</v>
      </c>
      <c r="I12" s="48">
        <v>6392</v>
      </c>
      <c r="J12" s="369">
        <v>64</v>
      </c>
      <c r="K12" s="356">
        <v>1.0012515644555658E-2</v>
      </c>
      <c r="L12" s="48">
        <v>1668.5800000000017</v>
      </c>
      <c r="M12" s="29">
        <v>43038</v>
      </c>
      <c r="N12" s="366" t="str">
        <f>HYPERLINK("http://finance.yahoo.com/q?s=" &amp; E12, "Link")</f>
        <v>Link</v>
      </c>
      <c r="O12" s="134">
        <v>2.7300000000000001E-2</v>
      </c>
      <c r="P12" s="134">
        <v>2E-3</v>
      </c>
      <c r="Q12" s="440"/>
      <c r="R12" s="48"/>
      <c r="S12" s="48"/>
      <c r="U12" s="48"/>
    </row>
    <row r="13" spans="1:21" ht="21.95" customHeight="1" x14ac:dyDescent="0.25">
      <c r="A13" s="51"/>
      <c r="B13" s="51"/>
      <c r="C13" s="51"/>
      <c r="E13" s="22" t="s">
        <v>758</v>
      </c>
      <c r="F13" s="244">
        <v>193.7</v>
      </c>
      <c r="G13" s="244">
        <v>189.32000000000002</v>
      </c>
      <c r="H13" s="332">
        <v>30</v>
      </c>
      <c r="I13" s="48">
        <v>5679.6</v>
      </c>
      <c r="J13" s="369">
        <v>131.39999999999964</v>
      </c>
      <c r="K13" s="356">
        <v>2.3135432072680998E-2</v>
      </c>
      <c r="L13" s="369">
        <v>356.17000000000007</v>
      </c>
      <c r="M13" s="29">
        <v>43052</v>
      </c>
      <c r="N13" s="366" t="str">
        <f>HYPERLINK("http://finance.yahoo.com/q?s=" &amp; E13, "Link")</f>
        <v>Link</v>
      </c>
      <c r="O13" s="134">
        <v>2.8E-3</v>
      </c>
      <c r="P13" s="134">
        <v>-2.46E-2</v>
      </c>
      <c r="Q13" s="148"/>
      <c r="R13" s="48"/>
      <c r="S13" s="48"/>
      <c r="T13" s="48"/>
    </row>
    <row r="14" spans="1:21" ht="21.95" customHeight="1" x14ac:dyDescent="0.25">
      <c r="A14" s="50"/>
      <c r="B14" s="50"/>
      <c r="C14" s="51"/>
      <c r="E14" s="22" t="s">
        <v>342</v>
      </c>
      <c r="F14" s="244">
        <v>14.71</v>
      </c>
      <c r="G14" s="244">
        <v>19.663464285714287</v>
      </c>
      <c r="H14" s="49">
        <v>280</v>
      </c>
      <c r="I14" s="48">
        <v>5505.77</v>
      </c>
      <c r="J14" s="369">
        <v>-1386.9700000000003</v>
      </c>
      <c r="K14" s="356">
        <v>-0.25191208495814393</v>
      </c>
      <c r="L14" s="48">
        <v>-1386.9700000000003</v>
      </c>
      <c r="M14" s="29">
        <v>43027</v>
      </c>
      <c r="N14" s="366" t="str">
        <f>HYPERLINK("http://finance.yahoo.com/q?s=" &amp; E14, "Link")</f>
        <v>Link</v>
      </c>
      <c r="O14" s="134">
        <v>4.24E-2</v>
      </c>
      <c r="P14" s="134">
        <v>-1.7999999999999999E-2</v>
      </c>
      <c r="Q14" s="48"/>
      <c r="R14" s="48"/>
      <c r="S14" s="48"/>
      <c r="T14" s="354"/>
      <c r="U14" s="354"/>
    </row>
    <row r="15" spans="1:21" ht="21.95" customHeight="1" x14ac:dyDescent="0.25">
      <c r="A15" s="50"/>
      <c r="B15" s="50"/>
      <c r="C15" s="51"/>
      <c r="E15" s="22" t="s">
        <v>174</v>
      </c>
      <c r="F15" s="244">
        <v>42.75</v>
      </c>
      <c r="G15" s="244">
        <v>43.796363636363637</v>
      </c>
      <c r="H15" s="332">
        <v>110</v>
      </c>
      <c r="I15" s="48">
        <v>4817.6000000000004</v>
      </c>
      <c r="J15" s="369">
        <v>-115.10000000000036</v>
      </c>
      <c r="K15" s="356">
        <v>-2.389156426436401E-2</v>
      </c>
      <c r="L15" s="369">
        <v>-40.080000000000382</v>
      </c>
      <c r="M15">
        <v>110</v>
      </c>
      <c r="N15" s="366" t="str">
        <f>HYPERLINK("http://finance.yahoo.com/q?s=" &amp; E15, "Link")</f>
        <v>Link</v>
      </c>
      <c r="O15" s="134">
        <v>1.61E-2</v>
      </c>
      <c r="P15" s="134">
        <v>-8.0999999999999996E-3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806</v>
      </c>
      <c r="F16" s="244">
        <v>150.46</v>
      </c>
      <c r="G16" s="244">
        <v>149.16999999999999</v>
      </c>
      <c r="H16" s="332">
        <v>30</v>
      </c>
      <c r="I16" s="48">
        <v>4475.0999999999995</v>
      </c>
      <c r="J16" s="369">
        <v>38.700000000000728</v>
      </c>
      <c r="K16" s="356">
        <v>8.6478514446605929E-3</v>
      </c>
      <c r="L16" s="369">
        <v>38.700000000000728</v>
      </c>
      <c r="M16" s="29">
        <v>43031</v>
      </c>
      <c r="N16" s="366" t="str">
        <f>HYPERLINK("http://finance.yahoo.com/q?s=" &amp; E16, "Link")</f>
        <v>Link</v>
      </c>
      <c r="O16" s="134">
        <v>2.8E-3</v>
      </c>
      <c r="P16" s="134">
        <v>-2.2499999999999999E-2</v>
      </c>
      <c r="S16" s="48"/>
      <c r="T16" s="48"/>
    </row>
    <row r="17" spans="1:22" ht="21.95" customHeight="1" x14ac:dyDescent="0.25">
      <c r="A17" s="155"/>
      <c r="B17" s="50"/>
      <c r="C17" s="51"/>
      <c r="E17" s="22" t="s">
        <v>804</v>
      </c>
      <c r="F17" s="244">
        <v>598.54999999999995</v>
      </c>
      <c r="G17" s="244">
        <v>538</v>
      </c>
      <c r="H17" s="332">
        <v>8</v>
      </c>
      <c r="I17" s="48">
        <v>4304</v>
      </c>
      <c r="J17" s="369">
        <v>484.39999999999964</v>
      </c>
      <c r="K17" s="356">
        <v>0.11254646840148691</v>
      </c>
      <c r="L17" s="369">
        <v>484.39999999999964</v>
      </c>
      <c r="M17" s="29">
        <v>43028</v>
      </c>
      <c r="N17" s="366" t="str">
        <f>HYPERLINK("http://finance.yahoo.com/q?s=" &amp; E17, "Link")</f>
        <v>Link</v>
      </c>
      <c r="O17" s="134">
        <v>0</v>
      </c>
      <c r="P17" s="134">
        <v>-1E-3</v>
      </c>
      <c r="Q17" s="48"/>
      <c r="R17" s="48"/>
      <c r="S17" s="48"/>
      <c r="T17" s="48"/>
    </row>
    <row r="18" spans="1:22" ht="21.95" customHeight="1" x14ac:dyDescent="0.25">
      <c r="A18" s="51"/>
      <c r="B18" s="51"/>
      <c r="C18" s="51"/>
      <c r="E18" s="22" t="s">
        <v>803</v>
      </c>
      <c r="F18" s="244">
        <v>81.91</v>
      </c>
      <c r="G18" s="244">
        <v>80.67</v>
      </c>
      <c r="H18" s="332">
        <v>50</v>
      </c>
      <c r="I18" s="48">
        <v>4033.5</v>
      </c>
      <c r="J18" s="369">
        <v>62</v>
      </c>
      <c r="K18" s="356">
        <v>1.5371265650179681E-2</v>
      </c>
      <c r="L18" s="369">
        <v>62</v>
      </c>
      <c r="M18" s="29">
        <v>43027</v>
      </c>
      <c r="N18" s="366" t="str">
        <f>HYPERLINK("http://finance.yahoo.com/q?s=" &amp; E18, "Link")</f>
        <v>Link</v>
      </c>
      <c r="O18" s="134">
        <v>4.0599999999999997E-2</v>
      </c>
      <c r="P18" s="134">
        <v>1.21E-2</v>
      </c>
      <c r="Q18" s="48"/>
      <c r="R18" s="48"/>
      <c r="S18" s="48"/>
      <c r="T18" s="48"/>
      <c r="V18" s="48"/>
    </row>
    <row r="19" spans="1:22" ht="21.95" customHeight="1" x14ac:dyDescent="0.25">
      <c r="A19" s="50"/>
      <c r="B19" s="51"/>
      <c r="C19" s="51"/>
      <c r="E19" s="22" t="s">
        <v>271</v>
      </c>
      <c r="F19" s="244">
        <v>82.12</v>
      </c>
      <c r="G19" s="244">
        <v>76.38</v>
      </c>
      <c r="H19" s="332">
        <v>50</v>
      </c>
      <c r="I19" s="48">
        <v>3819</v>
      </c>
      <c r="J19" s="369">
        <v>287</v>
      </c>
      <c r="K19" s="356">
        <v>7.5150562974600807E-2</v>
      </c>
      <c r="L19" s="369">
        <v>1571.880000000001</v>
      </c>
      <c r="M19" s="29">
        <v>43028</v>
      </c>
      <c r="N19" s="366" t="str">
        <f>HYPERLINK("http://finance.yahoo.com/q?s=" &amp; E19, "Link")</f>
        <v>Link</v>
      </c>
      <c r="O19" s="134">
        <v>1.49E-2</v>
      </c>
      <c r="P19" s="134">
        <v>-5.4000000000000003E-3</v>
      </c>
      <c r="Q19" s="148"/>
      <c r="R19" s="48"/>
      <c r="S19" s="48"/>
    </row>
    <row r="20" spans="1:22" ht="21.95" customHeight="1" x14ac:dyDescent="0.25">
      <c r="A20" s="50"/>
      <c r="B20" s="51"/>
      <c r="C20" s="51"/>
      <c r="E20" s="22" t="s">
        <v>338</v>
      </c>
      <c r="F20" s="244">
        <v>14.2</v>
      </c>
      <c r="G20" s="244">
        <v>16.857950000000002</v>
      </c>
      <c r="H20" s="332">
        <v>200</v>
      </c>
      <c r="I20" s="48">
        <v>3371.5900000000006</v>
      </c>
      <c r="J20" s="369">
        <v>-531.59000000000015</v>
      </c>
      <c r="K20" s="356">
        <v>-0.15766745066867577</v>
      </c>
      <c r="L20" s="369">
        <v>751.82999999999447</v>
      </c>
      <c r="M20">
        <v>200</v>
      </c>
      <c r="N20" s="366" t="str">
        <f>HYPERLINK("http://finance.yahoo.com/q?s=" &amp; E20, "Link")</f>
        <v>Link</v>
      </c>
      <c r="O20" s="134">
        <v>0</v>
      </c>
      <c r="P20" s="134">
        <v>7.1000000000000004E-3</v>
      </c>
      <c r="Q20" s="148"/>
      <c r="R20" s="48"/>
      <c r="S20" s="48"/>
    </row>
    <row r="21" spans="1:22" ht="21.95" customHeight="1" x14ac:dyDescent="0.25">
      <c r="A21" s="51"/>
      <c r="B21" s="51"/>
      <c r="C21" s="51"/>
      <c r="E21" s="22" t="s">
        <v>754</v>
      </c>
      <c r="F21" s="244">
        <v>71.17</v>
      </c>
      <c r="G21" s="244">
        <v>72.150000000000006</v>
      </c>
      <c r="H21" s="332">
        <v>40</v>
      </c>
      <c r="I21" s="48">
        <v>2886</v>
      </c>
      <c r="J21" s="369">
        <v>-39.199999999999818</v>
      </c>
      <c r="K21" s="356">
        <v>-1.3582813582813637E-2</v>
      </c>
      <c r="L21" s="369">
        <v>86.729999999999563</v>
      </c>
      <c r="M21" s="29">
        <v>43031</v>
      </c>
      <c r="N21" s="366" t="str">
        <f>HYPERLINK("http://finance.yahoo.com/q?s=" &amp; E21, "Link")</f>
        <v>Link</v>
      </c>
      <c r="O21" s="134">
        <v>1.78E-2</v>
      </c>
      <c r="P21" s="134">
        <v>-1.2500000000000001E-2</v>
      </c>
      <c r="Q21" s="440"/>
      <c r="R21" s="48"/>
      <c r="S21" s="48"/>
      <c r="T21" s="48"/>
      <c r="V21" s="48"/>
    </row>
    <row r="22" spans="1:22" ht="21.95" customHeight="1" x14ac:dyDescent="0.25">
      <c r="A22" s="50"/>
      <c r="B22" s="50"/>
      <c r="C22" s="51"/>
      <c r="E22" s="22" t="s">
        <v>355</v>
      </c>
      <c r="F22" s="244">
        <v>60.15</v>
      </c>
      <c r="G22" s="244">
        <v>56.88</v>
      </c>
      <c r="H22" s="332">
        <v>50</v>
      </c>
      <c r="I22" s="48">
        <v>2844</v>
      </c>
      <c r="J22" s="369">
        <v>163.5</v>
      </c>
      <c r="K22" s="356">
        <v>5.7489451476793178E-2</v>
      </c>
      <c r="L22" s="369">
        <v>1387.0099999999984</v>
      </c>
      <c r="M22" s="29">
        <v>43045</v>
      </c>
      <c r="N22" s="366" t="str">
        <f>HYPERLINK("http://finance.yahoo.com/q?s=" &amp; E22, "Link")</f>
        <v>Link</v>
      </c>
      <c r="O22" s="134">
        <v>4.3499999999999997E-2</v>
      </c>
      <c r="P22" s="134">
        <v>-1.15E-2</v>
      </c>
    </row>
    <row r="23" spans="1:22" ht="21.95" customHeight="1" x14ac:dyDescent="0.25">
      <c r="A23" s="50"/>
      <c r="B23" s="50"/>
      <c r="C23" s="51"/>
      <c r="E23" s="22" t="s">
        <v>62</v>
      </c>
      <c r="F23" s="244">
        <v>335.68</v>
      </c>
      <c r="G23" s="244">
        <v>335.68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-5.7999999999999996E-3</v>
      </c>
      <c r="Q23" s="440"/>
      <c r="R23" s="48"/>
      <c r="S23" s="48"/>
      <c r="T23" s="48"/>
    </row>
    <row r="24" spans="1:22" ht="21.95" customHeight="1" x14ac:dyDescent="0.25">
      <c r="A24" s="50"/>
      <c r="B24" s="51"/>
      <c r="C24" s="51"/>
      <c r="E24" s="22" t="s">
        <v>205</v>
      </c>
      <c r="F24" s="244">
        <v>38.18</v>
      </c>
      <c r="G24" s="244">
        <v>38.18</v>
      </c>
      <c r="H24" s="49">
        <v>0</v>
      </c>
      <c r="I24" s="48">
        <v>0</v>
      </c>
      <c r="J24" s="369">
        <v>0</v>
      </c>
      <c r="K24" s="356">
        <v>0</v>
      </c>
      <c r="L24" s="48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6.1000000000000004E-3</v>
      </c>
      <c r="Q24" s="148"/>
      <c r="R24" s="48"/>
      <c r="S24" s="48"/>
      <c r="T24" s="48"/>
    </row>
    <row r="25" spans="1:22" ht="21.95" customHeight="1" x14ac:dyDescent="0.25">
      <c r="A25" s="50"/>
      <c r="B25" s="50"/>
      <c r="C25" s="51"/>
      <c r="E25" s="22" t="s">
        <v>204</v>
      </c>
      <c r="F25" s="244">
        <v>159.88</v>
      </c>
      <c r="G25" s="244">
        <v>159.88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1.84E-2</v>
      </c>
      <c r="R25" s="48"/>
    </row>
    <row r="26" spans="1:22" ht="21.95" customHeight="1" x14ac:dyDescent="0.25">
      <c r="A26" s="50"/>
      <c r="B26" s="50"/>
      <c r="C26" s="51"/>
      <c r="E26" s="22" t="s">
        <v>227</v>
      </c>
      <c r="F26" s="244">
        <v>91.96</v>
      </c>
      <c r="G26" s="244">
        <v>91.96</v>
      </c>
      <c r="H26" s="49">
        <v>0</v>
      </c>
      <c r="I26" s="48">
        <v>0</v>
      </c>
      <c r="J26" s="369">
        <v>0</v>
      </c>
      <c r="K26" s="356">
        <v>0</v>
      </c>
      <c r="L26" s="48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-9.7000000000000003E-3</v>
      </c>
      <c r="S26" s="48"/>
      <c r="T26" s="48"/>
    </row>
    <row r="27" spans="1:22" ht="21.95" customHeight="1" x14ac:dyDescent="0.25">
      <c r="A27" s="50"/>
      <c r="B27" s="50"/>
      <c r="C27" s="51"/>
      <c r="E27" s="22" t="s">
        <v>23</v>
      </c>
      <c r="F27" s="244">
        <v>33.5</v>
      </c>
      <c r="G27" s="244">
        <v>33.5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-1.41E-2</v>
      </c>
    </row>
    <row r="28" spans="1:22" ht="21.95" customHeight="1" x14ac:dyDescent="0.25">
      <c r="A28" s="50"/>
      <c r="B28" s="51"/>
      <c r="C28" s="51"/>
      <c r="E28" s="22" t="s">
        <v>272</v>
      </c>
      <c r="F28" s="244">
        <v>26.69</v>
      </c>
      <c r="G28" s="244">
        <v>26.69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6.4000000000000003E-3</v>
      </c>
    </row>
    <row r="29" spans="1:22" ht="21.95" customHeight="1" x14ac:dyDescent="0.25">
      <c r="A29" s="50"/>
      <c r="B29" s="50"/>
      <c r="C29" s="51"/>
      <c r="E29" s="22" t="s">
        <v>36</v>
      </c>
      <c r="F29" s="244">
        <v>58.88</v>
      </c>
      <c r="G29" s="244">
        <v>58.88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-4.1000000000000003E-3</v>
      </c>
      <c r="Q29" s="148"/>
      <c r="S29" s="48"/>
      <c r="T29" s="48"/>
    </row>
    <row r="30" spans="1:22" ht="21.95" customHeight="1" x14ac:dyDescent="0.25">
      <c r="A30" s="50"/>
      <c r="B30" s="50"/>
      <c r="C30" s="51"/>
      <c r="E30" s="22" t="s">
        <v>325</v>
      </c>
      <c r="F30" s="244">
        <v>42</v>
      </c>
      <c r="G30" s="244">
        <v>42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2.5999999999999999E-3</v>
      </c>
      <c r="R30" s="48"/>
      <c r="S30" s="48"/>
      <c r="T30" s="48"/>
    </row>
    <row r="31" spans="1:22" ht="21.95" customHeight="1" x14ac:dyDescent="0.25">
      <c r="A31" s="51"/>
      <c r="B31" s="51"/>
      <c r="C31" s="51"/>
      <c r="E31" s="22" t="s">
        <v>307</v>
      </c>
      <c r="F31" s="244">
        <v>63.65</v>
      </c>
      <c r="G31" s="244">
        <v>63.65</v>
      </c>
      <c r="H31" s="332">
        <v>0</v>
      </c>
      <c r="I31" s="48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-2.5100000000000001E-2</v>
      </c>
      <c r="R31" s="48"/>
      <c r="S31" s="48"/>
    </row>
    <row r="32" spans="1:22" ht="21.95" customHeight="1" x14ac:dyDescent="0.25">
      <c r="A32" s="50"/>
      <c r="B32" s="50"/>
      <c r="C32" s="51"/>
      <c r="E32" s="22" t="s">
        <v>756</v>
      </c>
      <c r="F32" s="244">
        <v>27.2</v>
      </c>
      <c r="G32" s="244">
        <v>27.2</v>
      </c>
      <c r="H32" s="49">
        <v>0</v>
      </c>
      <c r="I32" s="48">
        <v>0</v>
      </c>
      <c r="J32" s="369">
        <v>0</v>
      </c>
      <c r="K32" s="356">
        <v>0</v>
      </c>
      <c r="L32" s="48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-1.8E-3</v>
      </c>
      <c r="R32" s="48"/>
    </row>
    <row r="33" spans="1:20" ht="21.95" customHeight="1" x14ac:dyDescent="0.25">
      <c r="A33" s="50"/>
      <c r="B33" s="50"/>
      <c r="C33" s="51"/>
      <c r="E33" s="22" t="s">
        <v>251</v>
      </c>
      <c r="F33" s="244">
        <v>50.73</v>
      </c>
      <c r="G33" s="244">
        <v>50.73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-5.9999999999999995E-4</v>
      </c>
      <c r="Q33" s="148"/>
      <c r="R33" s="48"/>
    </row>
    <row r="34" spans="1:20" ht="21.95" customHeight="1" x14ac:dyDescent="0.25">
      <c r="A34" s="50"/>
      <c r="B34" s="51"/>
      <c r="C34" s="51"/>
      <c r="E34" s="22" t="s">
        <v>730</v>
      </c>
      <c r="F34" s="244">
        <v>27.17</v>
      </c>
      <c r="G34" s="244">
        <v>27.17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4.0000000000000002E-4</v>
      </c>
      <c r="S34" s="48"/>
    </row>
    <row r="35" spans="1:20" ht="21.95" customHeight="1" x14ac:dyDescent="0.25">
      <c r="A35" s="51"/>
      <c r="B35" s="51"/>
      <c r="C35" s="51"/>
      <c r="E35" s="22" t="s">
        <v>281</v>
      </c>
      <c r="F35" s="244">
        <v>72.44</v>
      </c>
      <c r="G35" s="244">
        <v>72.44</v>
      </c>
      <c r="H35" s="49">
        <v>0</v>
      </c>
      <c r="I35" s="48">
        <v>0</v>
      </c>
      <c r="J35" s="369">
        <v>0</v>
      </c>
      <c r="K35" s="356">
        <v>0</v>
      </c>
      <c r="L35" s="48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-2.2000000000000001E-3</v>
      </c>
      <c r="S35" s="48"/>
      <c r="T35" s="48"/>
    </row>
    <row r="36" spans="1:20" ht="21.95" customHeight="1" x14ac:dyDescent="0.25">
      <c r="A36" s="50"/>
      <c r="B36" s="50"/>
      <c r="C36" s="51"/>
      <c r="E36" s="22" t="s">
        <v>198</v>
      </c>
      <c r="F36" s="244">
        <v>12.12</v>
      </c>
      <c r="G36" s="244">
        <v>12.12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5.7999999999999996E-3</v>
      </c>
      <c r="S36" s="48"/>
    </row>
    <row r="37" spans="1:20" ht="21.95" customHeight="1" x14ac:dyDescent="0.25">
      <c r="A37" s="50"/>
      <c r="B37" s="50"/>
      <c r="C37" s="50"/>
      <c r="E37" s="22" t="s">
        <v>275</v>
      </c>
      <c r="F37" s="244">
        <v>136.12</v>
      </c>
      <c r="G37" s="244">
        <v>136.12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-2.3E-3</v>
      </c>
      <c r="S37" s="48"/>
    </row>
    <row r="38" spans="1:20" ht="21.95" customHeight="1" x14ac:dyDescent="0.25">
      <c r="A38" s="50"/>
      <c r="B38" s="50"/>
      <c r="C38" s="51"/>
      <c r="E38" s="22" t="s">
        <v>17</v>
      </c>
      <c r="F38" s="244">
        <v>14.84</v>
      </c>
      <c r="G38" s="244">
        <v>14.84</v>
      </c>
      <c r="H38" s="49">
        <v>0</v>
      </c>
      <c r="I38" s="48">
        <v>0</v>
      </c>
      <c r="J38" s="369">
        <v>-20818.210000000079</v>
      </c>
      <c r="K38" s="356">
        <v>0</v>
      </c>
      <c r="L38" s="48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1.1599999999999999E-2</v>
      </c>
      <c r="Q38" s="48"/>
      <c r="R38" s="48"/>
      <c r="S38" s="48"/>
      <c r="T38" s="48"/>
    </row>
    <row r="39" spans="1:20" ht="21.95" customHeight="1" x14ac:dyDescent="0.25">
      <c r="A39" s="50"/>
      <c r="B39" s="50"/>
      <c r="C39" s="51"/>
      <c r="E39" s="22" t="s">
        <v>317</v>
      </c>
      <c r="F39" s="244">
        <v>108.52</v>
      </c>
      <c r="G39" s="244">
        <v>108.52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2.5000000000000001E-3</v>
      </c>
      <c r="Q39" s="148"/>
      <c r="R39" s="48"/>
      <c r="S39" s="48"/>
    </row>
    <row r="40" spans="1:20" ht="21.95" customHeight="1" x14ac:dyDescent="0.25">
      <c r="A40" s="50"/>
      <c r="B40" s="50"/>
      <c r="C40" s="51"/>
      <c r="E40" s="22" t="s">
        <v>196</v>
      </c>
      <c r="F40" s="244">
        <v>51.37</v>
      </c>
      <c r="G40" s="244">
        <v>51.37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7.7000000000000002E-3</v>
      </c>
      <c r="Q40" s="148"/>
      <c r="R40" s="48"/>
      <c r="S40" s="48"/>
      <c r="T40" s="48"/>
    </row>
    <row r="41" spans="1:20" ht="21.95" customHeight="1" x14ac:dyDescent="0.25">
      <c r="A41" s="50"/>
      <c r="B41" s="50"/>
      <c r="C41" s="51"/>
      <c r="E41" s="22" t="s">
        <v>226</v>
      </c>
      <c r="F41" s="244">
        <v>58.69</v>
      </c>
      <c r="G41" s="244">
        <v>58.69</v>
      </c>
      <c r="H41" s="49">
        <v>0</v>
      </c>
      <c r="I41" s="48">
        <v>0</v>
      </c>
      <c r="J41" s="369">
        <v>0</v>
      </c>
      <c r="K41" s="356">
        <v>0</v>
      </c>
      <c r="L41" s="48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-2.7000000000000001E-3</v>
      </c>
      <c r="R41" s="48"/>
    </row>
    <row r="42" spans="1:20" ht="21.95" customHeight="1" x14ac:dyDescent="0.25">
      <c r="A42" s="51"/>
      <c r="B42" s="51"/>
      <c r="C42" s="51"/>
      <c r="E42" s="22" t="s">
        <v>34</v>
      </c>
      <c r="F42" s="244">
        <v>41.49</v>
      </c>
      <c r="G42" s="244">
        <v>41.49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2.7E-2</v>
      </c>
      <c r="S42" s="48"/>
    </row>
    <row r="43" spans="1:20" ht="21.95" customHeight="1" x14ac:dyDescent="0.25">
      <c r="A43" s="50"/>
      <c r="B43" s="50"/>
      <c r="C43" s="51"/>
      <c r="E43" s="22" t="s">
        <v>172</v>
      </c>
      <c r="F43" s="244">
        <v>57.72</v>
      </c>
      <c r="G43" s="244">
        <v>57.72</v>
      </c>
      <c r="H43" s="49">
        <v>0</v>
      </c>
      <c r="I43" s="48">
        <v>0</v>
      </c>
      <c r="J43" s="369">
        <v>0</v>
      </c>
      <c r="K43" s="356">
        <v>0</v>
      </c>
      <c r="L43" s="48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4.7000000000000002E-3</v>
      </c>
      <c r="R43" s="48"/>
      <c r="S43" s="48"/>
      <c r="T43" s="48"/>
    </row>
    <row r="44" spans="1:20" ht="21.95" customHeight="1" x14ac:dyDescent="0.25">
      <c r="A44" s="51"/>
      <c r="B44" s="155"/>
      <c r="C44" s="333"/>
      <c r="E44" s="22" t="s">
        <v>27</v>
      </c>
      <c r="F44" s="244">
        <v>39.76</v>
      </c>
      <c r="G44" s="244">
        <v>39.76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2.3E-3</v>
      </c>
      <c r="Q44" s="148"/>
      <c r="R44" s="48"/>
      <c r="S44" s="48"/>
      <c r="T44" s="48"/>
    </row>
    <row r="45" spans="1:20" ht="21.95" customHeight="1" x14ac:dyDescent="0.25">
      <c r="A45" s="51"/>
      <c r="B45" s="51"/>
      <c r="C45" s="51"/>
      <c r="E45" s="22" t="s">
        <v>22</v>
      </c>
      <c r="F45" s="244">
        <v>46.04</v>
      </c>
      <c r="G45" s="244">
        <v>46.04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2.3300000000000001E-2</v>
      </c>
      <c r="R45" s="48"/>
      <c r="S45" s="48"/>
      <c r="T45" s="48"/>
    </row>
    <row r="46" spans="1:20" ht="21.95" customHeight="1" x14ac:dyDescent="0.25">
      <c r="A46" s="50"/>
      <c r="B46" s="50"/>
      <c r="C46" s="51"/>
      <c r="E46" s="22" t="s">
        <v>42</v>
      </c>
      <c r="F46" s="244">
        <v>112.09</v>
      </c>
      <c r="G46" s="244">
        <v>112.09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-1.6999999999999999E-3</v>
      </c>
      <c r="Q46" s="148"/>
      <c r="R46" s="48"/>
      <c r="S46" s="48"/>
    </row>
    <row r="47" spans="1:20" ht="21.95" customHeight="1" x14ac:dyDescent="0.25">
      <c r="A47" s="51"/>
      <c r="B47" s="50"/>
      <c r="C47" s="51"/>
      <c r="E47" s="22" t="s">
        <v>273</v>
      </c>
      <c r="F47" s="244">
        <v>58.92</v>
      </c>
      <c r="G47" s="244">
        <v>58.92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3.0999999999999999E-3</v>
      </c>
      <c r="Q47" s="440"/>
      <c r="R47" s="48"/>
      <c r="S47" s="48"/>
    </row>
    <row r="48" spans="1:20" ht="21.95" customHeight="1" x14ac:dyDescent="0.25">
      <c r="A48" s="50"/>
      <c r="B48" s="50"/>
      <c r="C48" s="51"/>
      <c r="E48" s="22" t="s">
        <v>175</v>
      </c>
      <c r="F48" s="244">
        <v>255.29</v>
      </c>
      <c r="G48" s="244">
        <v>255.29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1.2999999999999999E-3</v>
      </c>
      <c r="R48" s="48"/>
      <c r="S48" s="48"/>
    </row>
    <row r="49" spans="1:21" ht="21.95" customHeight="1" x14ac:dyDescent="0.25">
      <c r="A49" s="50"/>
      <c r="B49" s="50"/>
      <c r="C49" s="51"/>
      <c r="E49" s="22" t="s">
        <v>170</v>
      </c>
      <c r="F49" s="244">
        <v>106.98</v>
      </c>
      <c r="G49" s="244">
        <v>106.98</v>
      </c>
      <c r="H49" s="49">
        <v>0</v>
      </c>
      <c r="I49" s="48">
        <v>0</v>
      </c>
      <c r="J49" s="369">
        <v>0</v>
      </c>
      <c r="K49" s="356">
        <v>0</v>
      </c>
      <c r="L49" s="48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3.0000000000000001E-3</v>
      </c>
      <c r="Q49" s="148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8</v>
      </c>
      <c r="F50" s="244">
        <v>80.23</v>
      </c>
      <c r="G50" s="244">
        <v>80.23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-6.8999999999999999E-3</v>
      </c>
      <c r="Q50" s="148"/>
      <c r="R50" s="48"/>
      <c r="S50" s="48"/>
      <c r="T50" s="48"/>
    </row>
    <row r="51" spans="1:21" ht="21.95" customHeight="1" x14ac:dyDescent="0.25">
      <c r="A51" s="50"/>
      <c r="B51" s="50"/>
      <c r="C51" s="51"/>
      <c r="E51" s="22" t="s">
        <v>10</v>
      </c>
      <c r="F51" s="244">
        <v>48.24</v>
      </c>
      <c r="G51" s="244">
        <v>48.24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1.11E-2</v>
      </c>
      <c r="R51" s="48"/>
      <c r="S51" s="48"/>
    </row>
    <row r="52" spans="1:21" ht="21.95" customHeight="1" x14ac:dyDescent="0.25">
      <c r="A52" s="50"/>
      <c r="B52" s="50"/>
      <c r="C52" s="50"/>
      <c r="E52" s="22" t="s">
        <v>225</v>
      </c>
      <c r="F52" s="244">
        <v>36.89</v>
      </c>
      <c r="G52" s="244">
        <v>36.89</v>
      </c>
      <c r="H52" s="332">
        <v>0</v>
      </c>
      <c r="I52" s="48">
        <v>0</v>
      </c>
      <c r="J52" s="369">
        <v>0</v>
      </c>
      <c r="K52" s="356">
        <v>0</v>
      </c>
      <c r="L52" s="369">
        <v>4376.9599999999991</v>
      </c>
      <c r="M52">
        <v>0</v>
      </c>
      <c r="N52" s="366" t="str">
        <f>HYPERLINK("http://finance.yahoo.com/q?s=" &amp; E52, "Link")</f>
        <v>Link</v>
      </c>
      <c r="O52" s="134">
        <v>4.0899999999999999E-2</v>
      </c>
      <c r="P52" s="134">
        <v>2.3999999999999998E-3</v>
      </c>
      <c r="S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48.62</v>
      </c>
      <c r="G53" s="244">
        <v>48.62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1.78E-2</v>
      </c>
      <c r="Q53" s="48"/>
      <c r="R53" s="48"/>
      <c r="S53" s="48"/>
      <c r="T53" s="48"/>
    </row>
    <row r="54" spans="1:21" ht="21.95" customHeight="1" x14ac:dyDescent="0.25">
      <c r="A54" s="50"/>
      <c r="B54" s="50"/>
      <c r="C54" s="51"/>
      <c r="E54" s="22" t="s">
        <v>45</v>
      </c>
      <c r="F54" s="244">
        <v>92.46</v>
      </c>
      <c r="G54" s="244">
        <v>92.46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1.2999999999999999E-3</v>
      </c>
      <c r="R54" s="48"/>
      <c r="S54" s="48"/>
      <c r="U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129.80000000000001</v>
      </c>
      <c r="G55" s="244">
        <v>129.80000000000001</v>
      </c>
      <c r="H55" s="49">
        <v>0</v>
      </c>
      <c r="I55" s="48">
        <v>0</v>
      </c>
      <c r="J55" s="369">
        <v>0</v>
      </c>
      <c r="K55" s="356">
        <v>0</v>
      </c>
      <c r="L55" s="48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-1.41E-2</v>
      </c>
      <c r="Q55" s="148"/>
      <c r="R55" s="48"/>
      <c r="S55" s="48"/>
    </row>
    <row r="56" spans="1:21" ht="21.95" customHeight="1" x14ac:dyDescent="0.25">
      <c r="A56" s="50"/>
      <c r="B56" s="51"/>
      <c r="C56" s="51"/>
      <c r="E56" s="22" t="s">
        <v>33</v>
      </c>
      <c r="F56" s="244">
        <v>246.67</v>
      </c>
      <c r="G56" s="244">
        <v>246.67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-5.1999999999999998E-3</v>
      </c>
      <c r="R56" s="48"/>
      <c r="S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66.95</v>
      </c>
      <c r="G57" s="244">
        <v>66.95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-9.1999999999999998E-3</v>
      </c>
      <c r="Q57" s="148"/>
      <c r="T57" s="48"/>
    </row>
    <row r="58" spans="1:21" ht="21.95" customHeight="1" x14ac:dyDescent="0.25">
      <c r="A58" s="155"/>
      <c r="B58" s="50"/>
      <c r="C58" s="51"/>
      <c r="E58" s="22" t="s">
        <v>52</v>
      </c>
      <c r="F58" s="244">
        <v>64.63</v>
      </c>
      <c r="G58" s="244">
        <v>64.63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-5.1000000000000004E-3</v>
      </c>
      <c r="Q58" s="148"/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32</v>
      </c>
      <c r="F59" s="244">
        <v>53.62</v>
      </c>
      <c r="G59" s="244">
        <v>53.62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-6.3E-3</v>
      </c>
      <c r="S59" s="48"/>
      <c r="T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98.13</v>
      </c>
      <c r="G60" s="244">
        <v>98.13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7.7000000000000002E-3</v>
      </c>
      <c r="Q60" s="48"/>
      <c r="R60" s="48"/>
      <c r="S60" s="48"/>
      <c r="U60" s="48"/>
    </row>
    <row r="61" spans="1:21" ht="21.95" customHeight="1" x14ac:dyDescent="0.25">
      <c r="A61" s="50"/>
      <c r="B61" s="50"/>
      <c r="C61" s="51"/>
      <c r="E61" s="22" t="s">
        <v>53</v>
      </c>
      <c r="F61" s="244">
        <v>80.209999999999994</v>
      </c>
      <c r="G61" s="244">
        <v>80.209999999999994</v>
      </c>
      <c r="H61" s="49">
        <v>0</v>
      </c>
      <c r="I61" s="48">
        <v>0</v>
      </c>
      <c r="J61" s="369">
        <v>0</v>
      </c>
      <c r="K61" s="356">
        <v>0</v>
      </c>
      <c r="L61" s="48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-3.3999999999999998E-3</v>
      </c>
      <c r="R61" s="48"/>
      <c r="S61" s="48"/>
      <c r="T61" s="48"/>
    </row>
    <row r="62" spans="1:21" ht="21.95" customHeight="1" x14ac:dyDescent="0.25">
      <c r="A62" s="51"/>
      <c r="B62" s="155"/>
      <c r="C62" s="333"/>
      <c r="E62" s="22" t="s">
        <v>56</v>
      </c>
      <c r="F62" s="244">
        <v>45.76</v>
      </c>
      <c r="G62" s="244">
        <v>45.76</v>
      </c>
      <c r="H62" s="49">
        <v>0</v>
      </c>
      <c r="I62" s="48">
        <v>0</v>
      </c>
      <c r="J62" s="369">
        <v>0</v>
      </c>
      <c r="K62" s="356">
        <v>0</v>
      </c>
      <c r="L62" s="48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-2.5999999999999999E-3</v>
      </c>
      <c r="R62" s="48"/>
    </row>
    <row r="63" spans="1:21" ht="21.95" customHeight="1" x14ac:dyDescent="0.25">
      <c r="A63" s="50"/>
      <c r="B63" s="50"/>
      <c r="C63" s="51"/>
      <c r="E63" s="22" t="s">
        <v>0</v>
      </c>
      <c r="F63" s="244">
        <v>191.28</v>
      </c>
      <c r="G63" s="244">
        <v>191.28</v>
      </c>
      <c r="H63" s="49">
        <v>0</v>
      </c>
      <c r="I63" s="48">
        <v>0</v>
      </c>
      <c r="J63" s="369">
        <v>0</v>
      </c>
      <c r="K63" s="356">
        <v>0</v>
      </c>
      <c r="L63" s="48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-5.8999999999999999E-3</v>
      </c>
      <c r="Q63" s="48"/>
      <c r="S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49.85</v>
      </c>
      <c r="G64" s="244">
        <v>49.85</v>
      </c>
      <c r="H64" s="49">
        <v>0</v>
      </c>
      <c r="I64" s="48">
        <v>0</v>
      </c>
      <c r="J64" s="369">
        <v>0</v>
      </c>
      <c r="K64" s="356">
        <v>0</v>
      </c>
      <c r="L64" s="48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-1.09E-2</v>
      </c>
      <c r="Q64" s="148"/>
      <c r="R64" s="48"/>
      <c r="S64" s="48"/>
      <c r="T64" s="48"/>
    </row>
    <row r="65" spans="1:20" ht="21.95" customHeight="1" x14ac:dyDescent="0.25">
      <c r="A65" s="50"/>
      <c r="B65" s="51"/>
      <c r="C65" s="51"/>
      <c r="E65" s="22" t="s">
        <v>54</v>
      </c>
      <c r="F65" s="244">
        <v>119.01</v>
      </c>
      <c r="G65" s="244">
        <v>119.01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2.3999999999999998E-3</v>
      </c>
      <c r="R65" s="48"/>
      <c r="S65" s="48"/>
      <c r="T65" s="48"/>
    </row>
    <row r="66" spans="1:20" ht="21.95" customHeight="1" x14ac:dyDescent="0.25">
      <c r="A66" s="50"/>
      <c r="B66" s="51"/>
      <c r="C66" s="51"/>
      <c r="E66" s="22" t="s">
        <v>51</v>
      </c>
      <c r="F66" s="244">
        <v>193.2</v>
      </c>
      <c r="G66" s="244">
        <v>193.2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3.5000000000000001E-3</v>
      </c>
      <c r="S66" s="48"/>
    </row>
    <row r="67" spans="1:20" ht="21.95" customHeight="1" x14ac:dyDescent="0.25">
      <c r="A67" s="51"/>
      <c r="B67" s="51"/>
      <c r="C67" s="51"/>
      <c r="E67" s="22"/>
      <c r="J67" s="369"/>
      <c r="K67" s="356"/>
      <c r="N67" s="366"/>
      <c r="O67" s="134"/>
      <c r="P67" s="134"/>
      <c r="R67" s="48"/>
      <c r="S67" s="48"/>
      <c r="T67" s="48"/>
    </row>
    <row r="68" spans="1:20" ht="21.95" customHeight="1" x14ac:dyDescent="0.25">
      <c r="A68" s="51"/>
      <c r="B68" s="51"/>
      <c r="C68" s="51"/>
      <c r="E68" s="22"/>
      <c r="H68" s="332"/>
      <c r="J68" s="369"/>
      <c r="K68" s="356"/>
      <c r="L68" s="369"/>
      <c r="N68" s="366"/>
      <c r="O68" s="134"/>
      <c r="P68" s="134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6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5" priority="192">
      <formula>$H2=0</formula>
    </cfRule>
  </conditionalFormatting>
  <conditionalFormatting sqref="J2:K4 J67:K200 J6:K6 J21:K58 J12:K19">
    <cfRule type="expression" dxfId="1854" priority="193">
      <formula>$J2=0</formula>
    </cfRule>
  </conditionalFormatting>
  <conditionalFormatting sqref="L1:L4 L67:L1048576 L6 L21:L58 L12:L19">
    <cfRule type="expression" dxfId="1853" priority="191">
      <formula>$L2=0</formula>
    </cfRule>
  </conditionalFormatting>
  <conditionalFormatting sqref="M1">
    <cfRule type="expression" dxfId="1852" priority="187">
      <formula>$L2=0</formula>
    </cfRule>
  </conditionalFormatting>
  <conditionalFormatting sqref="J2:K4 J6:K6 J21:K58 J12:K19">
    <cfRule type="expression" dxfId="1851" priority="235">
      <formula>$J2&gt;0</formula>
    </cfRule>
  </conditionalFormatting>
  <conditionalFormatting sqref="L2:L4 L6 L21:L58 L12:L19">
    <cfRule type="expression" dxfId="1850" priority="189">
      <formula>$L2&lt;0</formula>
    </cfRule>
    <cfRule type="expression" dxfId="1849" priority="190">
      <formula>$L2&gt;0</formula>
    </cfRule>
  </conditionalFormatting>
  <conditionalFormatting sqref="J2:K4 J67:K458 J6:K6 J21:K58 J12:K19">
    <cfRule type="expression" dxfId="1848" priority="234">
      <formula>$J2&lt;0</formula>
    </cfRule>
  </conditionalFormatting>
  <conditionalFormatting sqref="P67:P1048576 P1">
    <cfRule type="expression" dxfId="1847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6" priority="163">
      <formula>$H59=0</formula>
    </cfRule>
  </conditionalFormatting>
  <conditionalFormatting sqref="J59:K59">
    <cfRule type="expression" dxfId="1845" priority="164">
      <formula>$J59=0</formula>
    </cfRule>
  </conditionalFormatting>
  <conditionalFormatting sqref="L59">
    <cfRule type="expression" dxfId="1844" priority="162">
      <formula>$L60=0</formula>
    </cfRule>
  </conditionalFormatting>
  <conditionalFormatting sqref="J59:K59">
    <cfRule type="expression" dxfId="1843" priority="166">
      <formula>$J59&gt;0</formula>
    </cfRule>
  </conditionalFormatting>
  <conditionalFormatting sqref="L59">
    <cfRule type="expression" dxfId="1842" priority="160">
      <formula>$L59&lt;0</formula>
    </cfRule>
    <cfRule type="expression" dxfId="1841" priority="161">
      <formula>$L59&gt;0</formula>
    </cfRule>
  </conditionalFormatting>
  <conditionalFormatting sqref="J59:K59">
    <cfRule type="expression" dxfId="1840" priority="165">
      <formula>$J59&lt;0</formula>
    </cfRule>
  </conditionalFormatting>
  <conditionalFormatting sqref="E5:I5">
    <cfRule type="expression" dxfId="1839" priority="141">
      <formula>$H5=0</formula>
    </cfRule>
  </conditionalFormatting>
  <conditionalFormatting sqref="J5:K5">
    <cfRule type="expression" dxfId="1838" priority="142">
      <formula>$J5=0</formula>
    </cfRule>
  </conditionalFormatting>
  <conditionalFormatting sqref="L5">
    <cfRule type="expression" dxfId="1837" priority="140">
      <formula>$L6=0</formula>
    </cfRule>
  </conditionalFormatting>
  <conditionalFormatting sqref="J5:K5">
    <cfRule type="expression" dxfId="1836" priority="144">
      <formula>$J5&gt;0</formula>
    </cfRule>
  </conditionalFormatting>
  <conditionalFormatting sqref="L5">
    <cfRule type="expression" dxfId="1835" priority="138">
      <formula>$L5&lt;0</formula>
    </cfRule>
    <cfRule type="expression" dxfId="1834" priority="139">
      <formula>$L5&gt;0</formula>
    </cfRule>
  </conditionalFormatting>
  <conditionalFormatting sqref="J5:K5">
    <cfRule type="expression" dxfId="1833" priority="143">
      <formula>$J5&lt;0</formula>
    </cfRule>
  </conditionalFormatting>
  <conditionalFormatting sqref="E7:I7">
    <cfRule type="expression" dxfId="1832" priority="130">
      <formula>$H7=0</formula>
    </cfRule>
  </conditionalFormatting>
  <conditionalFormatting sqref="J7:K7">
    <cfRule type="expression" dxfId="1831" priority="131">
      <formula>$J7=0</formula>
    </cfRule>
  </conditionalFormatting>
  <conditionalFormatting sqref="L7">
    <cfRule type="expression" dxfId="1830" priority="129">
      <formula>$L8=0</formula>
    </cfRule>
  </conditionalFormatting>
  <conditionalFormatting sqref="J7:K7">
    <cfRule type="expression" dxfId="1829" priority="133">
      <formula>$J7&gt;0</formula>
    </cfRule>
  </conditionalFormatting>
  <conditionalFormatting sqref="L7">
    <cfRule type="expression" dxfId="1828" priority="127">
      <formula>$L7&lt;0</formula>
    </cfRule>
    <cfRule type="expression" dxfId="1827" priority="128">
      <formula>$L7&gt;0</formula>
    </cfRule>
  </conditionalFormatting>
  <conditionalFormatting sqref="J7:K7">
    <cfRule type="expression" dxfId="1826" priority="132">
      <formula>$J7&lt;0</formula>
    </cfRule>
  </conditionalFormatting>
  <conditionalFormatting sqref="E60:I60">
    <cfRule type="expression" dxfId="1825" priority="119">
      <formula>$H60=0</formula>
    </cfRule>
  </conditionalFormatting>
  <conditionalFormatting sqref="J60:K60">
    <cfRule type="expression" dxfId="1824" priority="120">
      <formula>$J60=0</formula>
    </cfRule>
  </conditionalFormatting>
  <conditionalFormatting sqref="L60">
    <cfRule type="expression" dxfId="1823" priority="118">
      <formula>$L61=0</formula>
    </cfRule>
  </conditionalFormatting>
  <conditionalFormatting sqref="J60:K60">
    <cfRule type="expression" dxfId="1822" priority="122">
      <formula>$J60&gt;0</formula>
    </cfRule>
  </conditionalFormatting>
  <conditionalFormatting sqref="L60">
    <cfRule type="expression" dxfId="1821" priority="116">
      <formula>$L60&lt;0</formula>
    </cfRule>
    <cfRule type="expression" dxfId="1820" priority="117">
      <formula>$L60&gt;0</formula>
    </cfRule>
  </conditionalFormatting>
  <conditionalFormatting sqref="J60:K60">
    <cfRule type="expression" dxfId="1819" priority="121">
      <formula>$J60&lt;0</formula>
    </cfRule>
  </conditionalFormatting>
  <conditionalFormatting sqref="E62:I62">
    <cfRule type="expression" dxfId="1818" priority="108">
      <formula>$H62=0</formula>
    </cfRule>
  </conditionalFormatting>
  <conditionalFormatting sqref="J62:K62">
    <cfRule type="expression" dxfId="1817" priority="109">
      <formula>$J62=0</formula>
    </cfRule>
  </conditionalFormatting>
  <conditionalFormatting sqref="L62">
    <cfRule type="expression" dxfId="1816" priority="107">
      <formula>$L63=0</formula>
    </cfRule>
  </conditionalFormatting>
  <conditionalFormatting sqref="J62:K62">
    <cfRule type="expression" dxfId="1815" priority="111">
      <formula>$J62&gt;0</formula>
    </cfRule>
  </conditionalFormatting>
  <conditionalFormatting sqref="L62">
    <cfRule type="expression" dxfId="1814" priority="105">
      <formula>$L62&lt;0</formula>
    </cfRule>
    <cfRule type="expression" dxfId="1813" priority="106">
      <formula>$L62&gt;0</formula>
    </cfRule>
  </conditionalFormatting>
  <conditionalFormatting sqref="J62:K62">
    <cfRule type="expression" dxfId="1812" priority="110">
      <formula>$J62&lt;0</formula>
    </cfRule>
  </conditionalFormatting>
  <conditionalFormatting sqref="E61:I61">
    <cfRule type="expression" dxfId="1811" priority="97">
      <formula>$H61=0</formula>
    </cfRule>
  </conditionalFormatting>
  <conditionalFormatting sqref="J61:K61">
    <cfRule type="expression" dxfId="1810" priority="98">
      <formula>$J61=0</formula>
    </cfRule>
  </conditionalFormatting>
  <conditionalFormatting sqref="L61">
    <cfRule type="expression" dxfId="1809" priority="96">
      <formula>$L62=0</formula>
    </cfRule>
  </conditionalFormatting>
  <conditionalFormatting sqref="J61:K61">
    <cfRule type="expression" dxfId="1808" priority="100">
      <formula>$J61&gt;0</formula>
    </cfRule>
  </conditionalFormatting>
  <conditionalFormatting sqref="L61">
    <cfRule type="expression" dxfId="1807" priority="94">
      <formula>$L61&lt;0</formula>
    </cfRule>
    <cfRule type="expression" dxfId="1806" priority="95">
      <formula>$L61&gt;0</formula>
    </cfRule>
  </conditionalFormatting>
  <conditionalFormatting sqref="J61:K61">
    <cfRule type="expression" dxfId="1805" priority="99">
      <formula>$J61&lt;0</formula>
    </cfRule>
  </conditionalFormatting>
  <conditionalFormatting sqref="E8:I8">
    <cfRule type="expression" dxfId="1804" priority="82">
      <formula>$H8=0</formula>
    </cfRule>
  </conditionalFormatting>
  <conditionalFormatting sqref="J8:K8">
    <cfRule type="expression" dxfId="1803" priority="83">
      <formula>$J8=0</formula>
    </cfRule>
  </conditionalFormatting>
  <conditionalFormatting sqref="L8">
    <cfRule type="expression" dxfId="1802" priority="81">
      <formula>$L9=0</formula>
    </cfRule>
  </conditionalFormatting>
  <conditionalFormatting sqref="J8:K8">
    <cfRule type="expression" dxfId="1801" priority="85">
      <formula>$J8&gt;0</formula>
    </cfRule>
  </conditionalFormatting>
  <conditionalFormatting sqref="L8">
    <cfRule type="expression" dxfId="1800" priority="79">
      <formula>$L8&lt;0</formula>
    </cfRule>
    <cfRule type="expression" dxfId="1799" priority="80">
      <formula>$L8&gt;0</formula>
    </cfRule>
  </conditionalFormatting>
  <conditionalFormatting sqref="J8:K8">
    <cfRule type="expression" dxfId="1798" priority="84">
      <formula>$J8&lt;0</formula>
    </cfRule>
  </conditionalFormatting>
  <conditionalFormatting sqref="E63:I63">
    <cfRule type="expression" dxfId="1797" priority="72">
      <formula>$H63=0</formula>
    </cfRule>
  </conditionalFormatting>
  <conditionalFormatting sqref="J63:K63">
    <cfRule type="expression" dxfId="1796" priority="73">
      <formula>$J63=0</formula>
    </cfRule>
  </conditionalFormatting>
  <conditionalFormatting sqref="L63">
    <cfRule type="expression" dxfId="1795" priority="71">
      <formula>$L64=0</formula>
    </cfRule>
  </conditionalFormatting>
  <conditionalFormatting sqref="J63:K63">
    <cfRule type="expression" dxfId="1794" priority="75">
      <formula>$J63&gt;0</formula>
    </cfRule>
  </conditionalFormatting>
  <conditionalFormatting sqref="L63">
    <cfRule type="expression" dxfId="1793" priority="69">
      <formula>$L63&lt;0</formula>
    </cfRule>
    <cfRule type="expression" dxfId="1792" priority="70">
      <formula>$L63&gt;0</formula>
    </cfRule>
  </conditionalFormatting>
  <conditionalFormatting sqref="J63:K63">
    <cfRule type="expression" dxfId="1791" priority="74">
      <formula>$J63&lt;0</formula>
    </cfRule>
  </conditionalFormatting>
  <conditionalFormatting sqref="E20:I20">
    <cfRule type="expression" dxfId="1790" priority="62">
      <formula>$H20=0</formula>
    </cfRule>
  </conditionalFormatting>
  <conditionalFormatting sqref="J20:K20">
    <cfRule type="expression" dxfId="1789" priority="63">
      <formula>$J20=0</formula>
    </cfRule>
  </conditionalFormatting>
  <conditionalFormatting sqref="L20">
    <cfRule type="expression" dxfId="1788" priority="61">
      <formula>$L21=0</formula>
    </cfRule>
  </conditionalFormatting>
  <conditionalFormatting sqref="J20:K20">
    <cfRule type="expression" dxfId="1787" priority="65">
      <formula>$J20&gt;0</formula>
    </cfRule>
  </conditionalFormatting>
  <conditionalFormatting sqref="L20">
    <cfRule type="expression" dxfId="1786" priority="59">
      <formula>$L20&lt;0</formula>
    </cfRule>
    <cfRule type="expression" dxfId="1785" priority="60">
      <formula>$L20&gt;0</formula>
    </cfRule>
  </conditionalFormatting>
  <conditionalFormatting sqref="J20:K20">
    <cfRule type="expression" dxfId="1784" priority="64">
      <formula>$J20&lt;0</formula>
    </cfRule>
  </conditionalFormatting>
  <conditionalFormatting sqref="E64:I64">
    <cfRule type="expression" dxfId="1783" priority="53">
      <formula>$H64=0</formula>
    </cfRule>
  </conditionalFormatting>
  <conditionalFormatting sqref="J64:K64">
    <cfRule type="expression" dxfId="1782" priority="54">
      <formula>$J64=0</formula>
    </cfRule>
  </conditionalFormatting>
  <conditionalFormatting sqref="L64">
    <cfRule type="expression" dxfId="1781" priority="52">
      <formula>$L65=0</formula>
    </cfRule>
  </conditionalFormatting>
  <conditionalFormatting sqref="J64:K64">
    <cfRule type="expression" dxfId="1780" priority="56">
      <formula>$J64&gt;0</formula>
    </cfRule>
  </conditionalFormatting>
  <conditionalFormatting sqref="L64">
    <cfRule type="expression" dxfId="1779" priority="50">
      <formula>$L64&lt;0</formula>
    </cfRule>
    <cfRule type="expression" dxfId="1778" priority="51">
      <formula>$L64&gt;0</formula>
    </cfRule>
  </conditionalFormatting>
  <conditionalFormatting sqref="J64:K64">
    <cfRule type="expression" dxfId="1777" priority="55">
      <formula>$J64&lt;0</formula>
    </cfRule>
  </conditionalFormatting>
  <conditionalFormatting sqref="E65:I65">
    <cfRule type="expression" dxfId="1776" priority="46">
      <formula>$H65=0</formula>
    </cfRule>
  </conditionalFormatting>
  <conditionalFormatting sqref="J65:K65">
    <cfRule type="expression" dxfId="1775" priority="47">
      <formula>$J65=0</formula>
    </cfRule>
  </conditionalFormatting>
  <conditionalFormatting sqref="L65">
    <cfRule type="expression" dxfId="1774" priority="45">
      <formula>$L66=0</formula>
    </cfRule>
  </conditionalFormatting>
  <conditionalFormatting sqref="J65:K65">
    <cfRule type="expression" dxfId="1773" priority="49">
      <formula>$J65&gt;0</formula>
    </cfRule>
  </conditionalFormatting>
  <conditionalFormatting sqref="L65">
    <cfRule type="expression" dxfId="1772" priority="43">
      <formula>$L65&lt;0</formula>
    </cfRule>
    <cfRule type="expression" dxfId="1771" priority="44">
      <formula>$L65&gt;0</formula>
    </cfRule>
  </conditionalFormatting>
  <conditionalFormatting sqref="J65:K65">
    <cfRule type="expression" dxfId="1770" priority="48">
      <formula>$J65&lt;0</formula>
    </cfRule>
  </conditionalFormatting>
  <conditionalFormatting sqref="E11:I11">
    <cfRule type="expression" dxfId="1769" priority="37">
      <formula>$H11=0</formula>
    </cfRule>
  </conditionalFormatting>
  <conditionalFormatting sqref="J11:K11">
    <cfRule type="expression" dxfId="1768" priority="38">
      <formula>$J11=0</formula>
    </cfRule>
  </conditionalFormatting>
  <conditionalFormatting sqref="L11">
    <cfRule type="expression" dxfId="1767" priority="36">
      <formula>$L12=0</formula>
    </cfRule>
  </conditionalFormatting>
  <conditionalFormatting sqref="J11:K11">
    <cfRule type="expression" dxfId="1766" priority="40">
      <formula>$J11&gt;0</formula>
    </cfRule>
  </conditionalFormatting>
  <conditionalFormatting sqref="L11">
    <cfRule type="expression" dxfId="1765" priority="34">
      <formula>$L11&lt;0</formula>
    </cfRule>
    <cfRule type="expression" dxfId="1764" priority="35">
      <formula>$L11&gt;0</formula>
    </cfRule>
  </conditionalFormatting>
  <conditionalFormatting sqref="J11:K11">
    <cfRule type="expression" dxfId="1763" priority="39">
      <formula>$J11&lt;0</formula>
    </cfRule>
  </conditionalFormatting>
  <conditionalFormatting sqref="E9:I9">
    <cfRule type="expression" dxfId="1762" priority="30">
      <formula>$H9=0</formula>
    </cfRule>
  </conditionalFormatting>
  <conditionalFormatting sqref="J9:K9">
    <cfRule type="expression" dxfId="1761" priority="31">
      <formula>$J9=0</formula>
    </cfRule>
  </conditionalFormatting>
  <conditionalFormatting sqref="L9">
    <cfRule type="expression" dxfId="1760" priority="29">
      <formula>$L10=0</formula>
    </cfRule>
  </conditionalFormatting>
  <conditionalFormatting sqref="J9:K9">
    <cfRule type="expression" dxfId="1759" priority="33">
      <formula>$J9&gt;0</formula>
    </cfRule>
  </conditionalFormatting>
  <conditionalFormatting sqref="L9">
    <cfRule type="expression" dxfId="1758" priority="27">
      <formula>$L9&lt;0</formula>
    </cfRule>
    <cfRule type="expression" dxfId="1757" priority="28">
      <formula>$L9&gt;0</formula>
    </cfRule>
  </conditionalFormatting>
  <conditionalFormatting sqref="J9:K9">
    <cfRule type="expression" dxfId="1756" priority="32">
      <formula>$J9&lt;0</formula>
    </cfRule>
  </conditionalFormatting>
  <conditionalFormatting sqref="E66:I66">
    <cfRule type="expression" dxfId="1755" priority="21">
      <formula>$H66=0</formula>
    </cfRule>
  </conditionalFormatting>
  <conditionalFormatting sqref="J66:K66">
    <cfRule type="expression" dxfId="1754" priority="22">
      <formula>$J66=0</formula>
    </cfRule>
  </conditionalFormatting>
  <conditionalFormatting sqref="L66">
    <cfRule type="expression" dxfId="1753" priority="20">
      <formula>$L67=0</formula>
    </cfRule>
  </conditionalFormatting>
  <conditionalFormatting sqref="J66:K66">
    <cfRule type="expression" dxfId="1752" priority="24">
      <formula>$J66&gt;0</formula>
    </cfRule>
  </conditionalFormatting>
  <conditionalFormatting sqref="L66">
    <cfRule type="expression" dxfId="1751" priority="18">
      <formula>$L66&lt;0</formula>
    </cfRule>
    <cfRule type="expression" dxfId="1750" priority="19">
      <formula>$L66&gt;0</formula>
    </cfRule>
  </conditionalFormatting>
  <conditionalFormatting sqref="J66:K66">
    <cfRule type="expression" dxfId="1749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48" priority="12">
      <formula>$H10=0</formula>
    </cfRule>
  </conditionalFormatting>
  <conditionalFormatting sqref="J10:K10">
    <cfRule type="expression" dxfId="1747" priority="13">
      <formula>$J10=0</formula>
    </cfRule>
  </conditionalFormatting>
  <conditionalFormatting sqref="L10">
    <cfRule type="expression" dxfId="1746" priority="11">
      <formula>$L11=0</formula>
    </cfRule>
  </conditionalFormatting>
  <conditionalFormatting sqref="J10:K10">
    <cfRule type="expression" dxfId="1745" priority="15">
      <formula>$J10&gt;0</formula>
    </cfRule>
  </conditionalFormatting>
  <conditionalFormatting sqref="L10">
    <cfRule type="expression" dxfId="1744" priority="9">
      <formula>$L10&lt;0</formula>
    </cfRule>
    <cfRule type="expression" dxfId="1743" priority="10">
      <formula>$L10&gt;0</formula>
    </cfRule>
  </conditionalFormatting>
  <conditionalFormatting sqref="J10:K10">
    <cfRule type="expression" dxfId="1742" priority="14">
      <formula>$J10&lt;0</formula>
    </cfRule>
  </conditionalFormatting>
  <conditionalFormatting sqref="E26:E28 E30 E45:E49 E36:E43">
    <cfRule type="expression" dxfId="1741" priority="8">
      <formula>$H26=0</formula>
    </cfRule>
  </conditionalFormatting>
  <conditionalFormatting sqref="E29">
    <cfRule type="expression" dxfId="1740" priority="7">
      <formula>$H29=0</formula>
    </cfRule>
  </conditionalFormatting>
  <conditionalFormatting sqref="E31">
    <cfRule type="expression" dxfId="1739" priority="6">
      <formula>$H31=0</formula>
    </cfRule>
  </conditionalFormatting>
  <conditionalFormatting sqref="E32">
    <cfRule type="expression" dxfId="1738" priority="5">
      <formula>$H32=0</formula>
    </cfRule>
  </conditionalFormatting>
  <conditionalFormatting sqref="E44">
    <cfRule type="expression" dxfId="1737" priority="4">
      <formula>$H44=0</formula>
    </cfRule>
  </conditionalFormatting>
  <conditionalFormatting sqref="E35">
    <cfRule type="expression" dxfId="1736" priority="3">
      <formula>$H35=0</formula>
    </cfRule>
  </conditionalFormatting>
  <conditionalFormatting sqref="E33">
    <cfRule type="expression" dxfId="1735" priority="2">
      <formula>$H33=0</formula>
    </cfRule>
  </conditionalFormatting>
  <conditionalFormatting sqref="E34">
    <cfRule type="expression" dxfId="1734" priority="1">
      <formula>$H34=0</formula>
    </cfRule>
  </conditionalFormatting>
  <hyperlinks>
    <hyperlink ref="E23" location="BIIB!A1" display="BIIB"/>
    <hyperlink ref="E24" location="MYL!A1" display="MYL"/>
    <hyperlink ref="E9" location="SIG!A1" display="SIG"/>
    <hyperlink ref="E25" location="AAPL!A1" display="AAPL"/>
    <hyperlink ref="E26" location="AXP!A1" display="AXP"/>
    <hyperlink ref="E19" location="DG!A1" display="DG"/>
    <hyperlink ref="E27" location="PINC!A1" display="PINC"/>
    <hyperlink ref="E28" location="FOXA!A1" display="FOXA"/>
    <hyperlink ref="E20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6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3" location="ULTA!A1" display="ULTA"/>
    <hyperlink ref="E6" location="AAP!A1" display="AAP"/>
    <hyperlink ref="E11" location="COST!A1" display="COST"/>
    <hyperlink ref="E38" location="CPN!A1" display="CPN"/>
    <hyperlink ref="E39" location="EW!A1" display="EW"/>
    <hyperlink ref="E21" location="TJX!A1" display="TJX"/>
    <hyperlink ref="E7" location="WBA!A1" display="WBA"/>
    <hyperlink ref="E17" location="AZO!A1" display="AZO"/>
    <hyperlink ref="E40" location="NKE!A1" display="NKE"/>
    <hyperlink ref="E4" location="MOS!A1" display="MOS"/>
    <hyperlink ref="E41" location="VGK!A1" display="VGK"/>
    <hyperlink ref="E1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2" location="WFC!A1" display="WFC"/>
    <hyperlink ref="E51" location="AA!A1" display="AA"/>
    <hyperlink ref="E52" location="CF!A1" display="CF"/>
    <hyperlink ref="E22" location="TGT!A1" display="TGT"/>
    <hyperlink ref="E15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4" location="TEVA!A1" display="TEVA"/>
    <hyperlink ref="E60" location="DIS!A1" display="DIS"/>
    <hyperlink ref="E8" location="FTR!A1" display="FTR"/>
    <hyperlink ref="E10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7546.6980000015374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6270.9380000016054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6269.4099999999744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-1.9999983687739586E-3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3" priority="7">
      <formula>#REF!&gt;0</formula>
    </cfRule>
    <cfRule type="expression" dxfId="173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2"/>
  <sheetViews>
    <sheetView tabSelected="1" topLeftCell="E1" zoomScaleNormal="100" workbookViewId="0">
      <pane ySplit="1" topLeftCell="A481" activePane="bottomLeft" state="frozen"/>
      <selection pane="bottomLeft" activeCell="Y498" sqref="Y49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6269.4099999999744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</sheetData>
  <conditionalFormatting sqref="D3:D502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2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2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2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3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335.68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335.68</v>
      </c>
      <c r="R4" s="507">
        <v>-5.7999999999999996E-3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369.24800000000005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365.89120000000003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362.53440000000001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359.17760000000004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355.82080000000002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352.464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349.10720000000003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345.75040000000001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342.39359999999999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339.03680000000003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335.68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332.32319999999999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328.96640000000002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325.6096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322.25279999999998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318.89600000000002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315.53919999999999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312.18240000000003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308.82560000000001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305.46880000000004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302.11200000000002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1" priority="58">
      <formula>F19&gt;0</formula>
    </cfRule>
    <cfRule type="expression" dxfId="173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29" priority="47">
      <formula>H25&gt;0</formula>
    </cfRule>
    <cfRule type="expression" dxfId="1728" priority="48">
      <formula>H25&lt;0</formula>
    </cfRule>
  </conditionalFormatting>
  <conditionalFormatting sqref="M39">
    <cfRule type="expression" dxfId="1727" priority="45">
      <formula>M39&gt;0</formula>
    </cfRule>
    <cfRule type="expression" dxfId="1726" priority="46">
      <formula>M39&lt;0</formula>
    </cfRule>
  </conditionalFormatting>
  <conditionalFormatting sqref="F61:F67">
    <cfRule type="expression" dxfId="1725" priority="43">
      <formula>F61&gt;0</formula>
    </cfRule>
    <cfRule type="expression" dxfId="1724" priority="44">
      <formula>F61&lt;0</formula>
    </cfRule>
  </conditionalFormatting>
  <conditionalFormatting sqref="H61:H67">
    <cfRule type="expression" dxfId="1723" priority="41">
      <formula>H61&gt;0</formula>
    </cfRule>
    <cfRule type="expression" dxfId="1722" priority="42">
      <formula>H61&lt;0</formula>
    </cfRule>
  </conditionalFormatting>
  <conditionalFormatting sqref="F21:F24">
    <cfRule type="expression" dxfId="1721" priority="39">
      <formula>F21&gt;0</formula>
    </cfRule>
    <cfRule type="expression" dxfId="1720" priority="40">
      <formula>F21&lt;0</formula>
    </cfRule>
  </conditionalFormatting>
  <conditionalFormatting sqref="H21:H24">
    <cfRule type="expression" dxfId="1719" priority="37">
      <formula>H21&gt;0</formula>
    </cfRule>
    <cfRule type="expression" dxfId="1718" priority="38">
      <formula>H21&lt;0</formula>
    </cfRule>
  </conditionalFormatting>
  <conditionalFormatting sqref="I25:I28">
    <cfRule type="expression" dxfId="1717" priority="31">
      <formula>I25&gt;0</formula>
    </cfRule>
    <cfRule type="expression" dxfId="1716" priority="32">
      <formula>I25&lt;0</formula>
    </cfRule>
  </conditionalFormatting>
  <conditionalFormatting sqref="I21:I24">
    <cfRule type="expression" dxfId="1715" priority="29">
      <formula>I21&gt;0</formula>
    </cfRule>
    <cfRule type="expression" dxfId="1714" priority="30">
      <formula>I21&lt;0</formula>
    </cfRule>
  </conditionalFormatting>
  <conditionalFormatting sqref="H29">
    <cfRule type="expression" dxfId="1713" priority="27">
      <formula>H29&gt;0</formula>
    </cfRule>
    <cfRule type="expression" dxfId="1712" priority="28">
      <formula>H29&lt;0</formula>
    </cfRule>
  </conditionalFormatting>
  <conditionalFormatting sqref="H30">
    <cfRule type="expression" dxfId="1711" priority="25">
      <formula>H30&gt;0</formula>
    </cfRule>
    <cfRule type="expression" dxfId="1710" priority="26">
      <formula>H30&lt;0</formula>
    </cfRule>
  </conditionalFormatting>
  <conditionalFormatting sqref="H31">
    <cfRule type="expression" dxfId="1709" priority="23">
      <formula>H31&gt;0</formula>
    </cfRule>
    <cfRule type="expression" dxfId="1708" priority="24">
      <formula>H31&lt;0</formula>
    </cfRule>
  </conditionalFormatting>
  <conditionalFormatting sqref="Q7">
    <cfRule type="expression" dxfId="1707" priority="21">
      <formula>Q7&gt;0</formula>
    </cfRule>
    <cfRule type="expression" dxfId="1706" priority="22">
      <formula>Q7&lt;0</formula>
    </cfRule>
  </conditionalFormatting>
  <conditionalFormatting sqref="Q8">
    <cfRule type="expression" dxfId="1705" priority="19">
      <formula>Q8&gt;0</formula>
    </cfRule>
    <cfRule type="expression" dxfId="1704" priority="20">
      <formula>Q8&lt;0</formula>
    </cfRule>
  </conditionalFormatting>
  <conditionalFormatting sqref="F73:F82">
    <cfRule type="expression" dxfId="1703" priority="17">
      <formula>F73&gt;0</formula>
    </cfRule>
    <cfRule type="expression" dxfId="1702" priority="18">
      <formula>F73&lt;0</formula>
    </cfRule>
  </conditionalFormatting>
  <conditionalFormatting sqref="H73:H76">
    <cfRule type="expression" dxfId="1701" priority="15">
      <formula>H73&gt;0</formula>
    </cfRule>
    <cfRule type="expression" dxfId="1700" priority="16">
      <formula>H73&lt;0</formula>
    </cfRule>
  </conditionalFormatting>
  <conditionalFormatting sqref="F69:F72">
    <cfRule type="expression" dxfId="1699" priority="13">
      <formula>F69&gt;0</formula>
    </cfRule>
    <cfRule type="expression" dxfId="1698" priority="14">
      <formula>F69&lt;0</formula>
    </cfRule>
  </conditionalFormatting>
  <conditionalFormatting sqref="H69:H72">
    <cfRule type="expression" dxfId="1697" priority="11">
      <formula>H69&gt;0</formula>
    </cfRule>
    <cfRule type="expression" dxfId="1696" priority="12">
      <formula>H69&lt;0</formula>
    </cfRule>
  </conditionalFormatting>
  <conditionalFormatting sqref="I73:I76">
    <cfRule type="expression" dxfId="1695" priority="9">
      <formula>I73&gt;0</formula>
    </cfRule>
    <cfRule type="expression" dxfId="1694" priority="10">
      <formula>I73&lt;0</formula>
    </cfRule>
  </conditionalFormatting>
  <conditionalFormatting sqref="I69:I72">
    <cfRule type="expression" dxfId="1693" priority="7">
      <formula>I69&gt;0</formula>
    </cfRule>
    <cfRule type="expression" dxfId="1692" priority="8">
      <formula>I69&lt;0</formula>
    </cfRule>
  </conditionalFormatting>
  <conditionalFormatting sqref="H77">
    <cfRule type="expression" dxfId="1691" priority="5">
      <formula>H77&gt;0</formula>
    </cfRule>
    <cfRule type="expression" dxfId="1690" priority="6">
      <formula>H77&lt;0</formula>
    </cfRule>
  </conditionalFormatting>
  <conditionalFormatting sqref="H78">
    <cfRule type="expression" dxfId="1689" priority="3">
      <formula>H78&gt;0</formula>
    </cfRule>
    <cfRule type="expression" dxfId="1688" priority="4">
      <formula>H78&lt;0</formula>
    </cfRule>
  </conditionalFormatting>
  <conditionalFormatting sqref="H79">
    <cfRule type="expression" dxfId="1687" priority="1">
      <formula>H79&gt;0</formula>
    </cfRule>
    <cfRule type="expression" dxfId="168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38.18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38.18</v>
      </c>
      <c r="R4" s="507">
        <v>6.1000000000000004E-3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41.998000000000005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41.616199999999999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41.234400000000001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40.852600000000002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40.470800000000004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40.088999999999999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39.7072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39.325400000000002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38.943600000000004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38.561799999999998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38.18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37.798200000000001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37.416399999999996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37.034599999999998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36.652799999999999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36.271000000000001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35.889199999999995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35.507400000000004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35.125599999999999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34.7438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34.362000000000002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5" priority="29">
      <formula>N19&gt;0</formula>
    </cfRule>
    <cfRule type="expression" dxfId="168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3" priority="23">
      <formula>F22&gt;0</formula>
    </cfRule>
    <cfRule type="expression" dxfId="1682" priority="24">
      <formula>F22&lt;0</formula>
    </cfRule>
  </conditionalFormatting>
  <conditionalFormatting sqref="H22:H31">
    <cfRule type="expression" dxfId="1681" priority="21">
      <formula>H22&gt;0</formula>
    </cfRule>
    <cfRule type="expression" dxfId="1680" priority="22">
      <formula>H22&lt;0</formula>
    </cfRule>
  </conditionalFormatting>
  <conditionalFormatting sqref="I21:J31">
    <cfRule type="expression" dxfId="1679" priority="19">
      <formula>I21&gt;0</formula>
    </cfRule>
    <cfRule type="expression" dxfId="1678" priority="20">
      <formula>I21&lt;0</formula>
    </cfRule>
  </conditionalFormatting>
  <conditionalFormatting sqref="Q8">
    <cfRule type="expression" dxfId="1677" priority="11">
      <formula>Q8&gt;0</formula>
    </cfRule>
    <cfRule type="expression" dxfId="1676" priority="12">
      <formula>Q8&lt;0</formula>
    </cfRule>
  </conditionalFormatting>
  <conditionalFormatting sqref="Q7">
    <cfRule type="expression" dxfId="1675" priority="13">
      <formula>Q7&gt;0</formula>
    </cfRule>
    <cfRule type="expression" dxfId="1674" priority="14">
      <formula>Q7&lt;0</formula>
    </cfRule>
  </conditionalFormatting>
  <conditionalFormatting sqref="F56:F66">
    <cfRule type="expression" dxfId="1673" priority="9">
      <formula>F56&gt;0</formula>
    </cfRule>
    <cfRule type="expression" dxfId="1672" priority="10">
      <formula>F56&lt;0</formula>
    </cfRule>
  </conditionalFormatting>
  <conditionalFormatting sqref="H56:H66">
    <cfRule type="expression" dxfId="1671" priority="7">
      <formula>H56&gt;0</formula>
    </cfRule>
    <cfRule type="expression" dxfId="1670" priority="8">
      <formula>H56&lt;0</formula>
    </cfRule>
  </conditionalFormatting>
  <conditionalFormatting sqref="I56:I66">
    <cfRule type="expression" dxfId="1669" priority="5">
      <formula>I56&gt;0</formula>
    </cfRule>
    <cfRule type="expression" dxfId="1668" priority="6">
      <formula>I56&lt;0</formula>
    </cfRule>
  </conditionalFormatting>
  <conditionalFormatting sqref="F21">
    <cfRule type="expression" dxfId="1667" priority="3">
      <formula>F21&gt;0</formula>
    </cfRule>
    <cfRule type="expression" dxfId="1666" priority="4">
      <formula>F21&lt;0</formula>
    </cfRule>
  </conditionalFormatting>
  <conditionalFormatting sqref="H21">
    <cfRule type="expression" dxfId="1665" priority="1">
      <formula>H21&gt;0</formula>
    </cfRule>
    <cfRule type="expression" dxfId="166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65.013333333333335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60.6</v>
      </c>
      <c r="R4" s="227">
        <v>9.7999999999999997E-3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9090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9752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495.86999999999534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-662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-6.7883511074651348E-2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66.660000000000011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6">O41*$Q$4</f>
        <v>66.054000000000002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6"/>
        <v>65.448000000000008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6"/>
        <v>64.841999999999999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6"/>
        <v>64.236000000000004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6"/>
        <v>63.63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6"/>
        <v>63.024000000000001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6"/>
        <v>62.418000000000006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6"/>
        <v>61.812000000000005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6"/>
        <v>61.206000000000003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6"/>
        <v>60.6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6"/>
        <v>59.994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6"/>
        <v>59.387999999999998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6"/>
        <v>58.781999999999996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6"/>
        <v>58.176000000000002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6"/>
        <v>57.57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6"/>
        <v>56.963999999999999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6"/>
        <v>56.358000000000004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6"/>
        <v>55.752000000000002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6"/>
        <v>55.146000000000001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6"/>
        <v>54.54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7">C75*(E75-D75)</f>
        <v>15.999999999999943</v>
      </c>
      <c r="G75" s="375">
        <f t="shared" ref="G75:G83" si="8">D75*C75</f>
        <v>1924</v>
      </c>
      <c r="H75" s="376">
        <f t="shared" ref="H75:H83" si="9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7"/>
        <v>50.600000000000023</v>
      </c>
      <c r="G76" s="375">
        <f t="shared" si="8"/>
        <v>1924</v>
      </c>
      <c r="H76" s="376">
        <f t="shared" si="9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7"/>
        <v>-176.20199999999988</v>
      </c>
      <c r="G77" s="375">
        <f t="shared" si="8"/>
        <v>4063.752</v>
      </c>
      <c r="H77" s="376">
        <f t="shared" si="9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7"/>
        <v>-51.239999999999952</v>
      </c>
      <c r="G78" s="375">
        <f t="shared" si="8"/>
        <v>2283.9899999999998</v>
      </c>
      <c r="H78" s="376">
        <f t="shared" si="9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7"/>
        <v>-146.2399999999999</v>
      </c>
      <c r="G79" s="375">
        <f t="shared" si="8"/>
        <v>2283.9899999999998</v>
      </c>
      <c r="H79" s="376">
        <f t="shared" si="9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7"/>
        <v>-159.23999999999978</v>
      </c>
      <c r="G80" s="375">
        <f t="shared" si="8"/>
        <v>4352.74</v>
      </c>
      <c r="H80" s="376">
        <f t="shared" si="9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7"/>
        <v>-37.790000000000035</v>
      </c>
      <c r="G81" s="375">
        <f t="shared" si="8"/>
        <v>2188.04</v>
      </c>
      <c r="H81" s="376">
        <f t="shared" si="9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7"/>
        <v>-137.54000000000025</v>
      </c>
      <c r="G82" s="375">
        <f t="shared" si="8"/>
        <v>2188.04</v>
      </c>
      <c r="H82" s="376">
        <f t="shared" si="9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7"/>
        <v>-167.54249999999934</v>
      </c>
      <c r="G83" s="375">
        <f t="shared" si="8"/>
        <v>6112.0424999999996</v>
      </c>
      <c r="H83" s="376">
        <f t="shared" si="9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0">C84*(E84-D84)</f>
        <v>-58.042499999999819</v>
      </c>
      <c r="G84" s="375">
        <f t="shared" ref="G84:G96" si="11">D84*C84</f>
        <v>6112.0424999999996</v>
      </c>
      <c r="H84" s="376">
        <f t="shared" ref="H84:H96" si="12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0"/>
        <v>195.77249999999998</v>
      </c>
      <c r="G85" s="375">
        <f t="shared" si="11"/>
        <v>4432.4775</v>
      </c>
      <c r="H85" s="376">
        <f t="shared" si="12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0"/>
        <v>38.472500000000025</v>
      </c>
      <c r="G86" s="375">
        <f t="shared" si="11"/>
        <v>4432.4775</v>
      </c>
      <c r="H86" s="376">
        <f t="shared" si="12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0"/>
        <v>466.37249999999932</v>
      </c>
      <c r="G87" s="375">
        <f t="shared" si="11"/>
        <v>4432.4775</v>
      </c>
      <c r="H87" s="376">
        <f t="shared" si="12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0"/>
        <v>536.22249999999985</v>
      </c>
      <c r="G88" s="375">
        <f t="shared" si="11"/>
        <v>4432.4775</v>
      </c>
      <c r="H88" s="376">
        <f t="shared" si="12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0"/>
        <v>640.51000000000045</v>
      </c>
      <c r="G89" s="375">
        <f t="shared" si="11"/>
        <v>3972.49</v>
      </c>
      <c r="H89" s="376">
        <f t="shared" si="12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0"/>
        <v>547.01000000000022</v>
      </c>
      <c r="G90" s="375">
        <f t="shared" si="11"/>
        <v>3972.49</v>
      </c>
      <c r="H90" s="376">
        <f t="shared" si="12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0"/>
        <v>505.01000000000005</v>
      </c>
      <c r="G91" s="375">
        <f t="shared" si="11"/>
        <v>3972.49</v>
      </c>
      <c r="H91" s="376">
        <f t="shared" si="12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0"/>
        <v>400.50999999999988</v>
      </c>
      <c r="G92" s="375">
        <f t="shared" si="11"/>
        <v>3972.49</v>
      </c>
      <c r="H92" s="376">
        <f t="shared" si="12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0"/>
        <v>504.01000000000022</v>
      </c>
      <c r="G93" s="375">
        <f t="shared" si="11"/>
        <v>3972.49</v>
      </c>
      <c r="H93" s="376">
        <f t="shared" si="12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0"/>
        <v>470.51000000000016</v>
      </c>
      <c r="G94" s="375">
        <f t="shared" si="11"/>
        <v>3972.49</v>
      </c>
      <c r="H94" s="376">
        <f t="shared" si="12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0"/>
        <v>500.50999999999988</v>
      </c>
      <c r="G95" s="375">
        <f t="shared" si="11"/>
        <v>3972.49</v>
      </c>
      <c r="H95" s="376">
        <f t="shared" si="12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0"/>
        <v>413.46899999999977</v>
      </c>
      <c r="G96" s="375">
        <f t="shared" si="11"/>
        <v>2218.1310000000003</v>
      </c>
      <c r="H96" s="376">
        <f t="shared" si="12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3">C100*(E100-D100)</f>
        <v>42.500000000000071</v>
      </c>
      <c r="G100" s="375">
        <f t="shared" ref="G100:G116" si="14">D100*C100</f>
        <v>1973.75</v>
      </c>
      <c r="H100" s="376">
        <f t="shared" ref="H100:H116" si="15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3"/>
        <v>30.750000000000099</v>
      </c>
      <c r="G101" s="375">
        <f t="shared" si="14"/>
        <v>1973.75</v>
      </c>
      <c r="H101" s="376">
        <f t="shared" si="15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3"/>
        <v>75.750000000000028</v>
      </c>
      <c r="G102" s="375">
        <f t="shared" si="14"/>
        <v>1973.75</v>
      </c>
      <c r="H102" s="376">
        <f t="shared" si="15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3"/>
        <v>53.749999999999787</v>
      </c>
      <c r="G103" s="375">
        <f t="shared" si="14"/>
        <v>1973.75</v>
      </c>
      <c r="H103" s="376">
        <f t="shared" si="15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3"/>
        <v>88.250000000000028</v>
      </c>
      <c r="G104" s="375">
        <f t="shared" si="14"/>
        <v>1973.75</v>
      </c>
      <c r="H104" s="376">
        <f t="shared" si="15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3"/>
        <v>70.499999999999829</v>
      </c>
      <c r="G105" s="375">
        <f t="shared" si="14"/>
        <v>1973.75</v>
      </c>
      <c r="H105" s="376">
        <f t="shared" si="15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3"/>
        <v>-51.249999999999929</v>
      </c>
      <c r="G106" s="375">
        <f t="shared" si="14"/>
        <v>1973.75</v>
      </c>
      <c r="H106" s="376">
        <f t="shared" si="15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3"/>
        <v>-29.500000000000171</v>
      </c>
      <c r="G107" s="375">
        <f t="shared" si="14"/>
        <v>1973.75</v>
      </c>
      <c r="H107" s="376">
        <f t="shared" si="15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3"/>
        <v>-85.750000000000171</v>
      </c>
      <c r="G108" s="375">
        <f t="shared" si="14"/>
        <v>1973.75</v>
      </c>
      <c r="H108" s="376">
        <f t="shared" si="15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3"/>
        <v>-42.000000000000171</v>
      </c>
      <c r="G109" s="375">
        <f t="shared" si="14"/>
        <v>1973.75</v>
      </c>
      <c r="H109" s="376">
        <f t="shared" si="15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3"/>
        <v>0.49999999999990052</v>
      </c>
      <c r="G110" s="375">
        <f t="shared" si="14"/>
        <v>1973.75</v>
      </c>
      <c r="H110" s="376">
        <f t="shared" si="15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3"/>
        <v>-4.9500000000001876</v>
      </c>
      <c r="G111" s="375">
        <f t="shared" si="14"/>
        <v>4202</v>
      </c>
      <c r="H111" s="376">
        <f t="shared" si="15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3"/>
        <v>-102.99849999999971</v>
      </c>
      <c r="G112" s="375">
        <f t="shared" si="14"/>
        <v>4202.1484999999993</v>
      </c>
      <c r="H112" s="376">
        <f t="shared" si="15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3"/>
        <v>-37.548499999999834</v>
      </c>
      <c r="G113" s="375">
        <f t="shared" si="14"/>
        <v>4202.1484999999993</v>
      </c>
      <c r="H113" s="376">
        <f t="shared" si="15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3"/>
        <v>77.951499999999854</v>
      </c>
      <c r="G114" s="375">
        <f t="shared" si="14"/>
        <v>4202.1484999999993</v>
      </c>
      <c r="H114" s="376">
        <f t="shared" si="15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3"/>
        <v>214.71000000000032</v>
      </c>
      <c r="G115" s="375">
        <f t="shared" si="14"/>
        <v>2228.19</v>
      </c>
      <c r="H115" s="376">
        <f t="shared" si="15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3"/>
        <v>173.90999999999991</v>
      </c>
      <c r="G116" s="375">
        <f t="shared" si="14"/>
        <v>2228.19</v>
      </c>
      <c r="H116" s="376">
        <f t="shared" si="15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6">C120*(E120-D120)</f>
        <v>86.700000000000017</v>
      </c>
      <c r="G120" s="39">
        <f t="shared" ref="G120:G150" si="17">D120*C120</f>
        <v>2454.3000000000002</v>
      </c>
      <c r="H120" s="227">
        <f t="shared" ref="H120:H150" si="18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6"/>
        <v>-15.500000000000114</v>
      </c>
      <c r="G121" s="39">
        <f t="shared" si="17"/>
        <v>4054.5</v>
      </c>
      <c r="H121" s="227">
        <f t="shared" si="18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6"/>
        <v>25.449999999999875</v>
      </c>
      <c r="G122" s="39">
        <f t="shared" si="17"/>
        <v>1606.55</v>
      </c>
      <c r="H122" s="227">
        <f t="shared" si="18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6"/>
        <v>5.5499999999994998</v>
      </c>
      <c r="G123" s="39">
        <f t="shared" si="17"/>
        <v>4032.9500000000003</v>
      </c>
      <c r="H123" s="227">
        <f t="shared" si="18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6"/>
        <v>116.0499999999999</v>
      </c>
      <c r="G124" s="39">
        <f t="shared" si="17"/>
        <v>4032.9500000000003</v>
      </c>
      <c r="H124" s="227">
        <f t="shared" si="18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6"/>
        <v>-132.6975000000001</v>
      </c>
      <c r="G125" s="39">
        <f t="shared" si="17"/>
        <v>5957.9475000000002</v>
      </c>
      <c r="H125" s="227">
        <f t="shared" si="18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6"/>
        <v>-433.19999999999936</v>
      </c>
      <c r="G126" s="39">
        <f t="shared" si="17"/>
        <v>7839.2</v>
      </c>
      <c r="H126" s="227">
        <f t="shared" si="18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6"/>
        <v>-672.44999999999959</v>
      </c>
      <c r="G127" s="39">
        <f t="shared" si="17"/>
        <v>9666.2000000000007</v>
      </c>
      <c r="H127" s="227">
        <f t="shared" si="18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6"/>
        <v>-464.95</v>
      </c>
      <c r="G128" s="39">
        <f t="shared" si="17"/>
        <v>9666.2000000000007</v>
      </c>
      <c r="H128" s="227">
        <f t="shared" si="18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6"/>
        <v>-2331.2099999999973</v>
      </c>
      <c r="G129" s="39">
        <f t="shared" si="17"/>
        <v>21408.21</v>
      </c>
      <c r="H129" s="227">
        <f t="shared" si="18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6"/>
        <v>-1931.1900000000023</v>
      </c>
      <c r="G130" s="39">
        <f t="shared" si="17"/>
        <v>21395.190000000002</v>
      </c>
      <c r="H130" s="227">
        <f t="shared" si="18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6"/>
        <v>-1715.1900000000026</v>
      </c>
      <c r="G131" s="39">
        <f t="shared" si="17"/>
        <v>21395.190000000002</v>
      </c>
      <c r="H131" s="227">
        <f t="shared" si="18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6"/>
        <v>-433.36000000000183</v>
      </c>
      <c r="G132" s="39">
        <f t="shared" si="17"/>
        <v>14437.36</v>
      </c>
      <c r="H132" s="227">
        <f t="shared" si="18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6"/>
        <v>-406.13999999999851</v>
      </c>
      <c r="G133" s="39">
        <f t="shared" si="17"/>
        <v>12622.89</v>
      </c>
      <c r="H133" s="227">
        <f t="shared" si="18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6"/>
        <v>-753.90000000000157</v>
      </c>
      <c r="G134" s="39">
        <f t="shared" si="17"/>
        <v>14319.900000000001</v>
      </c>
      <c r="H134" s="227">
        <f t="shared" si="18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6"/>
        <v>-647.90000000000134</v>
      </c>
      <c r="G135" s="39">
        <f t="shared" si="17"/>
        <v>14319.900000000001</v>
      </c>
      <c r="H135" s="227">
        <f t="shared" si="18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6"/>
        <v>-387.90000000000191</v>
      </c>
      <c r="G136" s="39">
        <f t="shared" si="17"/>
        <v>14319.900000000001</v>
      </c>
      <c r="H136" s="227">
        <f t="shared" si="18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6"/>
        <v>-1317.9999999999977</v>
      </c>
      <c r="G137" s="39">
        <f t="shared" si="17"/>
        <v>14319.999999999998</v>
      </c>
      <c r="H137" s="227">
        <f t="shared" si="18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6"/>
        <v>-1793.9999999999991</v>
      </c>
      <c r="G138" s="39">
        <f t="shared" si="17"/>
        <v>20706</v>
      </c>
      <c r="H138" s="227">
        <f t="shared" si="18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6"/>
        <v>-2171.6799999999994</v>
      </c>
      <c r="G139" s="39">
        <f t="shared" si="17"/>
        <v>23759.68</v>
      </c>
      <c r="H139" s="227">
        <f t="shared" si="18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6"/>
        <v>-5398.6800000000021</v>
      </c>
      <c r="G140" s="39">
        <f t="shared" si="17"/>
        <v>26362.68</v>
      </c>
      <c r="H140" s="227">
        <f t="shared" si="18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6"/>
        <v>-3573.2549999999997</v>
      </c>
      <c r="G141" s="39">
        <f t="shared" si="17"/>
        <v>23512.755000000001</v>
      </c>
      <c r="H141" s="227">
        <f t="shared" si="18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6"/>
        <v>-1277.4999999999982</v>
      </c>
      <c r="G142" s="39">
        <f t="shared" si="17"/>
        <v>17087.5</v>
      </c>
      <c r="H142" s="227">
        <f t="shared" si="18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6"/>
        <v>-2386.8899999999976</v>
      </c>
      <c r="G143" s="39">
        <f t="shared" si="17"/>
        <v>20050.89</v>
      </c>
      <c r="H143" s="227">
        <f t="shared" si="18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6"/>
        <v>-3362.4150000000009</v>
      </c>
      <c r="G144" s="39">
        <f t="shared" si="17"/>
        <v>22839.915000000001</v>
      </c>
      <c r="H144" s="227">
        <f t="shared" si="18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6"/>
        <v>-790.99999999999932</v>
      </c>
      <c r="G145" s="39">
        <f t="shared" si="17"/>
        <v>22729</v>
      </c>
      <c r="H145" s="227">
        <f t="shared" si="18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6"/>
        <v>-712.59999999999798</v>
      </c>
      <c r="G146" s="39">
        <f t="shared" si="17"/>
        <v>22650.6</v>
      </c>
      <c r="H146" s="227">
        <f t="shared" si="18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6"/>
        <v>-124.59999999999809</v>
      </c>
      <c r="G147" s="39">
        <f t="shared" si="17"/>
        <v>22650.6</v>
      </c>
      <c r="H147" s="227">
        <f t="shared" si="18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6"/>
        <v>196.21999999999957</v>
      </c>
      <c r="G148" s="39">
        <f t="shared" si="17"/>
        <v>12843.78</v>
      </c>
      <c r="H148" s="227">
        <f t="shared" si="18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6"/>
        <v>457.99999999999983</v>
      </c>
      <c r="G149" s="39">
        <f t="shared" si="17"/>
        <v>6166</v>
      </c>
      <c r="H149" s="227">
        <f t="shared" si="18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6"/>
        <v>283.05999999999898</v>
      </c>
      <c r="G150" s="39">
        <f t="shared" si="17"/>
        <v>12698.94</v>
      </c>
      <c r="H150" s="227">
        <f t="shared" si="18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9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0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9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0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9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0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9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0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9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0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9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0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1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2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1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2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1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2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1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2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1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2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1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2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1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2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1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2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1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2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1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1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1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1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1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1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1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3" priority="50">
      <formula>N23&gt;0</formula>
    </cfRule>
    <cfRule type="expression" dxfId="1662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1" priority="44">
      <formula>F79&gt;0</formula>
    </cfRule>
    <cfRule type="expression" dxfId="1660" priority="45">
      <formula>F79&lt;0</formula>
    </cfRule>
  </conditionalFormatting>
  <conditionalFormatting sqref="H79:H97 H101:H118">
    <cfRule type="expression" dxfId="1659" priority="42">
      <formula>H79&gt;0</formula>
    </cfRule>
    <cfRule type="expression" dxfId="1658" priority="43">
      <formula>H79&lt;0</formula>
    </cfRule>
  </conditionalFormatting>
  <conditionalFormatting sqref="I75:I97 I100:I118">
    <cfRule type="expression" dxfId="1657" priority="40">
      <formula>I75&gt;0</formula>
    </cfRule>
    <cfRule type="expression" dxfId="1656" priority="41">
      <formula>I75&lt;0</formula>
    </cfRule>
  </conditionalFormatting>
  <conditionalFormatting sqref="Q7">
    <cfRule type="expression" dxfId="1655" priority="38">
      <formula>Q7&gt;0</formula>
    </cfRule>
    <cfRule type="expression" dxfId="1654" priority="39">
      <formula>Q7&lt;0</formula>
    </cfRule>
  </conditionalFormatting>
  <conditionalFormatting sqref="Q8">
    <cfRule type="expression" dxfId="1653" priority="36">
      <formula>Q8&gt;0</formula>
    </cfRule>
    <cfRule type="expression" dxfId="1652" priority="37">
      <formula>Q8&lt;0</formula>
    </cfRule>
  </conditionalFormatting>
  <conditionalFormatting sqref="F75:F78">
    <cfRule type="expression" dxfId="1651" priority="34">
      <formula>F75&gt;0</formula>
    </cfRule>
    <cfRule type="expression" dxfId="1650" priority="35">
      <formula>F75&lt;0</formula>
    </cfRule>
  </conditionalFormatting>
  <conditionalFormatting sqref="H75:H78">
    <cfRule type="expression" dxfId="1649" priority="32">
      <formula>H75&gt;0</formula>
    </cfRule>
    <cfRule type="expression" dxfId="1648" priority="33">
      <formula>H75&lt;0</formula>
    </cfRule>
  </conditionalFormatting>
  <conditionalFormatting sqref="F100:F114">
    <cfRule type="expression" dxfId="1647" priority="26">
      <formula>F100&gt;0</formula>
    </cfRule>
    <cfRule type="expression" dxfId="1646" priority="27">
      <formula>F100&lt;0</formula>
    </cfRule>
  </conditionalFormatting>
  <conditionalFormatting sqref="H100:H114">
    <cfRule type="expression" dxfId="1645" priority="24">
      <formula>H100&gt;0</formula>
    </cfRule>
    <cfRule type="expression" dxfId="1644" priority="25">
      <formula>H100&lt;0</formula>
    </cfRule>
  </conditionalFormatting>
  <conditionalFormatting sqref="F29:F61">
    <cfRule type="expression" dxfId="1643" priority="22">
      <formula>F29&gt;0</formula>
    </cfRule>
    <cfRule type="expression" dxfId="1642" priority="23">
      <formula>F29&lt;0</formula>
    </cfRule>
  </conditionalFormatting>
  <conditionalFormatting sqref="H29:H61">
    <cfRule type="expression" dxfId="1641" priority="20">
      <formula>H29&gt;0</formula>
    </cfRule>
    <cfRule type="expression" dxfId="1640" priority="21">
      <formula>H29&lt;0</formula>
    </cfRule>
  </conditionalFormatting>
  <conditionalFormatting sqref="J38:J68">
    <cfRule type="expression" dxfId="1639" priority="18">
      <formula>J38&gt;0</formula>
    </cfRule>
    <cfRule type="expression" dxfId="1638" priority="19">
      <formula>J38&lt;0</formula>
    </cfRule>
  </conditionalFormatting>
  <conditionalFormatting sqref="J43">
    <cfRule type="expression" dxfId="1637" priority="16">
      <formula>J43&gt;0</formula>
    </cfRule>
    <cfRule type="expression" dxfId="1636" priority="17">
      <formula>J43&lt;0</formula>
    </cfRule>
  </conditionalFormatting>
  <conditionalFormatting sqref="Q9">
    <cfRule type="expression" dxfId="1635" priority="10">
      <formula>Q9&gt;0</formula>
    </cfRule>
    <cfRule type="expression" dxfId="1634" priority="11">
      <formula>Q9&lt;0</formula>
    </cfRule>
  </conditionalFormatting>
  <conditionalFormatting sqref="R4">
    <cfRule type="expression" dxfId="1633" priority="12">
      <formula>R4&gt;0</formula>
    </cfRule>
    <cfRule type="expression" dxfId="1632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1" priority="7">
      <formula>F120&gt;0</formula>
    </cfRule>
    <cfRule type="expression" dxfId="1630" priority="8">
      <formula>F120&lt;0</formula>
    </cfRule>
  </conditionalFormatting>
  <conditionalFormatting sqref="H120:H160">
    <cfRule type="expression" dxfId="1629" priority="5">
      <formula>H120&gt;0</formula>
    </cfRule>
    <cfRule type="expression" dxfId="1628" priority="6">
      <formula>H120&lt;0</formula>
    </cfRule>
  </conditionalFormatting>
  <conditionalFormatting sqref="J129:J160">
    <cfRule type="expression" dxfId="1627" priority="3">
      <formula>J129&gt;0</formula>
    </cfRule>
    <cfRule type="expression" dxfId="1626" priority="4">
      <formula>J129&lt;0</formula>
    </cfRule>
  </conditionalFormatting>
  <conditionalFormatting sqref="J134">
    <cfRule type="expression" dxfId="1625" priority="1">
      <formula>J134&gt;0</formula>
    </cfRule>
    <cfRule type="expression" dxfId="1624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159.88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159.88</v>
      </c>
      <c r="R4" s="507">
        <v>1.84E-2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175.86799999999999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174.26920000000001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172.6704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171.07160000000002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169.47280000000001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167.874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166.27520000000001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164.6764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163.07759999999999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161.47880000000001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159.88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158.28119999999998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156.6824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155.08359999999999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153.48479999999998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151.886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150.28719999999998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148.6884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147.08959999999999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145.49080000000001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143.892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2" priority="35">
      <formula>N19&gt;0</formula>
    </cfRule>
    <cfRule type="expression" dxfId="16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0" priority="21">
      <formula>F25&gt;0</formula>
    </cfRule>
    <cfRule type="expression" dxfId="1609" priority="22">
      <formula>F25&lt;0</formula>
    </cfRule>
  </conditionalFormatting>
  <conditionalFormatting sqref="H25:H47">
    <cfRule type="expression" dxfId="1608" priority="19">
      <formula>H25&gt;0</formula>
    </cfRule>
    <cfRule type="expression" dxfId="1607" priority="20">
      <formula>H25&lt;0</formula>
    </cfRule>
  </conditionalFormatting>
  <conditionalFormatting sqref="I25:I27">
    <cfRule type="expression" dxfId="1606" priority="15">
      <formula>I25&gt;0</formula>
    </cfRule>
    <cfRule type="expression" dxfId="1605" priority="16">
      <formula>I25&lt;0</formula>
    </cfRule>
  </conditionalFormatting>
  <conditionalFormatting sqref="Q7">
    <cfRule type="expression" dxfId="1604" priority="5">
      <formula>Q7&gt;0</formula>
    </cfRule>
    <cfRule type="expression" dxfId="1603" priority="6">
      <formula>Q7&lt;0</formula>
    </cfRule>
  </conditionalFormatting>
  <conditionalFormatting sqref="Q8">
    <cfRule type="expression" dxfId="1602" priority="3">
      <formula>Q8&gt;0</formula>
    </cfRule>
    <cfRule type="expression" dxfId="16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91.96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91.96</v>
      </c>
      <c r="R4" s="490">
        <v>-9.7000000000000003E-3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101.15600000000001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100.2364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99.316800000000001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98.397199999999998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97.477599999999995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96.557999999999993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95.63839999999999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94.718800000000002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93.799199999999999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92.879599999999996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91.96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91.040399999999991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90.120799999999988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89.201199999999986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88.281599999999997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87.361999999999995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86.442399999999992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85.522800000000004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84.603200000000001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83.683599999999998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82.763999999999996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0" priority="9">
      <formula>F36&gt;0</formula>
    </cfRule>
    <cfRule type="expression" dxfId="1599" priority="10">
      <formula>F36&lt;0</formula>
    </cfRule>
  </conditionalFormatting>
  <conditionalFormatting sqref="F25:F35">
    <cfRule type="expression" dxfId="1598" priority="7">
      <formula>F25&gt;0</formula>
    </cfRule>
    <cfRule type="expression" dxfId="1597" priority="8">
      <formula>F25&lt;0</formula>
    </cfRule>
  </conditionalFormatting>
  <conditionalFormatting sqref="H25:H35">
    <cfRule type="expression" dxfId="1596" priority="5">
      <formula>H25&gt;0</formula>
    </cfRule>
    <cfRule type="expression" dxfId="1595" priority="6">
      <formula>H25&lt;0</formula>
    </cfRule>
  </conditionalFormatting>
  <conditionalFormatting sqref="Q7">
    <cfRule type="expression" dxfId="1594" priority="3">
      <formula>Q7&gt;0</formula>
    </cfRule>
    <cfRule type="expression" dxfId="1593" priority="4">
      <formula>Q7&lt;0</formula>
    </cfRule>
  </conditionalFormatting>
  <conditionalFormatting sqref="Q8">
    <cfRule type="expression" dxfId="1592" priority="1">
      <formula>Q8&gt;0</formula>
    </cfRule>
    <cfRule type="expression" dxfId="15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489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82.12</v>
      </c>
      <c r="R4" s="512">
        <v>-5.4000000000000003E-3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4106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1571.880000000001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287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7.5150562974600682E-2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90.332000000000008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89.510800000000017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88.689600000000013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87.868400000000008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87.047200000000004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86.226000000000013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85.404800000000009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84.583600000000004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83.7624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82.941200000000009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82.12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81.2988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80.47760000000001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79.656400000000005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78.8352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78.013999999999996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77.192800000000005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76.371600000000015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75.55040000000001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74.729200000000006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73.908000000000001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0" priority="33">
      <formula>F25&gt;0</formula>
    </cfRule>
    <cfRule type="expression" dxfId="1589" priority="34">
      <formula>F25&lt;0</formula>
    </cfRule>
  </conditionalFormatting>
  <conditionalFormatting sqref="Q7">
    <cfRule type="expression" dxfId="1588" priority="31">
      <formula>Q7&gt;0</formula>
    </cfRule>
    <cfRule type="expression" dxfId="1587" priority="32">
      <formula>Q7&lt;0</formula>
    </cfRule>
  </conditionalFormatting>
  <conditionalFormatting sqref="Q8">
    <cfRule type="expression" dxfId="1586" priority="29">
      <formula>Q8&gt;0</formula>
    </cfRule>
    <cfRule type="expression" dxfId="1585" priority="30">
      <formula>Q8&lt;0</formula>
    </cfRule>
  </conditionalFormatting>
  <conditionalFormatting sqref="F41:F46">
    <cfRule type="expression" dxfId="1584" priority="27">
      <formula>F41&gt;0</formula>
    </cfRule>
    <cfRule type="expression" dxfId="1583" priority="28">
      <formula>F41&lt;0</formula>
    </cfRule>
  </conditionalFormatting>
  <conditionalFormatting sqref="H41:H46">
    <cfRule type="expression" dxfId="1582" priority="25">
      <formula>H41&gt;0</formula>
    </cfRule>
    <cfRule type="expression" dxfId="1581" priority="26">
      <formula>H41&lt;0</formula>
    </cfRule>
  </conditionalFormatting>
  <conditionalFormatting sqref="F89:F110">
    <cfRule type="expression" dxfId="1580" priority="23">
      <formula>F89&gt;0</formula>
    </cfRule>
    <cfRule type="expression" dxfId="1579" priority="24">
      <formula>F89&lt;0</formula>
    </cfRule>
  </conditionalFormatting>
  <conditionalFormatting sqref="H89:H110">
    <cfRule type="expression" dxfId="1578" priority="21">
      <formula>H89&gt;0</formula>
    </cfRule>
    <cfRule type="expression" dxfId="1577" priority="22">
      <formula>H89&lt;0</formula>
    </cfRule>
  </conditionalFormatting>
  <conditionalFormatting sqref="Q10">
    <cfRule type="expression" dxfId="1576" priority="19">
      <formula>Q10&gt;0</formula>
    </cfRule>
    <cfRule type="expression" dxfId="1575" priority="20">
      <formula>Q10&lt;0</formula>
    </cfRule>
  </conditionalFormatting>
  <conditionalFormatting sqref="J25:J38">
    <cfRule type="expression" dxfId="1574" priority="17">
      <formula>J25&gt;0</formula>
    </cfRule>
    <cfRule type="expression" dxfId="1573" priority="18">
      <formula>J25&lt;0</formula>
    </cfRule>
  </conditionalFormatting>
  <conditionalFormatting sqref="K25:K38">
    <cfRule type="expression" dxfId="1572" priority="15">
      <formula>K25&gt;0</formula>
    </cfRule>
    <cfRule type="expression" dxfId="1571" priority="16">
      <formula>K25&lt;0</formula>
    </cfRule>
  </conditionalFormatting>
  <conditionalFormatting sqref="L25:L38">
    <cfRule type="expression" dxfId="1570" priority="13">
      <formula>L25&gt;0</formula>
    </cfRule>
    <cfRule type="expression" dxfId="1569" priority="14">
      <formula>L25&lt;0</formula>
    </cfRule>
  </conditionalFormatting>
  <conditionalFormatting sqref="J40">
    <cfRule type="expression" dxfId="1568" priority="11">
      <formula>J40&gt;0</formula>
    </cfRule>
    <cfRule type="expression" dxfId="1567" priority="12">
      <formula>J40&lt;0</formula>
    </cfRule>
  </conditionalFormatting>
  <conditionalFormatting sqref="L39">
    <cfRule type="expression" dxfId="1566" priority="7">
      <formula>L39&gt;0</formula>
    </cfRule>
    <cfRule type="expression" dxfId="1565" priority="8">
      <formula>L39&lt;0</formula>
    </cfRule>
  </conditionalFormatting>
  <conditionalFormatting sqref="F39">
    <cfRule type="expression" dxfId="1564" priority="5">
      <formula>F39&gt;0</formula>
    </cfRule>
    <cfRule type="expression" dxfId="1563" priority="6">
      <formula>F39&lt;0</formula>
    </cfRule>
  </conditionalFormatting>
  <conditionalFormatting sqref="H39">
    <cfRule type="expression" dxfId="1562" priority="3">
      <formula>H39&gt;0</formula>
    </cfRule>
    <cfRule type="expression" dxfId="1561" priority="4">
      <formula>H39&lt;0</formula>
    </cfRule>
  </conditionalFormatting>
  <conditionalFormatting sqref="J41">
    <cfRule type="expression" dxfId="1560" priority="1">
      <formula>J41&gt;0</formula>
    </cfRule>
    <cfRule type="expression" dxfId="1559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33.5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33.5</v>
      </c>
      <c r="R4" s="490">
        <v>-1.41E-2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36.85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36.515000000000001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36.18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35.844999999999999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35.510000000000005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35.175000000000004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34.840000000000003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34.505000000000003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34.17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33.835000000000001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33.5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33.164999999999999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32.83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32.494999999999997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32.159999999999997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31.824999999999999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31.49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31.155000000000001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30.82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30.484999999999999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30.150000000000002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26.69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26.69</v>
      </c>
      <c r="R4" s="490">
        <v>6.4000000000000003E-3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29.359000000000005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29.092100000000002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28.825200000000002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28.558300000000003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28.291400000000003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28.024500000000003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27.757600000000004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27.4907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27.223800000000001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26.956900000000001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26.69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26.423100000000002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26.156200000000002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25.889300000000002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25.622399999999999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25.355499999999999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25.0886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24.821700000000003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24.554800000000004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24.2879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24.021000000000001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14.2</v>
      </c>
      <c r="R4" s="490">
        <v>7.1000000000000004E-3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2840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751.82999999999447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-531.59000000000015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-0.15766745066867563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15.620000000000001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15.478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15.336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15.194000000000001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15.052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14.91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14.767999999999999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14.625999999999999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14.484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14.341999999999999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14.2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14.058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13.915999999999999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13.773999999999999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13.632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13.489999999999998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13.347999999999999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13.206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13.064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12.922000000000001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12.78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5">
      <formula>F32&gt;0</formula>
    </cfRule>
    <cfRule type="expression" dxfId="1511" priority="66">
      <formula>F32&lt;0</formula>
    </cfRule>
  </conditionalFormatting>
  <conditionalFormatting sqref="Q7">
    <cfRule type="expression" dxfId="1510" priority="63">
      <formula>Q7&gt;0</formula>
    </cfRule>
    <cfRule type="expression" dxfId="1509" priority="64">
      <formula>Q7&lt;0</formula>
    </cfRule>
  </conditionalFormatting>
  <conditionalFormatting sqref="Q8">
    <cfRule type="expression" dxfId="1508" priority="61">
      <formula>Q8&gt;0</formula>
    </cfRule>
    <cfRule type="expression" dxfId="1507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3">
      <formula>M58&gt;0</formula>
    </cfRule>
    <cfRule type="expression" dxfId="1505" priority="54">
      <formula>M58&lt;0</formula>
    </cfRule>
  </conditionalFormatting>
  <conditionalFormatting sqref="Q10">
    <cfRule type="expression" dxfId="1504" priority="51">
      <formula>Q10&gt;0</formula>
    </cfRule>
    <cfRule type="expression" dxfId="1503" priority="52">
      <formula>Q10&lt;0</formula>
    </cfRule>
  </conditionalFormatting>
  <conditionalFormatting sqref="F29:F31">
    <cfRule type="expression" dxfId="1502" priority="49">
      <formula>F29&gt;0</formula>
    </cfRule>
    <cfRule type="expression" dxfId="1501" priority="50">
      <formula>F29&lt;0</formula>
    </cfRule>
  </conditionalFormatting>
  <conditionalFormatting sqref="H29:H31">
    <cfRule type="expression" dxfId="1500" priority="47">
      <formula>H29&gt;0</formula>
    </cfRule>
    <cfRule type="expression" dxfId="1499" priority="48">
      <formula>H29&lt;0</formula>
    </cfRule>
  </conditionalFormatting>
  <conditionalFormatting sqref="F83:F94">
    <cfRule type="expression" dxfId="1498" priority="45">
      <formula>F83&gt;0</formula>
    </cfRule>
    <cfRule type="expression" dxfId="1497" priority="46">
      <formula>F83&lt;0</formula>
    </cfRule>
  </conditionalFormatting>
  <conditionalFormatting sqref="H83:H94">
    <cfRule type="expression" dxfId="1496" priority="43">
      <formula>H83&gt;0</formula>
    </cfRule>
    <cfRule type="expression" dxfId="1495" priority="44">
      <formula>H83&lt;0</formula>
    </cfRule>
  </conditionalFormatting>
  <conditionalFormatting sqref="J41">
    <cfRule type="expression" dxfId="1494" priority="41">
      <formula>J41&gt;0</formula>
    </cfRule>
    <cfRule type="expression" dxfId="1493" priority="42">
      <formula>J41&lt;0</formula>
    </cfRule>
  </conditionalFormatting>
  <conditionalFormatting sqref="J39:J47 J49">
    <cfRule type="expression" dxfId="1492" priority="39">
      <formula>J39&gt;0</formula>
    </cfRule>
    <cfRule type="expression" dxfId="1491" priority="40">
      <formula>J39&lt;0</formula>
    </cfRule>
  </conditionalFormatting>
  <conditionalFormatting sqref="F48 H48">
    <cfRule type="expression" dxfId="1490" priority="37">
      <formula>F48&gt;0</formula>
    </cfRule>
    <cfRule type="expression" dxfId="1489" priority="38">
      <formula>F48&lt;0</formula>
    </cfRule>
  </conditionalFormatting>
  <conditionalFormatting sqref="J48">
    <cfRule type="expression" dxfId="1488" priority="35">
      <formula>J48&gt;0</formula>
    </cfRule>
    <cfRule type="expression" dxfId="1487" priority="36">
      <formula>J48&lt;0</formula>
    </cfRule>
  </conditionalFormatting>
  <conditionalFormatting sqref="K41:K52">
    <cfRule type="expression" dxfId="1486" priority="33">
      <formula>K41&gt;0</formula>
    </cfRule>
    <cfRule type="expression" dxfId="1485" priority="34">
      <formula>K41&lt;0</formula>
    </cfRule>
  </conditionalFormatting>
  <conditionalFormatting sqref="K39:K52">
    <cfRule type="expression" dxfId="1484" priority="31">
      <formula>K39&gt;0</formula>
    </cfRule>
    <cfRule type="expression" dxfId="1483" priority="32">
      <formula>K39&lt;0</formula>
    </cfRule>
  </conditionalFormatting>
  <conditionalFormatting sqref="F102:F118 H102:H118 H120:H128 F120:F128">
    <cfRule type="expression" dxfId="1482" priority="27">
      <formula>F102&gt;0</formula>
    </cfRule>
    <cfRule type="expression" dxfId="1481" priority="28">
      <formula>F102&lt;0</formula>
    </cfRule>
  </conditionalFormatting>
  <conditionalFormatting sqref="F96:F101">
    <cfRule type="expression" dxfId="1480" priority="25">
      <formula>F96&gt;0</formula>
    </cfRule>
    <cfRule type="expression" dxfId="1479" priority="26">
      <formula>F96&lt;0</formula>
    </cfRule>
  </conditionalFormatting>
  <conditionalFormatting sqref="H96:H101">
    <cfRule type="expression" dxfId="1478" priority="23">
      <formula>H96&gt;0</formula>
    </cfRule>
    <cfRule type="expression" dxfId="1477" priority="24">
      <formula>H96&lt;0</formula>
    </cfRule>
  </conditionalFormatting>
  <conditionalFormatting sqref="J112">
    <cfRule type="expression" dxfId="1476" priority="21">
      <formula>J112&gt;0</formula>
    </cfRule>
    <cfRule type="expression" dxfId="1475" priority="22">
      <formula>J112&lt;0</formula>
    </cfRule>
  </conditionalFormatting>
  <conditionalFormatting sqref="J110:J118 J120">
    <cfRule type="expression" dxfId="1474" priority="19">
      <formula>J110&gt;0</formula>
    </cfRule>
    <cfRule type="expression" dxfId="1473" priority="20">
      <formula>J110&lt;0</formula>
    </cfRule>
  </conditionalFormatting>
  <conditionalFormatting sqref="F119 H119">
    <cfRule type="expression" dxfId="1472" priority="17">
      <formula>F119&gt;0</formula>
    </cfRule>
    <cfRule type="expression" dxfId="1471" priority="18">
      <formula>F119&lt;0</formula>
    </cfRule>
  </conditionalFormatting>
  <conditionalFormatting sqref="J119">
    <cfRule type="expression" dxfId="1470" priority="15">
      <formula>J119&gt;0</formula>
    </cfRule>
    <cfRule type="expression" dxfId="1469" priority="16">
      <formula>J119&lt;0</formula>
    </cfRule>
  </conditionalFormatting>
  <conditionalFormatting sqref="K112:K123">
    <cfRule type="expression" dxfId="1468" priority="13">
      <formula>K112&gt;0</formula>
    </cfRule>
    <cfRule type="expression" dxfId="1467" priority="14">
      <formula>K112&lt;0</formula>
    </cfRule>
  </conditionalFormatting>
  <conditionalFormatting sqref="K110:K123">
    <cfRule type="expression" dxfId="1466" priority="11">
      <formula>K110&gt;0</formula>
    </cfRule>
    <cfRule type="expression" dxfId="1465" priority="12">
      <formula>K110&lt;0</formula>
    </cfRule>
  </conditionalFormatting>
  <conditionalFormatting sqref="J121">
    <cfRule type="expression" dxfId="1464" priority="9">
      <formula>J121&gt;0</formula>
    </cfRule>
    <cfRule type="expression" dxfId="1463" priority="10">
      <formula>J121&lt;0</formula>
    </cfRule>
  </conditionalFormatting>
  <conditionalFormatting sqref="F25:F28">
    <cfRule type="expression" dxfId="1462" priority="7">
      <formula>F25&gt;0</formula>
    </cfRule>
    <cfRule type="expression" dxfId="1461" priority="8">
      <formula>F25&lt;0</formula>
    </cfRule>
  </conditionalFormatting>
  <conditionalFormatting sqref="H25:H28">
    <cfRule type="expression" dxfId="1460" priority="5">
      <formula>H25&gt;0</formula>
    </cfRule>
    <cfRule type="expression" dxfId="1459" priority="6">
      <formula>H25&lt;0</formula>
    </cfRule>
  </conditionalFormatting>
  <conditionalFormatting sqref="J27:J29">
    <cfRule type="expression" dxfId="1458" priority="3">
      <formula>J27&gt;0</formula>
    </cfRule>
    <cfRule type="expression" dxfId="1457" priority="4">
      <formula>J27&lt;0</formula>
    </cfRule>
  </conditionalFormatting>
  <conditionalFormatting sqref="J30:J31">
    <cfRule type="expression" dxfId="1456" priority="1">
      <formula>J30&gt;0</formula>
    </cfRule>
    <cfRule type="expression" dxfId="1455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58.88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58.88</v>
      </c>
      <c r="R4" s="490">
        <v>-4.1000000000000003E-3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64.768000000000015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64.179200000000009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63.59040000000001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63.001600000000003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62.412800000000004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61.824000000000005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61.235200000000006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60.646400000000007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60.057600000000001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59.468800000000002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58.88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58.291200000000003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57.702400000000004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57.113599999999998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56.524799999999999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55.936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55.347200000000001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54.758400000000002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54.169600000000003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53.580800000000004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52.992000000000004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42</v>
      </c>
      <c r="R4" s="490">
        <v>2.5999999999999999E-3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45.78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45.36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44.940000000000005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44.52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44.1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43.68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43.26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42.84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42.42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42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41.58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41.16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40.74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40.32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39.479999999999997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39.06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38.22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37.800000000000004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63.65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63.65</v>
      </c>
      <c r="R4" s="490">
        <v>-2.5100000000000001E-2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70.015000000000001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69.378500000000003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68.742000000000004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68.105500000000006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67.469000000000008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66.832499999999996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66.195999999999998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65.5595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64.923000000000002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64.286500000000004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63.65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63.013500000000001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62.376999999999995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61.740499999999997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61.103999999999999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60.467499999999994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59.830999999999996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59.194500000000005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58.558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57.921500000000002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57.284999999999997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27.2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27.2</v>
      </c>
      <c r="R4" s="512">
        <v>-1.8E-3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29.92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29.648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29.376000000000001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29.103999999999999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28.832000000000001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28.56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28.288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28.015999999999998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27.744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27.471999999999998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26.928000000000001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26.655999999999999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26.384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26.111999999999998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25.84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25.567999999999998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25.295999999999999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25.024000000000001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24.751999999999999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24.48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50.73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50.73</v>
      </c>
      <c r="R4" s="490">
        <v>-5.9999999999999995E-4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55.803000000000004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55.295700000000004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54.788400000000003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54.281100000000002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53.773800000000001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53.266500000000001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52.7592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52.251899999999999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51.744599999999998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51.237299999999998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50.73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50.222699999999996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49.715399999999995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49.208099999999995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48.700799999999994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48.193499999999993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47.686199999999992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47.178899999999999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46.671599999999998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46.164299999999997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45.656999999999996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27.17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27.17</v>
      </c>
      <c r="R4" s="490">
        <v>4.0000000000000002E-4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29.887000000000004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29.615300000000005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29.343600000000002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29.071900000000003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28.800200000000004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28.528500000000005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28.256800000000002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27.985100000000003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27.713400000000004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27.441700000000001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27.17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26.898300000000003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26.6266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26.354900000000001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26.083200000000001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25.811499999999999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25.5398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25.268100000000004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24.996400000000001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24.724700000000002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24.453000000000003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72.44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72.44</v>
      </c>
      <c r="R4" s="490">
        <v>-2.2000000000000001E-3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79.683999999999997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78.959600000000009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78.235200000000006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77.510800000000003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76.7864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76.061999999999998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75.337599999999995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74.613200000000006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73.888800000000003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73.164400000000001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72.44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71.715599999999995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70.991199999999992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70.266799999999989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69.542400000000001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68.817999999999998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68.093599999999995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67.369200000000006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66.644800000000004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65.920400000000001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65.195999999999998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150.46</v>
      </c>
      <c r="R4" s="512">
        <v>-2.2499999999999999E-2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4513.8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38.700000000000728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38.700000000000728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8.6478514446606189E-3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165.50600000000003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164.00140000000002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162.49680000000001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160.99220000000003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159.48760000000001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157.983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156.47840000000002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154.97380000000001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153.4692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151.96460000000002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150.46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148.9554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147.45080000000002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145.9462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144.44159999999999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142.93700000000001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141.4324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139.92780000000002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138.42320000000001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136.9186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135.41400000000002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13.85</v>
      </c>
      <c r="R4" s="490">
        <v>7.3000000000000001E-3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88640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917.08100000164995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-13698.489999999976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-0.13385472074094487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16.896999999999998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16.758499999999998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16.619999999999997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16.4815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16.343</v>
      </c>
    </row>
    <row r="47" spans="2:16" x14ac:dyDescent="0.25">
      <c r="O47" s="81">
        <v>1.17</v>
      </c>
      <c r="P47" s="81">
        <f t="shared" ref="P47:P53" si="2">O47*$Q$4</f>
        <v>16.204499999999999</v>
      </c>
    </row>
    <row r="48" spans="2:16" x14ac:dyDescent="0.25">
      <c r="G48" s="29"/>
      <c r="O48" s="81">
        <v>1.1599999999999999</v>
      </c>
      <c r="P48" s="81">
        <f t="shared" si="2"/>
        <v>16.065999999999999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15.927499999999998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15.788999999999998</v>
      </c>
    </row>
    <row r="51" spans="1:16" x14ac:dyDescent="0.25">
      <c r="O51" s="81">
        <v>1.1299999999999999</v>
      </c>
      <c r="P51" s="81">
        <f t="shared" si="2"/>
        <v>15.650499999999997</v>
      </c>
    </row>
    <row r="52" spans="1:16" x14ac:dyDescent="0.25">
      <c r="O52" s="81">
        <v>1.1200000000000001</v>
      </c>
      <c r="P52" s="81">
        <f t="shared" si="2"/>
        <v>15.512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15.373500000000002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15.235000000000001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15.096500000000001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14.958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14.8195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14.681000000000001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14.5425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14.404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14.265499999999999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14.127000000000001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13.9885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13.85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13.711499999999999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13.572999999999999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13.4345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13.295999999999999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13.157499999999999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13.018999999999998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12.8805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12.742000000000001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12.6035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12.465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12.326499999999999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12.188000000000001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12.0495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11.911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11.772499999999999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0">IF(C125=0, 0,D125*C125)</f>
        <v>68120</v>
      </c>
      <c r="H125" s="377">
        <f t="shared" ref="H125:H131" si="71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0"/>
        <v>0</v>
      </c>
      <c r="H126" s="377" t="str">
        <f t="shared" si="71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0"/>
        <v>0</v>
      </c>
      <c r="H127" s="377" t="str">
        <f t="shared" si="71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0"/>
        <v>75600</v>
      </c>
      <c r="H128" s="377">
        <f t="shared" si="71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0"/>
        <v>0</v>
      </c>
      <c r="H129" s="377" t="str">
        <f t="shared" si="71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0"/>
        <v>82367.28</v>
      </c>
      <c r="H130" s="377">
        <f t="shared" si="71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0"/>
        <v>0</v>
      </c>
      <c r="H131" s="377" t="str">
        <f t="shared" si="71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2">C133*(E133-D133)</f>
        <v>-29017.579999999998</v>
      </c>
      <c r="G133" s="375">
        <f t="shared" ref="G133:G162" si="73">D133*C133</f>
        <v>91417.900000000009</v>
      </c>
      <c r="H133" s="376">
        <f t="shared" ref="H133:H162" si="74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2"/>
        <v>-31836.35999999999</v>
      </c>
      <c r="G134" s="375">
        <f t="shared" si="73"/>
        <v>101483.62</v>
      </c>
      <c r="H134" s="376">
        <f t="shared" si="74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2"/>
        <v>-34009.06</v>
      </c>
      <c r="G135" s="375">
        <f t="shared" si="73"/>
        <v>109418.42</v>
      </c>
      <c r="H135" s="376">
        <f t="shared" si="74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2"/>
        <v>-34008.920000000006</v>
      </c>
      <c r="G136" s="375">
        <f t="shared" si="73"/>
        <v>101358.28000000001</v>
      </c>
      <c r="H136" s="376">
        <f t="shared" si="74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2"/>
        <v>-39575.879999999997</v>
      </c>
      <c r="G137" s="375">
        <f t="shared" si="73"/>
        <v>108716.71999999999</v>
      </c>
      <c r="H137" s="376">
        <f t="shared" si="74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2"/>
        <v>-38892.919999999991</v>
      </c>
      <c r="G138" s="375">
        <f t="shared" si="73"/>
        <v>110180.68</v>
      </c>
      <c r="H138" s="376">
        <f t="shared" si="74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2"/>
        <v>-39649.22</v>
      </c>
      <c r="G139" s="375">
        <f t="shared" si="73"/>
        <v>101232.94</v>
      </c>
      <c r="H139" s="376">
        <f t="shared" si="74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2"/>
        <v>-41303.94</v>
      </c>
      <c r="G140" s="375">
        <f t="shared" si="73"/>
        <v>94046.46</v>
      </c>
      <c r="H140" s="376">
        <f t="shared" si="74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2"/>
        <v>-42699.159999999996</v>
      </c>
      <c r="G141" s="375">
        <f t="shared" si="73"/>
        <v>101024.04</v>
      </c>
      <c r="H141" s="376">
        <f t="shared" si="74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2"/>
        <v>-47715.600000000006</v>
      </c>
      <c r="G142" s="375">
        <f t="shared" si="73"/>
        <v>107500.44</v>
      </c>
      <c r="H142" s="376">
        <f t="shared" si="74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2"/>
        <v>-46809.119999999995</v>
      </c>
      <c r="G143" s="375">
        <f t="shared" si="73"/>
        <v>113864.21999999999</v>
      </c>
      <c r="H143" s="376">
        <f t="shared" si="74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2"/>
        <v>-47694.16</v>
      </c>
      <c r="G144" s="375">
        <f t="shared" si="73"/>
        <v>126525.44</v>
      </c>
      <c r="H144" s="376">
        <f t="shared" si="74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2"/>
        <v>-48128</v>
      </c>
      <c r="G145" s="375">
        <f t="shared" si="73"/>
        <v>129280</v>
      </c>
      <c r="H145" s="376">
        <f t="shared" si="74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2"/>
        <v>-48155.4</v>
      </c>
      <c r="G146" s="375">
        <f t="shared" si="73"/>
        <v>113708.88</v>
      </c>
      <c r="H146" s="376">
        <f t="shared" si="74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2"/>
        <v>-42239.579999999994</v>
      </c>
      <c r="G147" s="375">
        <f t="shared" si="73"/>
        <v>100564.46</v>
      </c>
      <c r="H147" s="376">
        <f t="shared" si="74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2"/>
        <v>-42072.46</v>
      </c>
      <c r="G148" s="375">
        <f t="shared" si="73"/>
        <v>100397.34000000001</v>
      </c>
      <c r="H148" s="376">
        <f t="shared" si="74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2"/>
        <v>-45543.96</v>
      </c>
      <c r="G149" s="375">
        <f t="shared" si="73"/>
        <v>132958.98000000001</v>
      </c>
      <c r="H149" s="376">
        <f t="shared" si="74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2"/>
        <v>-45906.62000000001</v>
      </c>
      <c r="G150" s="375">
        <f t="shared" si="73"/>
        <v>158980.96</v>
      </c>
      <c r="H150" s="376">
        <f t="shared" si="74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2"/>
        <v>-51777.299999999996</v>
      </c>
      <c r="G151" s="375">
        <f t="shared" si="73"/>
        <v>171590.94</v>
      </c>
      <c r="H151" s="377">
        <f t="shared" si="74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2"/>
        <v>-49664.193999999989</v>
      </c>
      <c r="G152" s="375">
        <f t="shared" si="73"/>
        <v>158920.21399999998</v>
      </c>
      <c r="H152" s="377">
        <f t="shared" si="74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2"/>
        <v>-47987.500000000015</v>
      </c>
      <c r="G153" s="375">
        <f t="shared" si="73"/>
        <v>145958.78</v>
      </c>
      <c r="H153" s="377">
        <f t="shared" si="74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2"/>
        <v>-47702.966000000015</v>
      </c>
      <c r="G154" s="375">
        <f t="shared" si="73"/>
        <v>158434.24600000001</v>
      </c>
      <c r="H154" s="377">
        <f t="shared" si="74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2"/>
        <v>-60971.399999999987</v>
      </c>
      <c r="G155" s="375">
        <f t="shared" si="73"/>
        <v>170139.24</v>
      </c>
      <c r="H155" s="377">
        <f t="shared" si="74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2"/>
        <v>-77656.859999999986</v>
      </c>
      <c r="G156" s="375">
        <f t="shared" si="73"/>
        <v>166354.54</v>
      </c>
      <c r="H156" s="377">
        <f t="shared" si="74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2"/>
        <v>-85359.959999999992</v>
      </c>
      <c r="G157" s="375">
        <f t="shared" si="73"/>
        <v>169945.68</v>
      </c>
      <c r="H157" s="377">
        <f t="shared" si="74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2"/>
        <v>-100883.47199999999</v>
      </c>
      <c r="G158" s="375">
        <f t="shared" si="73"/>
        <v>169887.61199999999</v>
      </c>
      <c r="H158" s="376">
        <f t="shared" si="74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2"/>
        <v>-97651.02</v>
      </c>
      <c r="G159" s="375">
        <f t="shared" si="73"/>
        <v>169848.9</v>
      </c>
      <c r="H159" s="376">
        <f t="shared" si="74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2"/>
        <v>-97231.731999999989</v>
      </c>
      <c r="G160" s="375">
        <f t="shared" si="73"/>
        <v>165974.95199999999</v>
      </c>
      <c r="H160" s="376">
        <f t="shared" si="74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2"/>
        <v>-97234.865999999995</v>
      </c>
      <c r="G161" s="375">
        <f t="shared" si="73"/>
        <v>169723.08599999998</v>
      </c>
      <c r="H161" s="376">
        <f t="shared" si="74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2"/>
        <v>-104373.632</v>
      </c>
      <c r="G162" s="375">
        <f t="shared" si="73"/>
        <v>197776.17199999999</v>
      </c>
      <c r="H162" s="376">
        <f t="shared" si="74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2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2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5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5"/>
        <v>-94166.28</v>
      </c>
      <c r="G166" s="375">
        <f t="shared" ref="G166:G173" si="76">IF(C166=0, 0,D166*C166)</f>
        <v>165387.56</v>
      </c>
      <c r="H166" s="376">
        <f t="shared" ref="H166:H173" si="77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5"/>
        <v>-91969.787999999986</v>
      </c>
      <c r="G167" s="375">
        <f t="shared" si="76"/>
        <v>157393.788</v>
      </c>
      <c r="H167" s="376">
        <f t="shared" si="77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5"/>
        <v>-91154.7</v>
      </c>
      <c r="G168" s="375">
        <f t="shared" si="76"/>
        <v>145246.5</v>
      </c>
      <c r="H168" s="376">
        <f t="shared" si="77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5"/>
        <v>-92238.461999999985</v>
      </c>
      <c r="G169" s="375">
        <f t="shared" si="76"/>
        <v>161141.78199999998</v>
      </c>
      <c r="H169" s="376">
        <f t="shared" si="77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5"/>
        <v>-89571.54800000001</v>
      </c>
      <c r="G170" s="375">
        <f t="shared" si="76"/>
        <v>152607.92800000001</v>
      </c>
      <c r="H170" s="376">
        <f t="shared" si="77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5"/>
        <v>-89550.534</v>
      </c>
      <c r="G171" s="375">
        <f t="shared" si="76"/>
        <v>169006.91400000002</v>
      </c>
      <c r="H171" s="376">
        <f t="shared" si="77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5"/>
        <v>-89678.238000000012</v>
      </c>
      <c r="G172" s="375">
        <f t="shared" si="76"/>
        <v>165029.61800000002</v>
      </c>
      <c r="H172" s="376">
        <f t="shared" si="77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5"/>
        <v>-89511.821999999986</v>
      </c>
      <c r="G173" s="375">
        <f t="shared" si="76"/>
        <v>168968.20199999999</v>
      </c>
      <c r="H173" s="376">
        <f t="shared" si="77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78">C174*(E174-D174)</f>
        <v>-89632.347999999984</v>
      </c>
      <c r="G174" s="375">
        <f t="shared" ref="G174:G185" si="79">IF(C174=0, 0,D174*C174)</f>
        <v>164983.728</v>
      </c>
      <c r="H174" s="376">
        <f t="shared" ref="H174:H225" si="80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78"/>
        <v>-93372.971999999994</v>
      </c>
      <c r="G175" s="375">
        <f t="shared" si="79"/>
        <v>172761.372</v>
      </c>
      <c r="H175" s="376">
        <f t="shared" si="80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78"/>
        <v>-91747.44</v>
      </c>
      <c r="G176" s="375">
        <f t="shared" si="79"/>
        <v>168784.32</v>
      </c>
      <c r="H176" s="376">
        <f t="shared" si="80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78"/>
        <v>-80757.467999999993</v>
      </c>
      <c r="G177" s="375">
        <f t="shared" si="79"/>
        <v>159727.26799999998</v>
      </c>
      <c r="H177" s="377">
        <f t="shared" si="80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78"/>
        <v>-72386.955999999976</v>
      </c>
      <c r="G178" s="375">
        <f t="shared" si="79"/>
        <v>164888.61599999998</v>
      </c>
      <c r="H178" s="377">
        <f t="shared" si="80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78"/>
        <v>-62830.615999999987</v>
      </c>
      <c r="G179" s="375">
        <f t="shared" si="79"/>
        <v>164888.61599999998</v>
      </c>
      <c r="H179" s="377">
        <f t="shared" si="80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78"/>
        <v>-66133.584000000003</v>
      </c>
      <c r="G180" s="375">
        <f t="shared" si="79"/>
        <v>164387.60399999999</v>
      </c>
      <c r="H180" s="377">
        <f t="shared" si="80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78"/>
        <v>-61160.576000000008</v>
      </c>
      <c r="G181" s="375">
        <f t="shared" si="79"/>
        <v>164331.93599999999</v>
      </c>
      <c r="H181" s="377">
        <f t="shared" si="80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78"/>
        <v>-58033.889999999992</v>
      </c>
      <c r="G182" s="375">
        <f t="shared" si="79"/>
        <v>164266.99</v>
      </c>
      <c r="H182" s="377">
        <f t="shared" si="80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78"/>
        <v>-56328.439999999988</v>
      </c>
      <c r="G183" s="375">
        <f t="shared" si="79"/>
        <v>148531.07999999999</v>
      </c>
      <c r="H183" s="377">
        <f t="shared" si="80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78"/>
        <v>-57894.720000000016</v>
      </c>
      <c r="G184" s="375">
        <f t="shared" si="79"/>
        <v>163942.26</v>
      </c>
      <c r="H184" s="376">
        <f t="shared" si="80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78"/>
        <v>-58904.104000000007</v>
      </c>
      <c r="G185" s="375">
        <f t="shared" si="79"/>
        <v>167796.78400000001</v>
      </c>
      <c r="H185" s="376">
        <f t="shared" si="80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1">C186*(E186-D186)</f>
        <v>-69928.587000000014</v>
      </c>
      <c r="G186" s="375">
        <f t="shared" ref="G186:G225" si="82">IF(C186=0, 0,D186*C186)</f>
        <v>206559.20699999999</v>
      </c>
      <c r="H186" s="376">
        <f t="shared" si="80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1"/>
        <v>-66302.234199999992</v>
      </c>
      <c r="G187" s="375">
        <f t="shared" si="82"/>
        <v>185059.5742</v>
      </c>
      <c r="H187" s="376">
        <f t="shared" si="80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1"/>
        <v>-59729.712599999977</v>
      </c>
      <c r="G188" s="375">
        <f t="shared" si="82"/>
        <v>167542.63259999998</v>
      </c>
      <c r="H188" s="376">
        <f t="shared" si="80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1"/>
        <v>-65233.308000000005</v>
      </c>
      <c r="G189" s="375">
        <f t="shared" si="82"/>
        <v>188202.64799999999</v>
      </c>
      <c r="H189" s="376">
        <f t="shared" si="80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1"/>
        <v>-64902.603600000009</v>
      </c>
      <c r="G190" s="375">
        <f t="shared" si="82"/>
        <v>167102.28360000002</v>
      </c>
      <c r="H190" s="376">
        <f t="shared" si="80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1"/>
        <v>-66452.265800000008</v>
      </c>
      <c r="G191" s="375">
        <f t="shared" si="82"/>
        <v>168143.46580000001</v>
      </c>
      <c r="H191" s="376">
        <f t="shared" si="80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1"/>
        <v>-64191.270599999982</v>
      </c>
      <c r="G192" s="375">
        <f t="shared" si="82"/>
        <v>167068.4106</v>
      </c>
      <c r="H192" s="376">
        <f t="shared" si="80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1"/>
        <v>-53072.044600000016</v>
      </c>
      <c r="G193" s="375">
        <f t="shared" si="82"/>
        <v>155298.88460000002</v>
      </c>
      <c r="H193" s="376">
        <f t="shared" si="80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1"/>
        <v>-54016.789200000007</v>
      </c>
      <c r="G194" s="375">
        <f t="shared" si="82"/>
        <v>166959.04920000001</v>
      </c>
      <c r="H194" s="376">
        <f t="shared" si="80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1"/>
        <v>-40694.080000000002</v>
      </c>
      <c r="G195" s="375">
        <f t="shared" si="82"/>
        <v>148852.48000000001</v>
      </c>
      <c r="H195" s="376">
        <f t="shared" si="80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1"/>
        <v>-41622.116400000006</v>
      </c>
      <c r="G196" s="375">
        <f t="shared" si="82"/>
        <v>161235.47640000001</v>
      </c>
      <c r="H196" s="376">
        <f t="shared" si="80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1"/>
        <v>-39713.673000000003</v>
      </c>
      <c r="G197" s="375">
        <f t="shared" si="82"/>
        <v>166592.253</v>
      </c>
      <c r="H197" s="376">
        <f t="shared" si="80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1"/>
        <v>-39679.2474</v>
      </c>
      <c r="G198" s="375">
        <f t="shared" si="82"/>
        <v>160002.82739999998</v>
      </c>
      <c r="H198" s="376">
        <f t="shared" si="80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1"/>
        <v>-40600.177800000019</v>
      </c>
      <c r="G199" s="375">
        <f t="shared" si="82"/>
        <v>166510.9578</v>
      </c>
      <c r="H199" s="376">
        <f t="shared" si="80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1"/>
        <v>-37192.92720000002</v>
      </c>
      <c r="G200" s="375">
        <f t="shared" si="82"/>
        <v>159811.00720000002</v>
      </c>
      <c r="H200" s="376">
        <f t="shared" si="80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1"/>
        <v>-28198.487200000018</v>
      </c>
      <c r="G201" s="375">
        <f t="shared" si="82"/>
        <v>159811.00720000002</v>
      </c>
      <c r="H201" s="376">
        <f t="shared" si="80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1"/>
        <v>-32939.072999999997</v>
      </c>
      <c r="G202" s="375">
        <f t="shared" si="82"/>
        <v>166785.81299999999</v>
      </c>
      <c r="H202" s="376">
        <f t="shared" si="80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1"/>
        <v>-27080.606799999998</v>
      </c>
      <c r="G203" s="375">
        <f t="shared" si="82"/>
        <v>159610.92679999999</v>
      </c>
      <c r="H203" s="377">
        <f t="shared" si="80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1"/>
        <v>-23278.161400000005</v>
      </c>
      <c r="G204" s="375">
        <f t="shared" si="82"/>
        <v>159479.6814</v>
      </c>
      <c r="H204" s="377">
        <f t="shared" si="80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1"/>
        <v>-27860.058600000004</v>
      </c>
      <c r="G205" s="375">
        <f t="shared" si="82"/>
        <v>166739.35860000001</v>
      </c>
      <c r="H205" s="377">
        <f t="shared" si="80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1"/>
        <v>-29897.277600000016</v>
      </c>
      <c r="G206" s="375">
        <f t="shared" si="82"/>
        <v>166260.29760000002</v>
      </c>
      <c r="H206" s="377">
        <f t="shared" si="80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1"/>
        <v>-34709.179199999977</v>
      </c>
      <c r="G207" s="375">
        <f t="shared" si="82"/>
        <v>165846.07919999998</v>
      </c>
      <c r="H207" s="377">
        <f t="shared" si="80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1"/>
        <v>-41926.063800000004</v>
      </c>
      <c r="G208" s="375">
        <f t="shared" si="82"/>
        <v>165707.6838</v>
      </c>
      <c r="H208" s="377">
        <f t="shared" si="80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1"/>
        <v>-48426.330400000006</v>
      </c>
      <c r="G209" s="375">
        <f t="shared" si="82"/>
        <v>190547.59040000002</v>
      </c>
      <c r="H209" s="377">
        <f t="shared" si="80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1"/>
        <v>-48374.515200000002</v>
      </c>
      <c r="G210" s="375">
        <f t="shared" si="82"/>
        <v>165187.97520000002</v>
      </c>
      <c r="H210" s="376">
        <f t="shared" si="80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1"/>
        <v>-54432.172800000015</v>
      </c>
      <c r="G211" s="375">
        <f t="shared" si="82"/>
        <v>176588.49280000001</v>
      </c>
      <c r="H211" s="376">
        <f t="shared" si="80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1"/>
        <v>-49378.123800000016</v>
      </c>
      <c r="G212" s="375">
        <f t="shared" si="82"/>
        <v>164933.44380000001</v>
      </c>
      <c r="H212" s="376">
        <f t="shared" si="80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1"/>
        <v>-45614.280400000011</v>
      </c>
      <c r="G213" s="375">
        <f t="shared" si="82"/>
        <v>177274.02040000001</v>
      </c>
      <c r="H213" s="376">
        <f t="shared" si="80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1"/>
        <v>-45519.5052</v>
      </c>
      <c r="G214" s="375">
        <f t="shared" si="82"/>
        <v>164849.2452</v>
      </c>
      <c r="H214" s="376">
        <f t="shared" si="80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1"/>
        <v>-45770.165399999983</v>
      </c>
      <c r="G215" s="375">
        <f t="shared" si="82"/>
        <v>164809.56539999999</v>
      </c>
      <c r="H215" s="376">
        <f t="shared" si="80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1"/>
        <v>-41109.240599999997</v>
      </c>
      <c r="G216" s="375">
        <f t="shared" si="82"/>
        <v>164794.08059999999</v>
      </c>
      <c r="H216" s="376">
        <f t="shared" si="80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1"/>
        <v>-37211.283199999991</v>
      </c>
      <c r="G217" s="375">
        <f t="shared" si="82"/>
        <v>158269.10319999998</v>
      </c>
      <c r="H217" s="376">
        <f t="shared" si="80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1"/>
        <v>-38770.067999999999</v>
      </c>
      <c r="G218" s="375">
        <f t="shared" si="82"/>
        <v>164777.628</v>
      </c>
      <c r="H218" s="376">
        <f t="shared" si="80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1"/>
        <v>-33653.890400000018</v>
      </c>
      <c r="G219" s="375">
        <f t="shared" si="82"/>
        <v>157924.0104</v>
      </c>
      <c r="H219" s="376">
        <f t="shared" si="80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1"/>
        <v>-37103.516399999986</v>
      </c>
      <c r="G220" s="375">
        <f t="shared" si="82"/>
        <v>164562.77639999997</v>
      </c>
      <c r="H220" s="376">
        <f t="shared" si="80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1"/>
        <v>-39676.8966</v>
      </c>
      <c r="G221" s="375">
        <f t="shared" si="82"/>
        <v>164523.09660000002</v>
      </c>
      <c r="H221" s="376">
        <f t="shared" si="80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1"/>
        <v>-35572.456799999993</v>
      </c>
      <c r="G222" s="375">
        <f t="shared" si="82"/>
        <v>164483.41680000001</v>
      </c>
      <c r="H222" s="376">
        <f t="shared" si="80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1"/>
        <v>-29514.401999999984</v>
      </c>
      <c r="G223" s="375">
        <f t="shared" si="82"/>
        <v>143679.28200000001</v>
      </c>
      <c r="H223" s="376">
        <f t="shared" si="80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1"/>
        <v>-24105.848799999996</v>
      </c>
      <c r="G224" s="375">
        <f t="shared" si="82"/>
        <v>136358.20879999999</v>
      </c>
      <c r="H224" s="376">
        <f t="shared" si="80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1"/>
        <v>-24823.50120000001</v>
      </c>
      <c r="G225" s="375">
        <f t="shared" si="82"/>
        <v>143649.8412</v>
      </c>
      <c r="H225" s="376">
        <f t="shared" si="80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3">C226*(E226-D226)</f>
        <v>-33713.287800000006</v>
      </c>
      <c r="G226" s="375">
        <f t="shared" ref="G226:G234" si="84">IF(C226=0, 0,D226*C226)</f>
        <v>154198.0478</v>
      </c>
      <c r="H226" s="376">
        <f t="shared" ref="H226:H234" si="85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3"/>
        <v>-34191.285600000003</v>
      </c>
      <c r="G227" s="375">
        <f t="shared" si="84"/>
        <v>158702.04560000001</v>
      </c>
      <c r="H227" s="376">
        <f t="shared" si="85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3"/>
        <v>-33706.974000000009</v>
      </c>
      <c r="G228" s="375">
        <f t="shared" si="84"/>
        <v>158217.734</v>
      </c>
      <c r="H228" s="376">
        <f t="shared" si="85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3"/>
        <v>-35317.9254</v>
      </c>
      <c r="G229" s="375">
        <f t="shared" si="84"/>
        <v>163357.86540000001</v>
      </c>
      <c r="H229" s="376">
        <f t="shared" si="85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3"/>
        <v>-36815.103999999985</v>
      </c>
      <c r="G230" s="375">
        <f t="shared" si="84"/>
        <v>157985.78399999999</v>
      </c>
      <c r="H230" s="376">
        <f t="shared" si="85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3"/>
        <v>-40329.610399999998</v>
      </c>
      <c r="G231" s="375">
        <f t="shared" si="84"/>
        <v>157881.87039999999</v>
      </c>
      <c r="H231" s="376">
        <f t="shared" si="85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3"/>
        <v>-35684.1158</v>
      </c>
      <c r="G232" s="375">
        <f t="shared" si="84"/>
        <v>157782.59580000001</v>
      </c>
      <c r="H232" s="376">
        <f t="shared" si="85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3"/>
        <v>-23709.664000000008</v>
      </c>
      <c r="G233" s="375">
        <f t="shared" si="84"/>
        <v>134887.10400000002</v>
      </c>
      <c r="H233" s="377">
        <f t="shared" si="85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3"/>
        <v>-19054.279999999995</v>
      </c>
      <c r="G234" s="375">
        <f t="shared" si="84"/>
        <v>121666.28</v>
      </c>
      <c r="H234" s="377">
        <f t="shared" si="85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6">C235*(E235-D235)</f>
        <v>-21366.37</v>
      </c>
      <c r="G235" s="375">
        <f t="shared" ref="G235:G243" si="87">IF(C235=0, 0,D235*C235)</f>
        <v>129041.37</v>
      </c>
      <c r="H235" s="377">
        <f t="shared" ref="H235:H243" si="88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6"/>
        <v>-17585.480000000014</v>
      </c>
      <c r="G236" s="375">
        <f t="shared" si="87"/>
        <v>121421.48000000001</v>
      </c>
      <c r="H236" s="377">
        <f t="shared" si="88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6"/>
        <v>-23433.255999999998</v>
      </c>
      <c r="G237" s="375">
        <f t="shared" si="87"/>
        <v>134073.236</v>
      </c>
      <c r="H237" s="377">
        <f t="shared" si="88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6"/>
        <v>-21154.320000000003</v>
      </c>
      <c r="G238" s="375">
        <f t="shared" si="87"/>
        <v>138785.16</v>
      </c>
      <c r="H238" s="377">
        <f t="shared" si="88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6"/>
        <v>-29477.467400000005</v>
      </c>
      <c r="G239" s="375">
        <f t="shared" si="87"/>
        <v>152116.9474</v>
      </c>
      <c r="H239" s="377">
        <f t="shared" si="88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6"/>
        <v>-29453.938799999982</v>
      </c>
      <c r="G240" s="375">
        <f t="shared" si="87"/>
        <v>156191.41879999998</v>
      </c>
      <c r="H240" s="376">
        <f t="shared" si="88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6"/>
        <v>-19172.503200000017</v>
      </c>
      <c r="G241" s="375">
        <f t="shared" si="87"/>
        <v>140043.3432</v>
      </c>
      <c r="H241" s="376">
        <f t="shared" si="88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6"/>
        <v>-13448.017</v>
      </c>
      <c r="G242" s="375">
        <f t="shared" si="87"/>
        <v>132303.45699999999</v>
      </c>
      <c r="H242" s="376">
        <f t="shared" si="88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6"/>
        <v>-12142.820000000009</v>
      </c>
      <c r="G243" s="375">
        <f t="shared" si="87"/>
        <v>126387.82</v>
      </c>
      <c r="H243" s="376">
        <f t="shared" si="88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89">C244*(E244-D244)</f>
        <v>-11873.480000000014</v>
      </c>
      <c r="G244" s="375">
        <f t="shared" ref="G244:G265" si="90">IF(C244=0, 0,D244*C244)</f>
        <v>118633.48000000001</v>
      </c>
      <c r="H244" s="376">
        <f t="shared" ref="H244:H265" si="91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89"/>
        <v>-11929.199999999995</v>
      </c>
      <c r="G245" s="375">
        <f t="shared" si="90"/>
        <v>106009.2</v>
      </c>
      <c r="H245" s="376">
        <f t="shared" si="91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89"/>
        <v>-18473.284199999991</v>
      </c>
      <c r="G246" s="375">
        <f t="shared" si="90"/>
        <v>138853.4442</v>
      </c>
      <c r="H246" s="376">
        <f t="shared" si="91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89"/>
        <v>-18423.393999999993</v>
      </c>
      <c r="G247" s="375">
        <f t="shared" si="90"/>
        <v>146163.554</v>
      </c>
      <c r="H247" s="376">
        <f t="shared" si="91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89"/>
        <v>-17342.266799999998</v>
      </c>
      <c r="G248" s="375">
        <f t="shared" si="90"/>
        <v>138703.7868</v>
      </c>
      <c r="H248" s="376">
        <f t="shared" si="91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89"/>
        <v>-17312.610000000008</v>
      </c>
      <c r="G249" s="375">
        <f t="shared" si="90"/>
        <v>146094.13</v>
      </c>
      <c r="H249" s="376">
        <f t="shared" si="91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89"/>
        <v>-16618.370000000006</v>
      </c>
      <c r="G250" s="375">
        <f t="shared" si="90"/>
        <v>146094.13</v>
      </c>
      <c r="H250" s="376">
        <f t="shared" si="91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89"/>
        <v>-18614.310000000012</v>
      </c>
      <c r="G251" s="375">
        <f t="shared" si="90"/>
        <v>146094.13</v>
      </c>
      <c r="H251" s="376">
        <f t="shared" si="91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89"/>
        <v>-10717.330000000011</v>
      </c>
      <c r="G252" s="375">
        <f t="shared" si="90"/>
        <v>146094.13</v>
      </c>
      <c r="H252" s="376">
        <f t="shared" si="91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89"/>
        <v>-13335.061799999996</v>
      </c>
      <c r="G253" s="375">
        <f t="shared" si="90"/>
        <v>146939.08179999999</v>
      </c>
      <c r="H253" s="376">
        <f t="shared" si="91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89"/>
        <v>-14034.101799999982</v>
      </c>
      <c r="G254" s="375">
        <f t="shared" si="90"/>
        <v>146939.08179999999</v>
      </c>
      <c r="H254" s="376">
        <f t="shared" si="91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89"/>
        <v>-18125.222999999994</v>
      </c>
      <c r="G255" s="375">
        <f t="shared" si="90"/>
        <v>152910.723</v>
      </c>
      <c r="H255" s="376">
        <f t="shared" si="91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89"/>
        <v>-17204.112599999997</v>
      </c>
      <c r="G256" s="375">
        <f t="shared" si="90"/>
        <v>152812.03260000001</v>
      </c>
      <c r="H256" s="376">
        <f t="shared" si="91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89"/>
        <v>-21007.348200000015</v>
      </c>
      <c r="G257" s="375">
        <f t="shared" si="90"/>
        <v>152777.3082</v>
      </c>
      <c r="H257" s="376">
        <f t="shared" si="91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89"/>
        <v>-23836.109799999987</v>
      </c>
      <c r="G258" s="375">
        <f t="shared" si="90"/>
        <v>154748.68979999999</v>
      </c>
      <c r="H258" s="376">
        <f t="shared" si="91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89"/>
        <v>-28747.721799999992</v>
      </c>
      <c r="G259" s="375">
        <f t="shared" si="90"/>
        <v>157458.96179999999</v>
      </c>
      <c r="H259" s="376">
        <f t="shared" si="91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89"/>
        <v>-26852.387599999998</v>
      </c>
      <c r="G260" s="375">
        <f t="shared" si="90"/>
        <v>154703.22759999998</v>
      </c>
      <c r="H260" s="376">
        <f t="shared" si="91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89"/>
        <v>-32892.451199999996</v>
      </c>
      <c r="G261" s="375">
        <f t="shared" si="90"/>
        <v>157338.5912</v>
      </c>
      <c r="H261" s="376">
        <f t="shared" si="91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89"/>
        <v>-28045.401999999998</v>
      </c>
      <c r="G262" s="375">
        <f t="shared" si="90"/>
        <v>157325.32200000001</v>
      </c>
      <c r="H262" s="377">
        <f t="shared" si="91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89"/>
        <v>-28056.67200000001</v>
      </c>
      <c r="G263" s="375">
        <f t="shared" si="90"/>
        <v>154608.592</v>
      </c>
      <c r="H263" s="377">
        <f t="shared" si="91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89"/>
        <v>-34756.773799999995</v>
      </c>
      <c r="G264" s="375">
        <f t="shared" si="90"/>
        <v>157212.5338</v>
      </c>
      <c r="H264" s="377">
        <f t="shared" si="91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89"/>
        <v>-34901.771399999991</v>
      </c>
      <c r="G265" s="375">
        <f t="shared" si="90"/>
        <v>159747.97140000001</v>
      </c>
      <c r="H265" s="377">
        <f t="shared" si="91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2">C266*(E266-D266)</f>
        <v>-36344.291399999995</v>
      </c>
      <c r="G266" s="375">
        <f t="shared" ref="G266:G281" si="93">IF(C266=0, 0,D266*C266)</f>
        <v>166350.4914</v>
      </c>
      <c r="H266" s="377">
        <f t="shared" ref="H266:H281" si="94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2"/>
        <v>-29806.304399999986</v>
      </c>
      <c r="G267" s="375">
        <f t="shared" si="93"/>
        <v>159588.28439999997</v>
      </c>
      <c r="H267" s="377">
        <f t="shared" si="94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2"/>
        <v>-27362.67760000001</v>
      </c>
      <c r="G268" s="375">
        <f t="shared" si="93"/>
        <v>154100.15760000001</v>
      </c>
      <c r="H268" s="377">
        <f t="shared" si="94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2"/>
        <v>-25413.691800000004</v>
      </c>
      <c r="G269" s="375">
        <f t="shared" si="93"/>
        <v>152157.7518</v>
      </c>
      <c r="H269" s="376">
        <f t="shared" si="94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2"/>
        <v>-18660.303400000012</v>
      </c>
      <c r="G270" s="375">
        <f t="shared" si="93"/>
        <v>145445.88340000002</v>
      </c>
      <c r="H270" s="376">
        <f t="shared" si="94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2"/>
        <v>-16029.133799999994</v>
      </c>
      <c r="G271" s="375">
        <f t="shared" si="93"/>
        <v>145331.33379999999</v>
      </c>
      <c r="H271" s="376">
        <f t="shared" si="94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2"/>
        <v>-13680.976200000003</v>
      </c>
      <c r="G272" s="375">
        <f t="shared" si="93"/>
        <v>137741.23620000001</v>
      </c>
      <c r="H272" s="376">
        <f t="shared" si="94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2"/>
        <v>-9402.4621999999927</v>
      </c>
      <c r="G273" s="375">
        <f t="shared" si="93"/>
        <v>122097.06219999999</v>
      </c>
      <c r="H273" s="376">
        <f t="shared" si="94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2"/>
        <v>-2780.8000000000065</v>
      </c>
      <c r="G274" s="375">
        <f t="shared" si="93"/>
        <v>94520.8</v>
      </c>
      <c r="H274" s="376">
        <f t="shared" si="94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2"/>
        <v>-2111.0000000000005</v>
      </c>
      <c r="G275" s="375">
        <f t="shared" si="93"/>
        <v>86111</v>
      </c>
      <c r="H275" s="376">
        <f t="shared" si="94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2"/>
        <v>-7950.599999999994</v>
      </c>
      <c r="G276" s="375">
        <f t="shared" si="93"/>
        <v>101790.59999999999</v>
      </c>
      <c r="H276" s="376">
        <f t="shared" si="94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2"/>
        <v>-7870.8499999999922</v>
      </c>
      <c r="G277" s="375">
        <f t="shared" si="93"/>
        <v>109530.84999999999</v>
      </c>
      <c r="H277" s="376">
        <f t="shared" si="94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2"/>
        <v>-2961.0000000000055</v>
      </c>
      <c r="G278" s="375">
        <f t="shared" si="93"/>
        <v>101541</v>
      </c>
      <c r="H278" s="376">
        <f t="shared" si="94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2"/>
        <v>-3051.400000000001</v>
      </c>
      <c r="G279" s="375">
        <f t="shared" si="93"/>
        <v>93416.4</v>
      </c>
      <c r="H279" s="376">
        <f t="shared" si="94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2"/>
        <v>-3026.4999999999986</v>
      </c>
      <c r="G280" s="375">
        <f t="shared" si="93"/>
        <v>85176.5</v>
      </c>
      <c r="H280" s="376">
        <f t="shared" si="94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2"/>
        <v>-4876.1226000000042</v>
      </c>
      <c r="G281" s="375">
        <f t="shared" si="93"/>
        <v>88034.802599999995</v>
      </c>
      <c r="H281" s="376">
        <f t="shared" si="94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5">C284*(E284-D284)</f>
        <v>-5163.5724000000046</v>
      </c>
      <c r="G284" s="375">
        <f t="shared" ref="G284:G289" si="96">IF(C284=0, 0,D284*C284)</f>
        <v>103949.79240000001</v>
      </c>
      <c r="H284" s="376">
        <f t="shared" ref="H284:H289" si="97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5"/>
        <v>-7946.8199999999852</v>
      </c>
      <c r="G285" s="375">
        <f t="shared" si="96"/>
        <v>111789.71999999999</v>
      </c>
      <c r="H285" s="377">
        <f t="shared" si="97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5"/>
        <v>-7946.7637999999934</v>
      </c>
      <c r="G286" s="375">
        <f t="shared" si="96"/>
        <v>119564.66379999999</v>
      </c>
      <c r="H286" s="376">
        <f t="shared" si="97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5"/>
        <v>-11864.04560000001</v>
      </c>
      <c r="G287" s="375">
        <f t="shared" si="96"/>
        <v>127187.60560000001</v>
      </c>
      <c r="H287" s="376">
        <f t="shared" si="97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5"/>
        <v>-11894.083199999997</v>
      </c>
      <c r="G288" s="375">
        <f t="shared" si="96"/>
        <v>134727.64319999999</v>
      </c>
      <c r="H288" s="376">
        <f t="shared" si="97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5"/>
        <v>-7970.5317999999861</v>
      </c>
      <c r="G289" s="375">
        <f t="shared" si="96"/>
        <v>126902.75179999998</v>
      </c>
      <c r="H289" s="376">
        <f t="shared" si="97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98">C295*(E295-D295)</f>
        <v>-5839.4414759999936</v>
      </c>
      <c r="G295" s="375">
        <f t="shared" ref="G295:G301" si="99">IF(C295=0, 0,D295*C295)</f>
        <v>126153.70147599999</v>
      </c>
      <c r="H295" s="376">
        <f t="shared" ref="H295:H301" si="100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98"/>
        <v>-7235.2097400000011</v>
      </c>
      <c r="G296" s="375">
        <f t="shared" si="99"/>
        <v>126013.86974000001</v>
      </c>
      <c r="H296" s="376">
        <f t="shared" si="100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98"/>
        <v>-6801.3106039999893</v>
      </c>
      <c r="G297" s="375">
        <f t="shared" si="99"/>
        <v>125579.970604</v>
      </c>
      <c r="H297" s="376">
        <f t="shared" si="100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98"/>
        <v>-15816.44348</v>
      </c>
      <c r="G298" s="375">
        <f t="shared" si="99"/>
        <v>134522.96348000001</v>
      </c>
      <c r="H298" s="377">
        <f t="shared" si="100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98"/>
        <v>-15980.450220000002</v>
      </c>
      <c r="G299" s="375">
        <f t="shared" si="99"/>
        <v>140422.97021999999</v>
      </c>
      <c r="H299" s="377">
        <f t="shared" si="100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98"/>
        <v>-16022.453030000013</v>
      </c>
      <c r="G300" s="375">
        <f t="shared" si="99"/>
        <v>144766.97303000002</v>
      </c>
      <c r="H300" s="377">
        <f t="shared" si="100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98"/>
        <v>-15995.457559999995</v>
      </c>
      <c r="G301" s="375">
        <f t="shared" si="99"/>
        <v>149041.97756</v>
      </c>
      <c r="H301" s="377">
        <f t="shared" si="100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1">C302*(E302-D302)</f>
        <v>-19058.277097999995</v>
      </c>
      <c r="G302" s="375">
        <f t="shared" ref="G302:G309" si="102">IF(C302=0, 0,D302*C302)</f>
        <v>151845.05709799999</v>
      </c>
      <c r="H302" s="377">
        <f t="shared" ref="H302:H309" si="103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1"/>
        <v>-16640.780505999985</v>
      </c>
      <c r="G303" s="375">
        <f t="shared" si="102"/>
        <v>151797.06050599998</v>
      </c>
      <c r="H303" s="377">
        <f t="shared" si="103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1"/>
        <v>-16830.340505999982</v>
      </c>
      <c r="G304" s="375">
        <f t="shared" si="102"/>
        <v>151797.06050599998</v>
      </c>
      <c r="H304" s="377">
        <f t="shared" si="103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1"/>
        <v>-18246.039857999996</v>
      </c>
      <c r="G305" s="375">
        <f t="shared" si="102"/>
        <v>154609.05985799999</v>
      </c>
      <c r="H305" s="376">
        <f t="shared" si="103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1"/>
        <v>-20423.199632000014</v>
      </c>
      <c r="G306" s="375">
        <f t="shared" si="102"/>
        <v>157431.05963200002</v>
      </c>
      <c r="H306" s="376">
        <f t="shared" si="103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1"/>
        <v>-20451.260000000017</v>
      </c>
      <c r="G307" s="375">
        <f t="shared" si="102"/>
        <v>159151.26</v>
      </c>
      <c r="H307" s="376">
        <f t="shared" si="103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1"/>
        <v>-12770.498441999989</v>
      </c>
      <c r="G308" s="375">
        <f t="shared" si="102"/>
        <v>154553.19844199999</v>
      </c>
      <c r="H308" s="376">
        <f t="shared" si="103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1"/>
        <v>-12774.627693999981</v>
      </c>
      <c r="G309" s="375">
        <f t="shared" si="102"/>
        <v>148697.32769399998</v>
      </c>
      <c r="H309" s="376">
        <f t="shared" si="103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4">C310*(E310-D310)</f>
        <v>-10733.467693999992</v>
      </c>
      <c r="G310" s="375">
        <f t="shared" ref="G310:G321" si="105">IF(C310=0, 0,D310*C310)</f>
        <v>148697.32769399998</v>
      </c>
      <c r="H310" s="376">
        <f t="shared" ref="H310:H321" si="106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4"/>
        <v>-14237.112315999999</v>
      </c>
      <c r="G311" s="375">
        <f t="shared" si="105"/>
        <v>151573.33231600001</v>
      </c>
      <c r="H311" s="376">
        <f t="shared" si="106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4"/>
        <v>-14933.404899999989</v>
      </c>
      <c r="G312" s="375">
        <f t="shared" si="105"/>
        <v>148629.38489999998</v>
      </c>
      <c r="H312" s="376">
        <f t="shared" si="106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4"/>
        <v>-14951.241703999996</v>
      </c>
      <c r="G313" s="375">
        <f t="shared" si="105"/>
        <v>151529.221704</v>
      </c>
      <c r="H313" s="376">
        <f t="shared" si="106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4"/>
        <v>-14945.406348000004</v>
      </c>
      <c r="G314" s="375">
        <f t="shared" si="105"/>
        <v>154405.386348</v>
      </c>
      <c r="H314" s="376">
        <f t="shared" si="106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4"/>
        <v>-18303.73</v>
      </c>
      <c r="G315" s="375">
        <f t="shared" si="105"/>
        <v>158903.73000000001</v>
      </c>
      <c r="H315" s="376">
        <f t="shared" si="106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4"/>
        <v>-7311.0640000000021</v>
      </c>
      <c r="G316" s="375">
        <f t="shared" si="105"/>
        <v>148151.10399999999</v>
      </c>
      <c r="H316" s="376">
        <f t="shared" si="106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4"/>
        <v>-7285.3417480000098</v>
      </c>
      <c r="G317" s="375">
        <f t="shared" si="105"/>
        <v>143571.38174800001</v>
      </c>
      <c r="H317" s="376">
        <f t="shared" si="106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4"/>
        <v>-1007.5158000000105</v>
      </c>
      <c r="G318" s="375">
        <f t="shared" si="105"/>
        <v>138987.71580000001</v>
      </c>
      <c r="H318" s="376">
        <f t="shared" si="106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4"/>
        <v>-1091.5898499999998</v>
      </c>
      <c r="G319" s="375">
        <f t="shared" si="105"/>
        <v>127941.78985</v>
      </c>
      <c r="H319" s="376">
        <f t="shared" si="106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4"/>
        <v>-1074.5375999999919</v>
      </c>
      <c r="G320" s="375">
        <f t="shared" si="105"/>
        <v>124522.1376</v>
      </c>
      <c r="H320" s="376">
        <f t="shared" si="106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4"/>
        <v>-975.11200799999187</v>
      </c>
      <c r="G321" s="375">
        <f t="shared" si="105"/>
        <v>131005.31200799999</v>
      </c>
      <c r="H321" s="376">
        <f t="shared" si="106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07">C323*(E323-D323)</f>
        <v>-320.8720079999913</v>
      </c>
      <c r="G323" s="375">
        <f t="shared" ref="G323:G332" si="108">IF(C323=0, 0,D323*C323)</f>
        <v>131005.31200799999</v>
      </c>
      <c r="H323" s="376">
        <f t="shared" ref="H323:H332" si="109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07"/>
        <v>-3298.169357999996</v>
      </c>
      <c r="G324" s="375">
        <f t="shared" si="108"/>
        <v>138935.309358</v>
      </c>
      <c r="H324" s="376">
        <f t="shared" si="109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07"/>
        <v>-3293.1673579999938</v>
      </c>
      <c r="G325" s="375">
        <f t="shared" si="108"/>
        <v>146745.30735799999</v>
      </c>
      <c r="H325" s="376">
        <f t="shared" si="109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07"/>
        <v>1163.524950000012</v>
      </c>
      <c r="G326" s="375">
        <f t="shared" si="108"/>
        <v>130665.83504999999</v>
      </c>
      <c r="H326" s="376">
        <f t="shared" si="109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07"/>
        <v>1293.5203380000021</v>
      </c>
      <c r="G327" s="375">
        <f t="shared" si="108"/>
        <v>122475.839662</v>
      </c>
      <c r="H327" s="376">
        <f t="shared" si="109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07"/>
        <v>1201.2174379999781</v>
      </c>
      <c r="G328" s="375">
        <f t="shared" si="108"/>
        <v>138341.022562</v>
      </c>
      <c r="H328" s="376">
        <f t="shared" si="109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07"/>
        <v>-3368.3391059999908</v>
      </c>
      <c r="G329" s="375">
        <f t="shared" si="108"/>
        <v>143066.01910599999</v>
      </c>
      <c r="H329" s="376">
        <f t="shared" si="109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07"/>
        <v>-3374.3343760000034</v>
      </c>
      <c r="G330" s="375">
        <f t="shared" si="108"/>
        <v>147740.01437600001</v>
      </c>
      <c r="H330" s="376">
        <f t="shared" si="109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07"/>
        <v>-1890.1133999999961</v>
      </c>
      <c r="G331" s="375">
        <f t="shared" si="108"/>
        <v>154028.27340000001</v>
      </c>
      <c r="H331" s="376">
        <f t="shared" si="109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07"/>
        <v>-17012.580000000009</v>
      </c>
      <c r="G332" s="375">
        <f t="shared" si="108"/>
        <v>159012.58000000002</v>
      </c>
      <c r="H332" s="376">
        <f t="shared" si="109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0">C336*(E336-D336)</f>
        <v>-19935.600000000009</v>
      </c>
      <c r="G336" s="375">
        <f t="shared" ref="G336:G343" si="111">IF(C336=0, 0,D336*C336)</f>
        <v>187335.6</v>
      </c>
      <c r="H336" s="377">
        <f t="shared" ref="H336:H343" si="112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0"/>
        <v>-19900.075000000015</v>
      </c>
      <c r="G337" s="375">
        <f t="shared" si="111"/>
        <v>194275.07500000001</v>
      </c>
      <c r="H337" s="377">
        <f t="shared" si="112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0"/>
        <v>-22705.387499999997</v>
      </c>
      <c r="G338" s="375">
        <f t="shared" si="111"/>
        <v>194205.38750000001</v>
      </c>
      <c r="H338" s="377">
        <f t="shared" si="112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0"/>
        <v>-29391.250000000004</v>
      </c>
      <c r="G339" s="375">
        <f t="shared" si="111"/>
        <v>194141.25</v>
      </c>
      <c r="H339" s="377">
        <f t="shared" si="112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0"/>
        <v>-34359.325000000004</v>
      </c>
      <c r="G340" s="375">
        <f t="shared" si="111"/>
        <v>194109.32500000001</v>
      </c>
      <c r="H340" s="376">
        <f t="shared" si="112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0"/>
        <v>-16630.000000000004</v>
      </c>
      <c r="G341" s="375">
        <f t="shared" si="111"/>
        <v>158130</v>
      </c>
      <c r="H341" s="376">
        <f t="shared" si="112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0"/>
        <v>-21229.999999999996</v>
      </c>
      <c r="G342" s="375">
        <f t="shared" si="111"/>
        <v>171820</v>
      </c>
      <c r="H342" s="376">
        <f t="shared" si="112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0"/>
        <v>6109.9988400000047</v>
      </c>
      <c r="G343" s="375">
        <f t="shared" si="111"/>
        <v>118887.84116000001</v>
      </c>
      <c r="H343" s="376">
        <f t="shared" si="112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3">C344*(E344-D344)</f>
        <v>822.70680000000016</v>
      </c>
      <c r="G344" s="375">
        <f t="shared" ref="G344:G361" si="114">IF(C344=0, 0,D344*C344)</f>
        <v>126917.6532</v>
      </c>
      <c r="H344" s="376">
        <f t="shared" ref="H344:H361" si="115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3"/>
        <v>83.308799999990825</v>
      </c>
      <c r="G345" s="375">
        <f t="shared" si="114"/>
        <v>134772.8112</v>
      </c>
      <c r="H345" s="376">
        <f t="shared" si="115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3"/>
        <v>-4985.4834000000074</v>
      </c>
      <c r="G346" s="375">
        <f t="shared" si="114"/>
        <v>139206.5834</v>
      </c>
      <c r="H346" s="376">
        <f t="shared" si="115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3"/>
        <v>18978.923399999992</v>
      </c>
      <c r="G347" s="375">
        <f t="shared" si="114"/>
        <v>74535.756600000008</v>
      </c>
      <c r="H347" s="376">
        <f t="shared" si="115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3"/>
        <v>18638.087600000006</v>
      </c>
      <c r="G348" s="375">
        <f t="shared" si="114"/>
        <v>65051.332399999999</v>
      </c>
      <c r="H348" s="376">
        <f t="shared" si="115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3"/>
        <v>18627.5</v>
      </c>
      <c r="G349" s="375">
        <f t="shared" si="114"/>
        <v>70822.5</v>
      </c>
      <c r="H349" s="376">
        <f t="shared" si="115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3"/>
        <v>20177.499999999996</v>
      </c>
      <c r="G350" s="375">
        <f t="shared" si="114"/>
        <v>70822.5</v>
      </c>
      <c r="H350" s="376">
        <f t="shared" si="115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3"/>
        <v>21382.430000000011</v>
      </c>
      <c r="G351" s="375">
        <f t="shared" si="114"/>
        <v>70717.569999999992</v>
      </c>
      <c r="H351" s="376">
        <f t="shared" si="115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3"/>
        <v>20612.23</v>
      </c>
      <c r="G352" s="375">
        <f t="shared" si="114"/>
        <v>70637.77</v>
      </c>
      <c r="H352" s="376">
        <f t="shared" si="115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3"/>
        <v>22311.999999999993</v>
      </c>
      <c r="G353" s="375">
        <f t="shared" si="114"/>
        <v>70138</v>
      </c>
      <c r="H353" s="376">
        <f t="shared" si="115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3"/>
        <v>20873</v>
      </c>
      <c r="G354" s="375">
        <f t="shared" si="114"/>
        <v>70127</v>
      </c>
      <c r="H354" s="376">
        <f t="shared" si="115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3"/>
        <v>20073</v>
      </c>
      <c r="G355" s="375">
        <f t="shared" si="114"/>
        <v>70127</v>
      </c>
      <c r="H355" s="376">
        <f t="shared" si="115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3"/>
        <v>17654.651999999998</v>
      </c>
      <c r="G356" s="375">
        <f t="shared" si="114"/>
        <v>87765.347999999998</v>
      </c>
      <c r="H356" s="377">
        <f t="shared" si="115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3"/>
        <v>16484.261999999992</v>
      </c>
      <c r="G357" s="375">
        <f t="shared" si="114"/>
        <v>87375.737999999998</v>
      </c>
      <c r="H357" s="377">
        <f t="shared" si="115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3"/>
        <v>20939.061000000002</v>
      </c>
      <c r="G358" s="375">
        <f t="shared" si="114"/>
        <v>78335.938999999998</v>
      </c>
      <c r="H358" s="377">
        <f t="shared" si="115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3"/>
        <v>20604.060000000005</v>
      </c>
      <c r="G359" s="375">
        <f t="shared" si="114"/>
        <v>87275.94</v>
      </c>
      <c r="H359" s="377">
        <f t="shared" si="115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3"/>
        <v>17593.872000000007</v>
      </c>
      <c r="G360" s="375">
        <f t="shared" si="114"/>
        <v>87166.127999999997</v>
      </c>
      <c r="H360" s="377">
        <f t="shared" si="115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3"/>
        <v>16453.871999999999</v>
      </c>
      <c r="G361" s="375">
        <f t="shared" si="114"/>
        <v>87166.127999999997</v>
      </c>
      <c r="H361" s="377">
        <f t="shared" si="115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6">C362*(E362-D362)</f>
        <v>19333.872000000003</v>
      </c>
      <c r="G362" s="375">
        <f t="shared" ref="G362:G376" si="117">IF(C362=0, 0,D362*C362)</f>
        <v>87166.127999999997</v>
      </c>
      <c r="H362" s="377">
        <f t="shared" ref="H362:H376" si="118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6"/>
        <v>19450.98</v>
      </c>
      <c r="G363" s="375">
        <f t="shared" si="117"/>
        <v>87049.02</v>
      </c>
      <c r="H363" s="377">
        <f t="shared" si="118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6"/>
        <v>17423.978999999996</v>
      </c>
      <c r="G364" s="375">
        <f t="shared" si="117"/>
        <v>88777.021000000008</v>
      </c>
      <c r="H364" s="377">
        <f t="shared" si="118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6"/>
        <v>11978.979600000011</v>
      </c>
      <c r="G365" s="375">
        <f t="shared" si="117"/>
        <v>102078.02039999999</v>
      </c>
      <c r="H365" s="377">
        <f t="shared" si="118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6"/>
        <v>13568.870699999996</v>
      </c>
      <c r="G366" s="375">
        <f t="shared" si="117"/>
        <v>102006.1293</v>
      </c>
      <c r="H366" s="377">
        <f t="shared" si="118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6"/>
        <v>12886.949999999995</v>
      </c>
      <c r="G367" s="375">
        <f t="shared" si="117"/>
        <v>86653.05</v>
      </c>
      <c r="H367" s="377">
        <f t="shared" si="118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6"/>
        <v>13051.947999999999</v>
      </c>
      <c r="G368" s="375">
        <f t="shared" si="117"/>
        <v>103078.052</v>
      </c>
      <c r="H368" s="377">
        <f t="shared" si="118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6"/>
        <v>13089.952800000001</v>
      </c>
      <c r="G369" s="375">
        <f t="shared" si="117"/>
        <v>106358.0472</v>
      </c>
      <c r="H369" s="377">
        <f t="shared" si="118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6"/>
        <v>13075.699000000004</v>
      </c>
      <c r="G370" s="375">
        <f t="shared" si="117"/>
        <v>94759.300999999992</v>
      </c>
      <c r="H370" s="377">
        <f t="shared" si="118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6"/>
        <v>13867.271999999995</v>
      </c>
      <c r="G371" s="375">
        <f>IF(C371=0, 0,D371*C371)</f>
        <v>86212.728000000003</v>
      </c>
      <c r="H371" s="377">
        <f t="shared" si="118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6"/>
        <v>17083.611900000004</v>
      </c>
      <c r="G372" s="375">
        <f t="shared" si="117"/>
        <v>74235.388099999996</v>
      </c>
      <c r="H372" s="377">
        <f t="shared" si="118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6"/>
        <v>13252.614000000001</v>
      </c>
      <c r="G373" s="375">
        <f t="shared" si="117"/>
        <v>85867.385999999999</v>
      </c>
      <c r="H373" s="377">
        <f t="shared" si="118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6"/>
        <v>10351.611600000004</v>
      </c>
      <c r="G374" s="375">
        <f t="shared" si="117"/>
        <v>95446.388400000011</v>
      </c>
      <c r="H374" s="377">
        <f t="shared" si="118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6"/>
        <v>12307.2804</v>
      </c>
      <c r="G375" s="375">
        <f t="shared" si="117"/>
        <v>80602.719600000011</v>
      </c>
      <c r="H375" s="377">
        <f t="shared" si="118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6"/>
        <v>11781.900000000011</v>
      </c>
      <c r="G376" s="375">
        <f t="shared" si="117"/>
        <v>80387.100000000006</v>
      </c>
      <c r="H376" s="377">
        <f t="shared" si="118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9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0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19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0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19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0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19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0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19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0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19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0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19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0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19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0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19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0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19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0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19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0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19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0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19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0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19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0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19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0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19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0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19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0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19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0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19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0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19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0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19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0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19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0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19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0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19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0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19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0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19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0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19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0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19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0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19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19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19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1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19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1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19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1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19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1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19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1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19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1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19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1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19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1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19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1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19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1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19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1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19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1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19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1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19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19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19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2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19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2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19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2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19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2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19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2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19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2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19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2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19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2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19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2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19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2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19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2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19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2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19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2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19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2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19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2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19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2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19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2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19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2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19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2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3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2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3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2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3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2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3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2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3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2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3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2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3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2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3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2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3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2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3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2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3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2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3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2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3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2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3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2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3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2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3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2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3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2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3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2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3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2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3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2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3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2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3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2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3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2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3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2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3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2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3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2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3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2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3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2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3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2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3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2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3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2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3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2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3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2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3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2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3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2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3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2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3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2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3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2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3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2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3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2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3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2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3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3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3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3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3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3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3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3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3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3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3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3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3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3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3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3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3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3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3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3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3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3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3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4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4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4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4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4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4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4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4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4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4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4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4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4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4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4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4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5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4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5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4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5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4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5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4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5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4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5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4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5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4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5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4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5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4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5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4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5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4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5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4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5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4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5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4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5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4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5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4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5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4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5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4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5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4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5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4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5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4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5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4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5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4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5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4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5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4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5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4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5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4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5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4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5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4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5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4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5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4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5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4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5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4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5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4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5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4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5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4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5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4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5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4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5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4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5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4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5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4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5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4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5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4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5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4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5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4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5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4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5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4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5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4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5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6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5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6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5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6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5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6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5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6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5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6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5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6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5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6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5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6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5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6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5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6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5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6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5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6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5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6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5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6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5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5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5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7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5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27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5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27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5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27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5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27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5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27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5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27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5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27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5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27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5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27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5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5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28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5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28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5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28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5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28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5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28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5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28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5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28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5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28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5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28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5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28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28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28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28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28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28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28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28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20.440000000000001</v>
      </c>
      <c r="R4" s="227">
        <v>-4.0399999999999998E-2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40880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-16196.80000000001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-17944.770000000004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-0.30505465639729662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22.484000000000002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22.279600000000002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22.075200000000002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21.870800000000003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21.666400000000003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21.462000000000003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21.257600000000004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21.0532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20.848800000000001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20.644400000000001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20.440000000000001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20.235600000000002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20.031200000000002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19.826800000000002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19.622399999999999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19.417999999999999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19.2136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19.009200000000003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18.804800000000004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18.6004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18.396000000000001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>
        <v>29</v>
      </c>
      <c r="J62" s="39">
        <v>54.85</v>
      </c>
      <c r="K62" s="39">
        <v>-14477</v>
      </c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2">C84*(E84-D84)</f>
        <v>-33.800000000000097</v>
      </c>
      <c r="G84" s="375">
        <f t="shared" ref="G84:G97" si="63">D84*C84</f>
        <v>3591.7999999999997</v>
      </c>
      <c r="H84" s="376">
        <f t="shared" ref="H84:H97" si="64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2"/>
        <v>85.200000000000387</v>
      </c>
      <c r="G85" s="375">
        <f t="shared" si="63"/>
        <v>3591.7999999999997</v>
      </c>
      <c r="H85" s="376">
        <f t="shared" si="64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2"/>
        <v>-136.80000000000021</v>
      </c>
      <c r="G86" s="375">
        <f t="shared" si="63"/>
        <v>3591.7999999999997</v>
      </c>
      <c r="H86" s="376">
        <f t="shared" si="64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2"/>
        <v>-147.56000000000029</v>
      </c>
      <c r="G87" s="375">
        <f t="shared" si="63"/>
        <v>4959.3599999999997</v>
      </c>
      <c r="H87" s="376">
        <f t="shared" si="64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2"/>
        <v>-49.199999999999591</v>
      </c>
      <c r="G88" s="375">
        <f t="shared" si="63"/>
        <v>8408.4</v>
      </c>
      <c r="H88" s="376">
        <f t="shared" si="64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2"/>
        <v>109.60000000000036</v>
      </c>
      <c r="G89" s="375">
        <f t="shared" si="63"/>
        <v>6994.4000000000005</v>
      </c>
      <c r="H89" s="376">
        <f t="shared" si="64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2"/>
        <v>-6.4000000000007162</v>
      </c>
      <c r="G90" s="375">
        <f t="shared" si="63"/>
        <v>6994.4000000000005</v>
      </c>
      <c r="H90" s="376">
        <f t="shared" si="64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2"/>
        <v>166.71999999999912</v>
      </c>
      <c r="G91" s="375">
        <f t="shared" si="63"/>
        <v>5554.880000000001</v>
      </c>
      <c r="H91" s="376">
        <f t="shared" si="64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2"/>
        <v>218.88000000000034</v>
      </c>
      <c r="G92" s="375">
        <f t="shared" si="63"/>
        <v>5544.32</v>
      </c>
      <c r="H92" s="376">
        <f t="shared" si="64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2"/>
        <v>298.88000000000034</v>
      </c>
      <c r="G93" s="375">
        <f t="shared" si="63"/>
        <v>5544.32</v>
      </c>
      <c r="H93" s="376">
        <f t="shared" si="64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2"/>
        <v>363.18000000000006</v>
      </c>
      <c r="G94" s="375">
        <f t="shared" si="63"/>
        <v>1845.42</v>
      </c>
      <c r="H94" s="376">
        <f t="shared" si="64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2"/>
        <v>329.12000000000035</v>
      </c>
      <c r="G95" s="375">
        <f t="shared" si="63"/>
        <v>5384.48</v>
      </c>
      <c r="H95" s="376">
        <f t="shared" si="64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2"/>
        <v>169.60000000000036</v>
      </c>
      <c r="G96" s="375">
        <f t="shared" si="63"/>
        <v>5384</v>
      </c>
      <c r="H96" s="376">
        <f t="shared" si="64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2"/>
        <v>474.7199999999998</v>
      </c>
      <c r="G97" s="375">
        <f t="shared" si="63"/>
        <v>5384.48</v>
      </c>
      <c r="H97" s="376">
        <f t="shared" si="64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5">C98*(E98-D98)</f>
        <v>588.31999999999994</v>
      </c>
      <c r="G98" s="375">
        <f t="shared" ref="G98:G111" si="66">D98*C98</f>
        <v>5384.48</v>
      </c>
      <c r="H98" s="376">
        <f t="shared" ref="H98:H140" si="67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5"/>
        <v>673.12000000000012</v>
      </c>
      <c r="G99" s="375">
        <f t="shared" si="66"/>
        <v>5384.48</v>
      </c>
      <c r="H99" s="376">
        <f t="shared" si="67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5"/>
        <v>597.9200000000003</v>
      </c>
      <c r="G100" s="375">
        <f t="shared" si="66"/>
        <v>5384.48</v>
      </c>
      <c r="H100" s="376">
        <f t="shared" si="67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5"/>
        <v>489.12000000000035</v>
      </c>
      <c r="G101" s="375">
        <f t="shared" si="66"/>
        <v>5384.48</v>
      </c>
      <c r="H101" s="376">
        <f t="shared" si="67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5"/>
        <v>409.12000000000035</v>
      </c>
      <c r="G102" s="375">
        <f t="shared" si="66"/>
        <v>5384.48</v>
      </c>
      <c r="H102" s="376">
        <f t="shared" si="67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5"/>
        <v>439.52</v>
      </c>
      <c r="G103" s="375">
        <f t="shared" si="66"/>
        <v>5384.48</v>
      </c>
      <c r="H103" s="376">
        <f t="shared" si="67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5"/>
        <v>369.12000000000035</v>
      </c>
      <c r="G104" s="375">
        <f t="shared" si="66"/>
        <v>5384.48</v>
      </c>
      <c r="H104" s="376">
        <f t="shared" si="67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5"/>
        <v>341.92000000000007</v>
      </c>
      <c r="G105" s="375">
        <f t="shared" si="66"/>
        <v>5384.48</v>
      </c>
      <c r="H105" s="376">
        <f t="shared" si="67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5"/>
        <v>442.72000000000048</v>
      </c>
      <c r="G106" s="375">
        <f t="shared" si="66"/>
        <v>5384.48</v>
      </c>
      <c r="H106" s="376">
        <f t="shared" si="67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5"/>
        <v>90.619999999999621</v>
      </c>
      <c r="G107" s="375">
        <f t="shared" si="66"/>
        <v>7821.38</v>
      </c>
      <c r="H107" s="376">
        <f t="shared" si="67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5"/>
        <v>51.480000000000103</v>
      </c>
      <c r="G108" s="375">
        <f t="shared" si="66"/>
        <v>8837.92</v>
      </c>
      <c r="H108" s="376">
        <f t="shared" si="67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5"/>
        <v>-376.80000000000007</v>
      </c>
      <c r="G109" s="375">
        <f t="shared" si="66"/>
        <v>10159.799999999999</v>
      </c>
      <c r="H109" s="376">
        <f t="shared" si="67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5"/>
        <v>-388.00000000000239</v>
      </c>
      <c r="G110" s="375">
        <f t="shared" si="66"/>
        <v>13408.000000000002</v>
      </c>
      <c r="H110" s="376">
        <f t="shared" si="67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5"/>
        <v>-262.9400000000004</v>
      </c>
      <c r="G111" s="375">
        <f t="shared" si="66"/>
        <v>13354.939999999999</v>
      </c>
      <c r="H111" s="376">
        <f t="shared" si="67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5"/>
        <v>-514.93999999999858</v>
      </c>
      <c r="G112" s="375">
        <f t="shared" ref="G112:G117" si="68">D112*C112</f>
        <v>13354.939999999999</v>
      </c>
      <c r="H112" s="376">
        <f t="shared" si="67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5"/>
        <v>-582.93999999999892</v>
      </c>
      <c r="G113" s="375">
        <f t="shared" si="68"/>
        <v>16522.939999999999</v>
      </c>
      <c r="H113" s="376">
        <f t="shared" si="67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5"/>
        <v>-292.93999999999801</v>
      </c>
      <c r="G114" s="375">
        <f t="shared" si="68"/>
        <v>16522.939999999999</v>
      </c>
      <c r="H114" s="376">
        <f t="shared" si="67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5"/>
        <v>-217.93999999999869</v>
      </c>
      <c r="G115" s="375">
        <f t="shared" si="68"/>
        <v>16522.939999999999</v>
      </c>
      <c r="H115" s="376">
        <f t="shared" si="67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5"/>
        <v>-92.93999999999869</v>
      </c>
      <c r="G116" s="375">
        <f t="shared" si="68"/>
        <v>16522.939999999999</v>
      </c>
      <c r="H116" s="376">
        <f t="shared" si="67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5"/>
        <v>-397.93999999999841</v>
      </c>
      <c r="G117" s="375">
        <f t="shared" si="68"/>
        <v>16522.939999999999</v>
      </c>
      <c r="H117" s="376">
        <f t="shared" si="67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5"/>
        <v>-27.939999999997411</v>
      </c>
      <c r="G118" s="375">
        <f t="shared" ref="G118:G140" si="69">D118*C118</f>
        <v>16522.939999999999</v>
      </c>
      <c r="H118" s="376">
        <f t="shared" si="67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5"/>
        <v>-142.9399999999994</v>
      </c>
      <c r="G119" s="375">
        <f t="shared" si="69"/>
        <v>16522.939999999999</v>
      </c>
      <c r="H119" s="376">
        <f t="shared" si="67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5"/>
        <v>-357.93999999999926</v>
      </c>
      <c r="G120" s="375">
        <f t="shared" si="69"/>
        <v>16522.939999999999</v>
      </c>
      <c r="H120" s="376">
        <f t="shared" si="67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5"/>
        <v>-442.94000000000011</v>
      </c>
      <c r="G121" s="375">
        <f t="shared" si="69"/>
        <v>16522.939999999999</v>
      </c>
      <c r="H121" s="376">
        <f t="shared" si="67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5"/>
        <v>-542.93999999999801</v>
      </c>
      <c r="G122" s="375">
        <f t="shared" si="69"/>
        <v>16522.939999999999</v>
      </c>
      <c r="H122" s="376">
        <f t="shared" si="67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5"/>
        <v>-224.94000000000014</v>
      </c>
      <c r="G123" s="375">
        <f t="shared" si="69"/>
        <v>16474.939999999999</v>
      </c>
      <c r="H123" s="376">
        <f t="shared" si="67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5"/>
        <v>-139.93999999999929</v>
      </c>
      <c r="G124" s="375">
        <f t="shared" si="69"/>
        <v>16474.939999999999</v>
      </c>
      <c r="H124" s="376">
        <f t="shared" si="67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5"/>
        <v>-847.93799999999919</v>
      </c>
      <c r="G125" s="375">
        <f t="shared" si="69"/>
        <v>19639.937999999998</v>
      </c>
      <c r="H125" s="376">
        <f t="shared" si="67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5"/>
        <v>-833.93799999999771</v>
      </c>
      <c r="G126" s="375">
        <f t="shared" si="69"/>
        <v>22757.937999999998</v>
      </c>
      <c r="H126" s="376">
        <f t="shared" si="67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5"/>
        <v>-840.93799999999885</v>
      </c>
      <c r="G127" s="375">
        <f t="shared" si="69"/>
        <v>22757.937999999998</v>
      </c>
      <c r="H127" s="376">
        <f t="shared" si="67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5"/>
        <v>-700.9379999999968</v>
      </c>
      <c r="G128" s="375">
        <f t="shared" si="69"/>
        <v>22757.937999999998</v>
      </c>
      <c r="H128" s="376">
        <f t="shared" si="67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5"/>
        <v>-1125.9439999999984</v>
      </c>
      <c r="G129" s="375">
        <f t="shared" si="69"/>
        <v>25837.944</v>
      </c>
      <c r="H129" s="376">
        <f t="shared" si="67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5"/>
        <v>-1205.9439999999995</v>
      </c>
      <c r="G130" s="375">
        <f t="shared" si="69"/>
        <v>25837.944</v>
      </c>
      <c r="H130" s="376">
        <f t="shared" si="67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5"/>
        <v>-965.94399999999894</v>
      </c>
      <c r="G131" s="375">
        <f t="shared" si="69"/>
        <v>25837.944</v>
      </c>
      <c r="H131" s="376">
        <f t="shared" si="67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5"/>
        <v>-1477.9439999999995</v>
      </c>
      <c r="G132" s="375">
        <f t="shared" si="69"/>
        <v>25837.944</v>
      </c>
      <c r="H132" s="376">
        <f t="shared" si="67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5"/>
        <v>-1773.936000000002</v>
      </c>
      <c r="G133" s="375">
        <f t="shared" si="69"/>
        <v>28845.936000000002</v>
      </c>
      <c r="H133" s="376">
        <f t="shared" si="67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5"/>
        <v>-1935.9360000000017</v>
      </c>
      <c r="G134" s="375">
        <f t="shared" si="69"/>
        <v>28845.936000000002</v>
      </c>
      <c r="H134" s="376">
        <f t="shared" si="67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5"/>
        <v>-1989.9360000000006</v>
      </c>
      <c r="G135" s="375">
        <f t="shared" si="69"/>
        <v>28845.936000000002</v>
      </c>
      <c r="H135" s="376">
        <f t="shared" si="67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5"/>
        <v>-2133.9360000000006</v>
      </c>
      <c r="G136" s="375">
        <f t="shared" si="69"/>
        <v>28845.936000000002</v>
      </c>
      <c r="H136" s="376">
        <f t="shared" si="67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5"/>
        <v>-2505.9399999999991</v>
      </c>
      <c r="G137" s="375">
        <f t="shared" si="69"/>
        <v>31785.94</v>
      </c>
      <c r="H137" s="376">
        <f t="shared" si="67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5"/>
        <v>-2945.94</v>
      </c>
      <c r="G138" s="375">
        <f t="shared" si="69"/>
        <v>31785.94</v>
      </c>
      <c r="H138" s="376">
        <f t="shared" si="67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5"/>
        <v>-2415.9399999999991</v>
      </c>
      <c r="G139" s="375">
        <f t="shared" si="69"/>
        <v>31785.94</v>
      </c>
      <c r="H139" s="376">
        <f t="shared" si="67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5"/>
        <v>-2785.94</v>
      </c>
      <c r="G140" s="375">
        <f t="shared" si="69"/>
        <v>31785.94</v>
      </c>
      <c r="H140" s="376">
        <f t="shared" si="67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0">C141*(E141-D141)</f>
        <v>-1145.9399999999996</v>
      </c>
      <c r="G141" s="375">
        <f t="shared" ref="G141:G146" si="71">D141*C141</f>
        <v>31785.94</v>
      </c>
      <c r="H141" s="376">
        <f t="shared" ref="H141:H146" si="72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0"/>
        <v>-520.01099999999701</v>
      </c>
      <c r="G142" s="375">
        <f t="shared" si="71"/>
        <v>28654.010999999999</v>
      </c>
      <c r="H142" s="376">
        <f t="shared" si="72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0"/>
        <v>-783.99999999999886</v>
      </c>
      <c r="G143" s="375">
        <f t="shared" si="71"/>
        <v>31764</v>
      </c>
      <c r="H143" s="376">
        <f t="shared" si="72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0"/>
        <v>350.64000000000027</v>
      </c>
      <c r="G144" s="375">
        <f t="shared" si="71"/>
        <v>15759.359999999999</v>
      </c>
      <c r="H144" s="376">
        <f t="shared" si="72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0"/>
        <v>-398.86400000000037</v>
      </c>
      <c r="G145" s="375">
        <f t="shared" si="71"/>
        <v>25214.864000000001</v>
      </c>
      <c r="H145" s="376">
        <f t="shared" si="72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0"/>
        <v>1280.8600000000013</v>
      </c>
      <c r="G146" s="375">
        <f t="shared" si="71"/>
        <v>12271.14</v>
      </c>
      <c r="H146" s="376">
        <f t="shared" si="72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3">C147*(E147-D147)</f>
        <v>648.8599999999991</v>
      </c>
      <c r="G147" s="375">
        <f t="shared" ref="G147:G153" si="74">D147*C147</f>
        <v>12271.14</v>
      </c>
      <c r="H147" s="376">
        <f t="shared" ref="H147:H153" si="75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3"/>
        <v>1108.8599999999985</v>
      </c>
      <c r="G148" s="375">
        <f t="shared" si="74"/>
        <v>12211.14</v>
      </c>
      <c r="H148" s="376">
        <f t="shared" si="75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3"/>
        <v>1467.7889999999991</v>
      </c>
      <c r="G149" s="375">
        <f t="shared" si="74"/>
        <v>8789.2109999999993</v>
      </c>
      <c r="H149" s="376">
        <f t="shared" si="75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3"/>
        <v>1645.7100000000005</v>
      </c>
      <c r="G150" s="375">
        <f t="shared" si="74"/>
        <v>5310.29</v>
      </c>
      <c r="H150" s="376">
        <f t="shared" si="75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3"/>
        <v>1537.7099999999996</v>
      </c>
      <c r="G151" s="375">
        <f t="shared" si="74"/>
        <v>8728.2900000000009</v>
      </c>
      <c r="H151" s="376">
        <f t="shared" si="75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3"/>
        <v>1754.0499999999997</v>
      </c>
      <c r="G152" s="375">
        <f t="shared" si="74"/>
        <v>1717.95</v>
      </c>
      <c r="H152" s="376">
        <f t="shared" si="75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3"/>
        <v>1742.0399999999997</v>
      </c>
      <c r="G153" s="375">
        <f t="shared" si="74"/>
        <v>8673.9599999999991</v>
      </c>
      <c r="H153" s="376">
        <f t="shared" si="75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6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6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6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7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6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7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6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7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6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7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6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7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6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7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6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7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6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7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6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7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6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7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6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7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6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7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6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7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6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7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6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7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6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7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6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6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6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3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2">
    <cfRule type="expression" dxfId="1155" priority="5">
      <formula>K61&gt;0</formula>
    </cfRule>
    <cfRule type="expression" dxfId="1154" priority="6">
      <formula>K61&lt;0</formula>
    </cfRule>
  </conditionalFormatting>
  <conditionalFormatting sqref="F61:F62">
    <cfRule type="expression" dxfId="1153" priority="3">
      <formula>F61&gt;0</formula>
    </cfRule>
    <cfRule type="expression" dxfId="1152" priority="4">
      <formula>F61&lt;0</formula>
    </cfRule>
  </conditionalFormatting>
  <conditionalFormatting sqref="H61:H62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12.12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12.12</v>
      </c>
      <c r="R4" s="490">
        <v>5.7999999999999996E-3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13.332000000000001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13.210800000000001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13.089600000000001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12.968399999999999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12.847199999999999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12.725999999999999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12.604799999999999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12.483599999999999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12.362399999999999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12.241199999999999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12.12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11.998799999999999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11.877599999999999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11.756399999999999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11.635199999999999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11.513999999999999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11.392799999999999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11.271599999999999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11.150399999999999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11.029199999999999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10.907999999999999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136.12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136.12</v>
      </c>
      <c r="R4" s="490">
        <v>-2.3E-3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149.73200000000003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148.3708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147.00960000000001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145.64840000000001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144.28720000000001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142.92600000000002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141.56480000000002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140.20359999999999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138.8424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137.4812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136.12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134.75880000000001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133.39760000000001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132.03640000000001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130.67519999999999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129.31399999999999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127.9528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126.59160000000001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125.2304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123.86920000000001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122.50800000000001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193.7</v>
      </c>
      <c r="R4" s="512">
        <v>-2.46E-2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5811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356.17000000000007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131.39999999999964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2.3135432072681109E-2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213.07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211.13300000000001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209.196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207.25899999999999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205.322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203.38499999999999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201.44800000000001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199.511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197.57399999999998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195.637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193.7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191.76299999999998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189.82599999999999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187.88899999999998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185.95199999999997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184.01499999999999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182.07799999999997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180.14099999999999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178.20400000000001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176.267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174.32999999999998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4">C89*(E89-D89)</f>
        <v>35.250000000000341</v>
      </c>
      <c r="G89" s="39">
        <f t="shared" ref="G89:G90" si="5">D89*C89</f>
        <v>3150.1499999999996</v>
      </c>
      <c r="H89" s="227">
        <f t="shared" ref="H89:H90" si="6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4"/>
        <v>208.35000000000022</v>
      </c>
      <c r="G90" s="39">
        <f t="shared" si="5"/>
        <v>3150.1499999999996</v>
      </c>
      <c r="H90" s="227">
        <f t="shared" si="6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6:F46">
    <cfRule type="expression" dxfId="1090" priority="29">
      <formula>F26&gt;0</formula>
    </cfRule>
    <cfRule type="expression" dxfId="1089" priority="30">
      <formula>F26&lt;0</formula>
    </cfRule>
  </conditionalFormatting>
  <conditionalFormatting sqref="H26:H46">
    <cfRule type="expression" dxfId="1088" priority="27">
      <formula>H26&gt;0</formula>
    </cfRule>
    <cfRule type="expression" dxfId="1087" priority="28">
      <formula>H26&lt;0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">
    <cfRule type="expression" dxfId="1068" priority="3">
      <formula>F25&gt;0</formula>
    </cfRule>
    <cfRule type="expression" dxfId="1067" priority="4">
      <formula>F25&lt;0</formula>
    </cfRule>
  </conditionalFormatting>
  <conditionalFormatting sqref="H25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86.01</v>
      </c>
      <c r="R4" s="512">
        <v>5.7999999999999996E-3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12901.5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-2414.2099999999991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-2414.2099999999991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-0.15762964955591346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158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>
        <v>101</v>
      </c>
      <c r="J36" s="39"/>
      <c r="K36" s="39"/>
      <c r="L36" s="39">
        <v>26.5</v>
      </c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94.611000000000018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4">O42*$Q$4</f>
        <v>93.750900000000016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4"/>
        <v>92.890800000000013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4"/>
        <v>92.03070000000001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4"/>
        <v>91.170600000000007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4"/>
        <v>90.310500000000005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4"/>
        <v>89.450400000000002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4"/>
        <v>88.590300000000013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4"/>
        <v>87.730200000000011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4"/>
        <v>86.870100000000008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4"/>
        <v>86.01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4"/>
        <v>85.149900000000002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4"/>
        <v>84.2898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4"/>
        <v>83.429699999999997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4"/>
        <v>82.569600000000008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4"/>
        <v>81.709500000000006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4"/>
        <v>80.849400000000003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4"/>
        <v>79.989300000000014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4"/>
        <v>79.129200000000012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4"/>
        <v>78.269100000000009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4"/>
        <v>77.409000000000006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8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72">
        <v>42986</v>
      </c>
      <c r="C2" s="4">
        <v>30</v>
      </c>
      <c r="D2" s="3">
        <v>155.5</v>
      </c>
      <c r="E2" s="3">
        <v>0</v>
      </c>
      <c r="F2" s="3">
        <f>C2*D2+E2</f>
        <v>4665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156.108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158.81</v>
      </c>
      <c r="R4" s="512">
        <v>-6.4999999999999997E-3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7940.5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7805.4000000000005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278.13000000000056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135.10000000000036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1.7308529992056825E-2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3.1484163465776713E-3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0" si="9">C28*(E28-D28)</f>
        <v>101.50000000000006</v>
      </c>
      <c r="G28" s="39">
        <f t="shared" ref="G28:G30" si="10">D28*C28</f>
        <v>7673.5</v>
      </c>
      <c r="H28" s="227">
        <f t="shared" ref="H28:H30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174.691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173.10290000000001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171.51480000000001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169.92670000000001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168.33860000000001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166.75050000000002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165.16240000000002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163.57429999999999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161.9862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160.3981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158.81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157.22190000000001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155.63380000000001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154.04570000000001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152.45759999999999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150.86949999999999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149.28139999999999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147.69330000000002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146.1052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144.5171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142.929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14.84</v>
      </c>
      <c r="R4" s="490">
        <v>1.1599999999999999E-2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16.324000000000002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16.175599999999999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16.027200000000001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15.8788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15.730400000000001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15.582000000000001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15.4336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15.2852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15.136800000000001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14.9884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14.691599999999999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14.543199999999999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14.3948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14.2464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14.097999999999999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13.949599999999998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13.801200000000001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13.652800000000001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13.5044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13.356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108.52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108.52</v>
      </c>
      <c r="R4" s="490">
        <v>2.5000000000000001E-3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119.372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118.2868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117.2016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116.1164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115.0312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113.946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112.8608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111.7756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110.6904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109.6052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108.52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107.4348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106.3496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105.26439999999999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104.17919999999999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103.09399999999999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102.00879999999999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100.92360000000001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99.838400000000007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98.753200000000007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97.667999999999992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71.17</v>
      </c>
      <c r="R4" s="490">
        <v>-1.2500000000000001E-2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2846.8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86.729999999999563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-39.199999999999818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-1.3582813582813521E-2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78.287000000000006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77.575300000000013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76.863600000000005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76.151900000000012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75.440200000000004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74.728500000000011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74.016800000000003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73.30510000000001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72.593400000000003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71.881700000000009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71.17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70.458299999999994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69.746600000000001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69.034899999999993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68.3232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67.611499999999992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66.899799999999999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66.188100000000006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65.476399999999998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64.764700000000005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64.052999999999997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67.31</v>
      </c>
      <c r="R4" s="512">
        <v>-3.7000000000000002E-3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13462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-1584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-1584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-0.10527715007310913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" si="15">C30*(E30-D30)</f>
        <v>-1534.0000000000005</v>
      </c>
      <c r="G30" s="39">
        <f t="shared" ref="G30" si="16">D30*C30</f>
        <v>15046</v>
      </c>
      <c r="H30" s="227">
        <f t="shared" ref="H30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74.041000000000011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73.367900000000006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72.694800000000001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72.02170000000001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71.348600000000005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70.6755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70.002400000000009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69.329300000000003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68.656199999999998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67.983100000000007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67.31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66.636899999999997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65.963800000000006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65.290700000000001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64.617599999999996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63.944499999999998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63.2714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62.598300000000009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61.925200000000004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61.252100000000006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60.579000000000001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598.54999999999995</v>
      </c>
      <c r="R4" s="512">
        <v>-1E-3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4788.3999999999996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484.39999999999964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484.39999999999964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0.11254646840148691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658.40499999999997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652.41949999999997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646.43399999999997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640.44849999999997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634.46299999999997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628.47749999999996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622.49199999999996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616.50649999999996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610.52099999999996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604.53549999999996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598.54999999999995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592.56449999999995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586.57899999999995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580.59349999999995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574.60799999999995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568.62249999999995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562.63699999999994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556.65149999999994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550.66599999999994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544.68049999999994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538.69499999999994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51.37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51.37</v>
      </c>
      <c r="R4" s="490">
        <v>7.7000000000000002E-3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56.507000000000005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55.993299999999998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55.479599999999998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54.965899999999998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54.452199999999998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53.938499999999998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53.424799999999998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52.911099999999998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52.397399999999998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51.883699999999997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51.37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50.856299999999997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50.342599999999997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49.828899999999997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49.315199999999997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48.801499999999997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48.287799999999997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47.774099999999997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47.260399999999997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46.746699999999997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46.232999999999997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21.9</v>
      </c>
      <c r="R4" s="490">
        <v>5.4999999999999997E-3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17520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-145.31000000000131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-1597.5699999999997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-8.3565536833394613E-2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2.7397260273972605E-2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24.09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23.870999999999999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23.652000000000001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23.433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23.213999999999999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22.995000000000001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22.776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22.556999999999999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22.337999999999997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22.119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21.9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21.680999999999997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21.462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21.242999999999999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21.023999999999997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20.804999999999996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20.585999999999999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20.367000000000001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20.148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19.928999999999998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19.71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58.69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58.69</v>
      </c>
      <c r="R4" s="490">
        <v>-2.7000000000000001E-3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64.558999999999997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63.972100000000005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63.385200000000005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62.798300000000005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62.211399999999998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61.624499999999998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61.037599999999998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60.450699999999998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59.863799999999998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59.276899999999998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58.69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58.103099999999998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57.516199999999998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56.929299999999998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56.342399999999998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55.755499999999998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55.168599999999998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54.581699999999998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53.994799999999998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53.407899999999998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52.820999999999998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81.91</v>
      </c>
      <c r="R4" s="512">
        <v>1.21E-2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4095.5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62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1.5371265650179745E-2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90.100999999999999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89.281900000000007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88.462800000000001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87.643699999999995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86.824600000000004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86.005499999999998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85.186400000000006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84.3673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83.548199999999994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82.729100000000003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81.91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81.090899999999991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80.271799999999999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79.452699999999993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78.633599999999987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77.814499999999995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76.995399999999989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76.176299999999998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75.357200000000006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74.5381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73.718999999999994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41.49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41.49</v>
      </c>
      <c r="R4" s="490">
        <v>2.7E-2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45.639000000000003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45.224100000000007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44.809200000000004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44.394300000000001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43.979400000000005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43.564500000000002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43.149600000000007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42.734700000000004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42.319800000000001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41.904900000000005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41.49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41.075099999999999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40.660200000000003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40.2453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39.830399999999997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39.415500000000002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39.000599999999999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38.585700000000003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38.170800000000007</v>
      </c>
    </row>
    <row r="44" spans="1:32" x14ac:dyDescent="0.25">
      <c r="N44" s="4"/>
      <c r="O44" s="81">
        <v>0.91</v>
      </c>
      <c r="P44" s="81">
        <f t="shared" si="0"/>
        <v>37.755900000000004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37.341000000000001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57.72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57.72</v>
      </c>
      <c r="R4" s="507">
        <v>4.7000000000000002E-3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63.492000000000004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62.914800000000007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62.337600000000002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61.760400000000004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61.183199999999999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60.606000000000002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60.028800000000004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59.451599999999999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58.874400000000001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58.297199999999997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57.72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57.142800000000001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56.565599999999996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55.988399999999999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55.411199999999994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54.833999999999996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54.256799999999998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53.679600000000001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53.102400000000003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52.525199999999998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51.948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39.76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39.76</v>
      </c>
      <c r="R4" s="507">
        <v>2.3E-3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43.736000000000004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43.3384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42.940800000000003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42.543199999999999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42.145600000000002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41.747999999999998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41.3504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40.952799999999996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40.555199999999999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40.157599999999995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39.76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39.362400000000001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38.964799999999997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38.5672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38.169599999999996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37.771999999999998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37.374399999999994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36.976799999999997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36.5792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36.181599999999996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35.783999999999999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46.04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46.04</v>
      </c>
      <c r="R4" s="490">
        <v>2.3300000000000001E-2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50.644000000000005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50.183600000000006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49.723200000000006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49.262799999999999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48.802399999999999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48.341999999999999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47.881599999999999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47.421199999999999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46.960799999999999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46.500399999999999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46.04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45.579599999999999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45.119199999999999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44.658799999999999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44.198399999999999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43.738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43.2776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42.8172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42.3568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41.8964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41.436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112.09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112.09</v>
      </c>
      <c r="R4" s="507">
        <v>-1.6999999999999999E-3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123.29900000000002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122.17810000000001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121.05720000000001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119.93630000000002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118.81540000000001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117.69450000000001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116.57360000000001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115.45270000000001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114.3318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113.21090000000001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112.09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110.9691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109.84820000000001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108.7273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107.60639999999999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106.4855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105.3646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104.2437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103.12280000000001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102.00190000000001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100.881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58.92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58.92</v>
      </c>
      <c r="R4" s="508">
        <v>3.0999999999999999E-3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64.812000000000012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64.222800000000007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63.633600000000008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63.044400000000003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62.455200000000005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61.866000000000007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61.276800000000001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60.687600000000003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60.098400000000005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59.5092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58.92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58.330800000000004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57.741599999999998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57.1524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56.563200000000002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55.973999999999997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55.384799999999998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54.795600000000007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54.206400000000002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53.617200000000004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53.028000000000006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255.29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255.29</v>
      </c>
      <c r="R4" s="490">
        <v>1.2999999999999999E-3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280.81900000000002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278.26609999999999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275.71320000000003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273.16030000000001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270.60739999999998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268.05450000000002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265.5016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262.94869999999997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260.39580000000001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257.84289999999999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255.29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252.7371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250.18419999999998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247.63129999999998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245.07839999999999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242.52549999999999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239.97259999999997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237.41970000000001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234.86680000000001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232.31389999999999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229.761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106.98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106.98</v>
      </c>
      <c r="R4" s="490">
        <v>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117.67800000000001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116.60820000000001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115.53840000000001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114.46860000000001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113.39880000000001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112.32900000000001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111.25920000000001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110.18940000000001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109.11960000000001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108.0498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106.98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105.9102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104.8404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103.7706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102.7008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101.631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100.5612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99.491400000000013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98.421600000000012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97.351800000000011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96.282000000000011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80.23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80.23</v>
      </c>
      <c r="R4" s="490">
        <v>-6.8999999999999999E-3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88.253000000000014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87.450700000000012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86.648400000000009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85.846100000000007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85.043800000000005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84.241500000000002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83.439200000000014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82.636900000000011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81.834600000000009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81.032300000000006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80.23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79.427700000000002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78.625399999999999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77.823099999999997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77.020799999999994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76.218500000000006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75.416200000000003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74.613900000000001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73.811600000000013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73.00930000000001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72.207000000000008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53.8</v>
      </c>
      <c r="R4" s="490">
        <v>2E-3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6456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1668.5800000000017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1.0012515644555695E-2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59.18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8">P41*$Q$4</f>
        <v>58.642000000000003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8"/>
        <v>58.103999999999999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8"/>
        <v>57.566000000000003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8"/>
        <v>57.027999999999999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8"/>
        <v>56.49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8"/>
        <v>55.951999999999998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8"/>
        <v>55.414000000000001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8"/>
        <v>54.875999999999998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8"/>
        <v>54.338000000000001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8"/>
        <v>53.8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8"/>
        <v>53.261999999999993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9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8"/>
        <v>52.723999999999997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9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0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8"/>
        <v>52.185999999999993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9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0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8"/>
        <v>51.647999999999996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9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0"/>
        <v>1971.56</v>
      </c>
      <c r="L55" s="257"/>
      <c r="M55" s="257"/>
      <c r="O55" s="2"/>
      <c r="P55" s="81">
        <v>0.95</v>
      </c>
      <c r="Q55" s="81">
        <f t="shared" si="8"/>
        <v>51.109999999999992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9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0"/>
        <v>1014.38</v>
      </c>
      <c r="L56" s="257"/>
      <c r="M56" s="257"/>
      <c r="O56" s="2"/>
      <c r="P56" s="81">
        <v>0.94</v>
      </c>
      <c r="Q56" s="81">
        <f t="shared" si="8"/>
        <v>50.571999999999996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9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0"/>
        <v>1517.67</v>
      </c>
      <c r="L57" s="257"/>
      <c r="M57" s="257"/>
      <c r="O57" s="2"/>
      <c r="P57" s="81">
        <v>0.93</v>
      </c>
      <c r="Q57" s="81">
        <f t="shared" si="8"/>
        <v>50.033999999999999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9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0"/>
        <v>1460.3700000000001</v>
      </c>
      <c r="L58" s="257"/>
      <c r="M58" s="257"/>
      <c r="O58" s="2"/>
      <c r="P58" s="81">
        <v>0.92</v>
      </c>
      <c r="Q58" s="81">
        <f t="shared" si="8"/>
        <v>49.496000000000002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9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0"/>
        <v>3976.71</v>
      </c>
      <c r="L59" s="257"/>
      <c r="M59" s="257"/>
      <c r="O59" s="2"/>
      <c r="P59" s="81">
        <v>0.91</v>
      </c>
      <c r="Q59" s="81">
        <f t="shared" si="8"/>
        <v>48.957999999999998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9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8"/>
        <v>48.42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1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1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1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1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1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1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5">
    <cfRule type="expression" dxfId="544" priority="29">
      <formula>F24&gt;0</formula>
    </cfRule>
    <cfRule type="expression" dxfId="543" priority="30">
      <formula>F24&lt;0</formula>
    </cfRule>
  </conditionalFormatting>
  <conditionalFormatting sqref="F24:F25">
    <cfRule type="expression" dxfId="542" priority="31">
      <formula>F24&gt;0</formula>
    </cfRule>
    <cfRule type="expression" dxfId="541" priority="32">
      <formula>F24&lt;0</formula>
    </cfRule>
  </conditionalFormatting>
  <conditionalFormatting sqref="H24:H25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48.24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48.24</v>
      </c>
      <c r="R4" s="490">
        <v>1.11E-2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53.064000000000007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52.581600000000009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52.099200000000003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51.616800000000005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51.134400000000007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50.652000000000001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50.169600000000003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49.687200000000004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49.204800000000006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48.7224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48.24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47.757600000000004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47.275199999999998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46.7928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46.310400000000001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45.828000000000003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45.345599999999997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44.863200000000006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44.380800000000001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43.898400000000002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43.416000000000004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36.89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36.89</v>
      </c>
      <c r="R4" s="510">
        <v>2.3999999999999998E-3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40.579000000000001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40.210100000000004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39.841200000000001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39.472300000000004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39.103400000000001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38.734500000000004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38.365600000000001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37.996700000000004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37.627800000000001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37.258900000000004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36.89</v>
      </c>
      <c r="W39" s="134"/>
    </row>
    <row r="40" spans="1:23" x14ac:dyDescent="0.25">
      <c r="O40" s="81">
        <v>0.99</v>
      </c>
      <c r="P40" s="81">
        <f t="shared" si="0"/>
        <v>36.521099999999997</v>
      </c>
      <c r="W40" s="134"/>
    </row>
    <row r="41" spans="1:23" x14ac:dyDescent="0.25">
      <c r="O41" s="81">
        <v>0.98</v>
      </c>
      <c r="P41" s="81">
        <f t="shared" si="0"/>
        <v>36.152200000000001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35.783299999999997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35.414400000000001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35.045499999999997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34.676600000000001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34.307700000000004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33.938800000000001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33.569900000000004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33.201000000000001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60.15</v>
      </c>
      <c r="R4" s="510">
        <v>-1.15E-2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3007.5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1387.0099999999984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163.5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5.7489451476793248E-2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66.165000000000006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65.563500000000005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64.962000000000003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64.360500000000002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63.759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63.157499999999999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62.555999999999997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61.954500000000003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61.353000000000002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60.7515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60.15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59.548499999999997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58.946999999999996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58.345499999999994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57.744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57.142499999999998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56.540999999999997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55.939500000000002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55.338000000000001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54.736499999999999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54.134999999999998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5:F43">
    <cfRule type="expression" dxfId="450" priority="44">
      <formula>F25&gt;0</formula>
    </cfRule>
    <cfRule type="expression" dxfId="449" priority="45">
      <formula>F25&lt;0</formula>
    </cfRule>
  </conditionalFormatting>
  <conditionalFormatting sqref="H45 H47:H48 H50:H51 H53 H25:H43">
    <cfRule type="expression" dxfId="448" priority="42">
      <formula>H25&gt;0</formula>
    </cfRule>
    <cfRule type="expression" dxfId="447" priority="43">
      <formula>H25&lt;0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">
    <cfRule type="expression" dxfId="412" priority="3">
      <formula>F24&gt;0</formula>
    </cfRule>
    <cfRule type="expression" dxfId="411" priority="4">
      <formula>F24&lt;0</formula>
    </cfRule>
  </conditionalFormatting>
  <conditionalFormatting sqref="H24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42.75</v>
      </c>
      <c r="R4" s="490">
        <v>-8.0999999999999996E-3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4702.5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-40.080000000000382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-115.10000000000036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-2.3891564264364073E-2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47.025000000000006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46.597500000000004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46.17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45.7425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45.315000000000005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44.887500000000003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44.46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44.032499999999999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43.605000000000004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43.177500000000002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42.75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42.322499999999998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41.894999999999996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41.467500000000001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41.04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40.612499999999997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40.184999999999995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39.7575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39.33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38.902500000000003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38.475000000000001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48.62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48.62</v>
      </c>
      <c r="R4" s="490">
        <v>1.78E-2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53.481999999999999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52.995800000000003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52.509599999999999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52.023400000000002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51.537199999999999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51.051000000000002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50.564799999999998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50.078600000000002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49.592399999999998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49.106200000000001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48.62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48.133799999999994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47.647599999999997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47.161399999999993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46.675199999999997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46.188999999999993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45.702799999999996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45.2166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44.730400000000003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44.244199999999999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43.757999999999996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92.46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92.46</v>
      </c>
      <c r="R4" s="490">
        <v>1.2999999999999999E-3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101.706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100.7814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99.856800000000007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98.932199999999995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98.007599999999996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97.082999999999998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96.1584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95.233800000000002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94.30919999999999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93.384599999999992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92.46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91.535399999999996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90.610799999999998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89.686199999999985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88.761599999999987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87.836999999999989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86.912399999999991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85.987799999999993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85.063199999999995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84.138599999999997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83.213999999999999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129.80000000000001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129.80000000000001</v>
      </c>
      <c r="R4" s="490">
        <v>-1.41E-2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142.78000000000003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141.48200000000003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140.18400000000003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138.88600000000002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137.58800000000002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136.29000000000002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134.99200000000002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133.69400000000002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132.39600000000002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131.09800000000001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129.80000000000001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128.50200000000001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127.20400000000001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125.90600000000001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124.608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123.31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122.012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120.71400000000001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119.41600000000001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118.11800000000001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116.82000000000001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246.67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246.67</v>
      </c>
      <c r="R4" s="490">
        <v>-5.1999999999999998E-3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271.33699999999999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268.87029999999999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266.40359999999998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263.93689999999998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261.47019999999998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259.00349999999997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256.53679999999997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254.0701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251.60339999999999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249.13669999999999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246.67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244.20329999999998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241.73659999999998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239.26989999999998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236.80319999999998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234.33649999999997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231.86979999999997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229.40309999999999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226.93639999999999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224.46969999999999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222.00299999999999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66.95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66.95</v>
      </c>
      <c r="R4" s="490">
        <v>-9.1999999999999998E-3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73.64500000000001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72.975500000000011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72.306000000000012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71.636500000000012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70.967000000000013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70.297499999999999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69.628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68.958500000000001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68.289000000000001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67.619500000000002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66.95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66.280500000000004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65.611000000000004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64.941500000000005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64.272000000000006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63.602499999999999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62.933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62.263500000000008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61.594000000000008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60.924500000000002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60.255000000000003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64.63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64.63</v>
      </c>
      <c r="R4" s="509">
        <v>-5.1000000000000004E-3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71.093000000000004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70.446700000000007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69.800399999999996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69.1541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68.507800000000003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67.861499999999992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67.215199999999996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66.568899999999999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65.922600000000003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65.276299999999992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64.63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63.983699999999992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63.337399999999995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62.691099999999992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62.044799999999995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61.398499999999991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60.752199999999995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60.105899999999998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59.459600000000002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58.813299999999998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58.166999999999994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53.62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53.62</v>
      </c>
      <c r="R4" s="511">
        <v>-6.3E-3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58.981999999999999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58.445799999999998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57.909599999999998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57.373400000000004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56.837200000000003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56.301000000000002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55.764800000000001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55.2286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54.692399999999999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54.156199999999998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53.62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53.083799999999997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52.547599999999996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52.011399999999995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51.475199999999994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50.938999999999993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50.402799999999992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49.866599999999998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49.330399999999997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48.794199999999996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48.257999999999996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14.71</v>
      </c>
      <c r="R4" s="490">
        <v>-1.7999999999999999E-2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4118.8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-1386.9700000000003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-1386.9700000000003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-0.25191208495814393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16.181000000000001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16.033900000000003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15.886800000000003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15.739700000000003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15.592600000000001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15.445500000000001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15.298400000000001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15.151300000000001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15.004200000000001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14.857100000000001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14.71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14.562900000000001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14.415800000000001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14.268700000000001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14.121600000000001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13.974500000000001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13.827400000000001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13.680300000000001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13.533200000000001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13.386100000000001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13.239000000000001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7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98.13</v>
      </c>
      <c r="R4" s="490">
        <v>7.7000000000000002E-3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107.943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106.96170000000001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105.9804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104.9991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104.01779999999999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103.0365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102.0552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101.07389999999999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100.09259999999999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99.1113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98.13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97.148699999999991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96.167400000000001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95.186099999999996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94.204799999999992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93.223499999999987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92.242199999999997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91.260900000000007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90.279600000000002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89.298299999999998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88.316999999999993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11.7</v>
      </c>
      <c r="R4" s="490">
        <v>-1.6E-2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3112.2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-6662.5900000000011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-7097.5200000000013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-0.69517283529812768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12.870000000000001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12.753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12.635999999999999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12.519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12.401999999999999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12.285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12.167999999999999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12.051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11.933999999999999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11.817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11.7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11.582999999999998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11.465999999999999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11.348999999999998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11.231999999999999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11.114999999999998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10.997999999999999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10.881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10.763999999999999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10.647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10.53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79.95</v>
      </c>
      <c r="R4" s="490">
        <v>-1.4999999999999999E-2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7995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564.56999999999789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-94.100000000000364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-1.1632938151339501E-2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87.945000000000007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87.145500000000013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86.346000000000004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85.546500000000009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84.747000000000014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83.947500000000005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83.14800000000001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82.348500000000001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81.549000000000007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80.749499999999998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79.95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79.150500000000008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78.350999999999999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77.551500000000004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76.751999999999995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75.952500000000001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75.152999999999992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74.353500000000011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73.554000000000002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72.754500000000007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71.954999999999998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90">
        <v>-3.3999999999999998E-3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300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55.348266666666674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3"/>
      <c r="J4" s="3"/>
      <c r="K4" s="3"/>
      <c r="L4" s="72">
        <v>42856</v>
      </c>
      <c r="M4" s="43">
        <v>36</v>
      </c>
      <c r="O4" s="11" t="s">
        <v>66</v>
      </c>
      <c r="Q4" s="54">
        <v>51.81</v>
      </c>
      <c r="R4" s="490">
        <v>5.4000000000000003E-3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15543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16604.480000000003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-1011.5300000000034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-1061.4800000000032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-6.3927325637418514E-2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4">
        <v>100</v>
      </c>
      <c r="D10" s="2">
        <v>50.2</v>
      </c>
      <c r="E10" s="2">
        <v>0</v>
      </c>
      <c r="F10" s="2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56.991000000000007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5">O43*$Q$4</f>
        <v>56.47290000000001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6">C44*(E44-D44)</f>
        <v>-397.40000000000038</v>
      </c>
      <c r="G44" s="39">
        <f t="shared" ref="G44:G47" si="17">D44*C44</f>
        <v>11611.4</v>
      </c>
      <c r="H44" s="227">
        <f t="shared" ref="H44:H47" si="18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5"/>
        <v>55.954800000000006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5"/>
        <v>55.436700000000009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K46" s="39"/>
      <c r="O46" s="81">
        <v>1.06</v>
      </c>
      <c r="P46" s="81">
        <f t="shared" si="15"/>
        <v>54.918600000000005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6"/>
        <v>-1547.4900000000011</v>
      </c>
      <c r="G47" s="39">
        <f t="shared" si="17"/>
        <v>16604.490000000002</v>
      </c>
      <c r="H47" s="227">
        <f t="shared" si="18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5"/>
        <v>54.400500000000008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" si="19">C48*(E48-D48)</f>
        <v>-1145.4900000000002</v>
      </c>
      <c r="G48" s="39">
        <f t="shared" ref="G48" si="20">D48*C48</f>
        <v>16604.490000000002</v>
      </c>
      <c r="H48" s="227">
        <f t="shared" ref="H48" si="21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5"/>
        <v>53.882400000000004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1.03</v>
      </c>
      <c r="P49" s="81">
        <f t="shared" si="15"/>
        <v>53.364300000000007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5"/>
        <v>52.846200000000003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5"/>
        <v>52.328100000000006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5"/>
        <v>51.81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5"/>
        <v>51.291899999999998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50.773800000000001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50.255699999999997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49.7376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49.219499999999996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48.7014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48.183300000000003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47.665200000000006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47.147100000000002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46.629000000000005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45.76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45.76</v>
      </c>
      <c r="R4" s="490">
        <v>-2.5999999999999999E-3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50.335999999999999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49.878399999999999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49.4208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48.963200000000001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48.505600000000001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48.048000000000002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47.590400000000002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47.132799999999996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46.675199999999997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46.217599999999997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45.76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45.302399999999999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44.844799999999999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44.3872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43.929599999999994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43.471999999999994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43.014399999999995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42.556800000000003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42.099200000000003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41.641599999999997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41.183999999999997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191.28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191.28</v>
      </c>
      <c r="R4" s="490">
        <v>-5.8999999999999999E-3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210.40800000000002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208.49520000000001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206.58240000000001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204.6696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202.7568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200.84400000000002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198.93120000000002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197.01840000000001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195.10560000000001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193.19280000000001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191.28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189.3672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187.45439999999999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185.54159999999999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183.62879999999998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181.71599999999998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179.8032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177.8904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175.9776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174.06480000000002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172.15200000000002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49.85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49.85</v>
      </c>
      <c r="R4" s="490">
        <v>-1.09E-2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54.835000000000008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54.336500000000008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53.838000000000008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53.339500000000008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52.841000000000001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52.342500000000001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51.844000000000001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51.345500000000001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50.847000000000001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50.348500000000001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49.85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49.351500000000001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48.853000000000002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48.354500000000002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47.856000000000002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47.357500000000002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46.859000000000002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46.360500000000002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45.862000000000002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45.363500000000002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44.865000000000002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119.01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119.01</v>
      </c>
      <c r="R4" s="490">
        <v>2.3999999999999998E-3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130.91100000000003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129.72090000000003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128.53080000000003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127.34070000000001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126.15060000000001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124.96050000000001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123.77040000000001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122.58030000000001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121.39020000000001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120.20010000000001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117.8199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116.6298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115.4397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114.2496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113.0595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111.8694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110.67930000000001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109.48920000000001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108.29910000000001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107.10900000000001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193.2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193.2</v>
      </c>
      <c r="R4" s="490">
        <v>3.5000000000000001E-3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212.52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210.58799999999999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208.65600000000001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206.72399999999999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204.792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202.85999999999999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200.928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198.99599999999998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197.06399999999999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195.13199999999998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193.2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191.268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189.33599999999998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187.404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185.47199999999998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183.54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181.60799999999998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179.67599999999999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177.744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175.81199999999998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173.88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2017-10-16T23:50:38Z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