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r:id="rId29"/>
    <sheet name="COST" sheetId="78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57" l="1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P600" i="38" s="1"/>
  <c r="M600" i="38"/>
  <c r="N600" i="38" s="1"/>
  <c r="S600" i="38"/>
  <c r="O600" i="38" l="1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C18" i="81"/>
  <c r="H19" i="97"/>
  <c r="H85" i="97"/>
  <c r="H19" i="98"/>
  <c r="M85" i="97"/>
  <c r="K85" i="98"/>
  <c r="M85" i="98"/>
  <c r="K19" i="98"/>
  <c r="C85" i="98"/>
  <c r="M19" i="98"/>
  <c r="F85" i="98"/>
  <c r="K85" i="97"/>
  <c r="C19" i="98"/>
  <c r="K19" i="97"/>
  <c r="F19" i="97"/>
  <c r="C85" i="97"/>
  <c r="F19" i="98"/>
  <c r="C19" i="97"/>
  <c r="H85" i="98"/>
  <c r="M19" i="97"/>
  <c r="F85" i="97"/>
  <c r="Q2" i="97" l="1"/>
  <c r="Q8" i="97" s="1"/>
  <c r="M66" i="97"/>
  <c r="Q10" i="97" s="1"/>
  <c r="M66" i="98"/>
  <c r="Q10" i="98" s="1"/>
  <c r="Q8" i="98"/>
  <c r="Q3" i="98"/>
  <c r="Q6" i="98" s="1"/>
  <c r="Q5" i="98"/>
  <c r="Q3" i="97"/>
  <c r="Q6" i="97" s="1"/>
  <c r="C18" i="70"/>
  <c r="Q7" i="98" l="1"/>
  <c r="Q5" i="97"/>
  <c r="Q9" i="98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C85" i="96"/>
  <c r="F85" i="96"/>
  <c r="F19" i="96"/>
  <c r="M85" i="96"/>
  <c r="K19" i="96"/>
  <c r="K85" i="96"/>
  <c r="C19" i="96"/>
  <c r="H85" i="96"/>
  <c r="H19" i="96"/>
  <c r="M19" i="96"/>
  <c r="Q2" i="96" l="1"/>
  <c r="Q5" i="96" s="1"/>
  <c r="M66" i="96"/>
  <c r="Q10" i="96" s="1"/>
  <c r="Q3" i="96"/>
  <c r="Q6" i="96" s="1"/>
  <c r="W54" i="58"/>
  <c r="Q8" i="96" l="1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85" i="95"/>
  <c r="M85" i="95"/>
  <c r="F85" i="95"/>
  <c r="F19" i="95"/>
  <c r="C19" i="95"/>
  <c r="H19" i="95"/>
  <c r="K85" i="95"/>
  <c r="M19" i="95"/>
  <c r="C85" i="95"/>
  <c r="K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85" i="94"/>
  <c r="C19" i="94"/>
  <c r="K19" i="94"/>
  <c r="H85" i="94"/>
  <c r="M19" i="94"/>
  <c r="H19" i="94"/>
  <c r="F19" i="94"/>
  <c r="M85" i="94"/>
  <c r="C85" i="94"/>
  <c r="F85" i="94"/>
  <c r="Q2" i="94" l="1"/>
  <c r="Z579" i="38"/>
  <c r="M66" i="94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H85" i="93"/>
  <c r="C19" i="93"/>
  <c r="M85" i="93"/>
  <c r="K85" i="93"/>
  <c r="K19" i="93"/>
  <c r="H19" i="93"/>
  <c r="C85" i="93"/>
  <c r="F19" i="93"/>
  <c r="F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H85" i="92"/>
  <c r="M19" i="91"/>
  <c r="K19" i="91"/>
  <c r="H19" i="92"/>
  <c r="H85" i="91"/>
  <c r="K19" i="92"/>
  <c r="C85" i="92"/>
  <c r="M85" i="91"/>
  <c r="F19" i="92"/>
  <c r="M19" i="92"/>
  <c r="C19" i="92"/>
  <c r="K85" i="91"/>
  <c r="C19" i="91"/>
  <c r="H19" i="91"/>
  <c r="F85" i="91"/>
  <c r="F19" i="91"/>
  <c r="M85" i="92"/>
  <c r="C85" i="91"/>
  <c r="F85" i="92"/>
  <c r="K85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1" l="1"/>
  <c r="Q5" i="91"/>
  <c r="Q9" i="93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F85" i="90"/>
  <c r="M85" i="90"/>
  <c r="F19" i="90"/>
  <c r="C85" i="90"/>
  <c r="K85" i="90"/>
  <c r="M19" i="90"/>
  <c r="H85" i="90"/>
  <c r="K19" i="90"/>
  <c r="C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C19" i="89"/>
  <c r="M19" i="89"/>
  <c r="M85" i="89"/>
  <c r="H85" i="89"/>
  <c r="K85" i="89"/>
  <c r="F85" i="89"/>
  <c r="C85" i="89"/>
  <c r="K19" i="89"/>
  <c r="H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8"/>
  <c r="C85" i="87"/>
  <c r="K85" i="87"/>
  <c r="M85" i="87"/>
  <c r="K19" i="87"/>
  <c r="M19" i="87"/>
  <c r="K85" i="88"/>
  <c r="H85" i="88"/>
  <c r="F85" i="87"/>
  <c r="M85" i="88"/>
  <c r="M19" i="88"/>
  <c r="F19" i="88"/>
  <c r="H85" i="87"/>
  <c r="F85" i="88"/>
  <c r="C19" i="88"/>
  <c r="C19" i="87"/>
  <c r="H19" i="88"/>
  <c r="F19" i="87"/>
  <c r="K19" i="88"/>
  <c r="H19" i="87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19" i="86"/>
  <c r="F85" i="86"/>
  <c r="K85" i="86"/>
  <c r="H19" i="86"/>
  <c r="K19" i="86"/>
  <c r="F19" i="86"/>
  <c r="H85" i="86"/>
  <c r="M19" i="86"/>
  <c r="M85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Z487" i="38" s="1"/>
  <c r="G487" i="38"/>
  <c r="H487" i="38"/>
  <c r="K487" i="38"/>
  <c r="L487" i="38" s="1"/>
  <c r="M487" i="38"/>
  <c r="N487" i="38" s="1"/>
  <c r="S487" i="38"/>
  <c r="O487" i="38" l="1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C19" i="85"/>
  <c r="F85" i="85"/>
  <c r="K85" i="85"/>
  <c r="M85" i="85"/>
  <c r="H19" i="85"/>
  <c r="H85" i="85"/>
  <c r="M19" i="85"/>
  <c r="F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F85" i="83"/>
  <c r="C19" i="83"/>
  <c r="H85" i="84"/>
  <c r="H85" i="83"/>
  <c r="H19" i="83"/>
  <c r="C19" i="84"/>
  <c r="M85" i="83"/>
  <c r="K85" i="84"/>
  <c r="M19" i="84"/>
  <c r="K85" i="83"/>
  <c r="F19" i="83"/>
  <c r="F85" i="84"/>
  <c r="M19" i="83"/>
  <c r="C85" i="83"/>
  <c r="F19" i="84"/>
  <c r="M85" i="84"/>
  <c r="C85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M19" i="82"/>
  <c r="M85" i="82"/>
  <c r="M18" i="74"/>
  <c r="C85" i="82"/>
  <c r="C19" i="82"/>
  <c r="C18" i="74"/>
  <c r="H18" i="74"/>
  <c r="H85" i="82"/>
  <c r="K85" i="82"/>
  <c r="F19" i="82"/>
  <c r="H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M78" i="75"/>
  <c r="M96" i="31"/>
  <c r="C78" i="75"/>
  <c r="C96" i="31"/>
  <c r="H96" i="31"/>
  <c r="F96" i="31"/>
  <c r="K96" i="31"/>
  <c r="K78" i="75"/>
  <c r="F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K19" i="64"/>
  <c r="M85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F85" i="81"/>
  <c r="F19" i="81"/>
  <c r="H85" i="81"/>
  <c r="M19" i="81"/>
  <c r="M85" i="81"/>
  <c r="K85" i="81"/>
  <c r="H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85" i="80"/>
  <c r="H19" i="80"/>
  <c r="K19" i="80"/>
  <c r="C19" i="80"/>
  <c r="K85" i="80"/>
  <c r="M85" i="80"/>
  <c r="M19" i="80"/>
  <c r="F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M65" i="79"/>
  <c r="C65" i="79"/>
  <c r="H65" i="79"/>
  <c r="F19" i="79"/>
  <c r="F65" i="79"/>
  <c r="C19" i="79"/>
  <c r="M19" i="79"/>
  <c r="H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H19" i="78"/>
  <c r="M19" i="78"/>
  <c r="C19" i="78"/>
  <c r="C85" i="78"/>
  <c r="H85" i="78"/>
  <c r="M85" i="78"/>
  <c r="F19" i="78"/>
  <c r="K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C85" i="77"/>
  <c r="K85" i="77"/>
  <c r="H19" i="77"/>
  <c r="C19" i="77"/>
  <c r="M85" i="77"/>
  <c r="F85" i="77"/>
  <c r="F19" i="77"/>
  <c r="M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K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C93" i="68"/>
  <c r="K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05" i="25"/>
  <c r="M705" i="25"/>
  <c r="C705" i="25"/>
  <c r="H705" i="25"/>
  <c r="K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34"/>
  <c r="H81" i="61"/>
  <c r="F23" i="58"/>
  <c r="F19" i="55"/>
  <c r="H86" i="53"/>
  <c r="C19" i="54"/>
  <c r="K156" i="49"/>
  <c r="K19" i="53"/>
  <c r="F77" i="70"/>
  <c r="F55" i="50"/>
  <c r="C119" i="7"/>
  <c r="F19" i="53"/>
  <c r="M19" i="69"/>
  <c r="H19" i="3"/>
  <c r="F72" i="59"/>
  <c r="C72" i="59"/>
  <c r="F19" i="59"/>
  <c r="C19" i="64"/>
  <c r="K19" i="73"/>
  <c r="K65" i="63"/>
  <c r="K77" i="70"/>
  <c r="M19" i="63"/>
  <c r="C92" i="45"/>
  <c r="F19" i="60"/>
  <c r="K92" i="45"/>
  <c r="M72" i="59"/>
  <c r="C19" i="73"/>
  <c r="H30" i="40"/>
  <c r="C65" i="71"/>
  <c r="K19" i="69"/>
  <c r="H19" i="53"/>
  <c r="C63" i="66"/>
  <c r="H19" i="60"/>
  <c r="F19" i="66"/>
  <c r="K86" i="53"/>
  <c r="H19" i="70"/>
  <c r="C55" i="50"/>
  <c r="C19" i="53"/>
  <c r="F67" i="60"/>
  <c r="K67" i="60"/>
  <c r="F156" i="49"/>
  <c r="C19" i="71"/>
  <c r="F30" i="40"/>
  <c r="M146" i="58"/>
  <c r="C19" i="52"/>
  <c r="C51" i="54"/>
  <c r="H19" i="41"/>
  <c r="K55" i="50"/>
  <c r="K19" i="70"/>
  <c r="K63" i="66"/>
  <c r="K19" i="72"/>
  <c r="F19" i="72"/>
  <c r="H72" i="59"/>
  <c r="M19" i="75"/>
  <c r="M19" i="62"/>
  <c r="K51" i="54"/>
  <c r="K213" i="57"/>
  <c r="C86" i="53"/>
  <c r="F100" i="34"/>
  <c r="M67" i="60"/>
  <c r="M19" i="41"/>
  <c r="C19" i="69"/>
  <c r="C19" i="3"/>
  <c r="F86" i="53"/>
  <c r="K30" i="40"/>
  <c r="F65" i="71"/>
  <c r="M19" i="50"/>
  <c r="C65" i="63"/>
  <c r="H19" i="45"/>
  <c r="K90" i="72"/>
  <c r="F19" i="73"/>
  <c r="C19" i="75"/>
  <c r="H30" i="49"/>
  <c r="K72" i="59"/>
  <c r="K19" i="52"/>
  <c r="C19" i="59"/>
  <c r="F81" i="61"/>
  <c r="H119" i="7"/>
  <c r="M81" i="61"/>
  <c r="K19" i="54"/>
  <c r="C19" i="61"/>
  <c r="C19" i="55"/>
  <c r="K23" i="17"/>
  <c r="K19" i="34"/>
  <c r="K94" i="52"/>
  <c r="H90" i="72"/>
  <c r="F30" i="49"/>
  <c r="F19" i="54"/>
  <c r="M19" i="55"/>
  <c r="M19" i="53"/>
  <c r="M55" i="50"/>
  <c r="C19" i="41"/>
  <c r="C19" i="70"/>
  <c r="M77" i="70"/>
  <c r="K65" i="71"/>
  <c r="H63" i="66"/>
  <c r="F19" i="68"/>
  <c r="H19" i="50"/>
  <c r="C213" i="57"/>
  <c r="M19" i="61"/>
  <c r="H19" i="66"/>
  <c r="H19" i="73"/>
  <c r="C25" i="31"/>
  <c r="C90" i="72"/>
  <c r="M156" i="49"/>
  <c r="M86" i="53"/>
  <c r="K19" i="68"/>
  <c r="H92" i="45"/>
  <c r="F19" i="34"/>
  <c r="K19" i="3"/>
  <c r="C19" i="62"/>
  <c r="H67" i="60"/>
  <c r="H75" i="41"/>
  <c r="C19" i="45"/>
  <c r="F19" i="61"/>
  <c r="F19" i="50"/>
  <c r="K19" i="66"/>
  <c r="M19" i="70"/>
  <c r="H65" i="63"/>
  <c r="M19" i="71"/>
  <c r="K451" i="17"/>
  <c r="F23" i="17"/>
  <c r="F19" i="43"/>
  <c r="C94" i="52"/>
  <c r="M100" i="34"/>
  <c r="C451" i="17"/>
  <c r="F94" i="52"/>
  <c r="H19" i="68"/>
  <c r="M19" i="60"/>
  <c r="F19" i="64"/>
  <c r="H25" i="31"/>
  <c r="F19" i="69"/>
  <c r="H19" i="59"/>
  <c r="F85" i="64"/>
  <c r="C67" i="60"/>
  <c r="H23" i="17"/>
  <c r="C19" i="72"/>
  <c r="C77" i="70"/>
  <c r="K30" i="49"/>
  <c r="K19" i="61"/>
  <c r="K19" i="60"/>
  <c r="M19" i="34"/>
  <c r="C19" i="60"/>
  <c r="F72" i="25"/>
  <c r="F42" i="51"/>
  <c r="M23" i="58"/>
  <c r="F19" i="41"/>
  <c r="M94" i="52"/>
  <c r="M19" i="72"/>
  <c r="H77" i="70"/>
  <c r="K19" i="45"/>
  <c r="K19" i="75"/>
  <c r="K25" i="31"/>
  <c r="H19" i="72"/>
  <c r="K19" i="50"/>
  <c r="F19" i="45"/>
  <c r="K19" i="41"/>
  <c r="F19" i="52"/>
  <c r="H19" i="55"/>
  <c r="F18" i="74"/>
  <c r="C23" i="58"/>
  <c r="C100" i="34"/>
  <c r="C23" i="17"/>
  <c r="F92" i="45"/>
  <c r="H19" i="63"/>
  <c r="C81" i="61"/>
  <c r="F90" i="72"/>
  <c r="F25" i="31"/>
  <c r="M65" i="63"/>
  <c r="H55" i="50"/>
  <c r="C75" i="41"/>
  <c r="F65" i="63"/>
  <c r="K19" i="71"/>
  <c r="M19" i="45"/>
  <c r="H19" i="61"/>
  <c r="K19" i="59"/>
  <c r="H19" i="71"/>
  <c r="K23" i="58"/>
  <c r="M19" i="68"/>
  <c r="H19" i="75"/>
  <c r="H19" i="52"/>
  <c r="F451" i="17"/>
  <c r="M119" i="7"/>
  <c r="F213" i="57"/>
  <c r="F146" i="58"/>
  <c r="M30" i="40"/>
  <c r="M75" i="41"/>
  <c r="C30" i="49"/>
  <c r="F75" i="41"/>
  <c r="F19" i="3"/>
  <c r="C146" i="58"/>
  <c r="M19" i="3"/>
  <c r="F19" i="75"/>
  <c r="F19" i="70"/>
  <c r="F23" i="57"/>
  <c r="M23" i="17"/>
  <c r="C23" i="57"/>
  <c r="M25" i="31"/>
  <c r="M63" i="66"/>
  <c r="H146" i="58"/>
  <c r="H94" i="52"/>
  <c r="F63" i="66"/>
  <c r="F19" i="62"/>
  <c r="C19" i="68"/>
  <c r="H51" i="54"/>
  <c r="C72" i="25"/>
  <c r="H156" i="49"/>
  <c r="H100" i="34"/>
  <c r="H213" i="57"/>
  <c r="F19" i="63"/>
  <c r="H451" i="17"/>
  <c r="F119" i="7"/>
  <c r="M92" i="45"/>
  <c r="M451" i="17"/>
  <c r="H19" i="34"/>
  <c r="M90" i="72"/>
  <c r="C85" i="64"/>
  <c r="K19" i="63"/>
  <c r="M19" i="73"/>
  <c r="M30" i="49"/>
  <c r="M51" i="54"/>
  <c r="M19" i="52"/>
  <c r="C19" i="66"/>
  <c r="F19" i="71"/>
  <c r="M19" i="59"/>
  <c r="K81" i="61"/>
  <c r="C30" i="40"/>
  <c r="K18" i="74"/>
  <c r="M65" i="71"/>
  <c r="F51" i="54"/>
  <c r="H19" i="54"/>
  <c r="M42" i="51"/>
  <c r="H23" i="58"/>
  <c r="K146" i="58"/>
  <c r="M19" i="66"/>
  <c r="C19" i="63"/>
  <c r="M19" i="54"/>
  <c r="K100" i="34"/>
  <c r="H19" i="69"/>
  <c r="M213" i="57"/>
  <c r="K19" i="55"/>
  <c r="C19" i="50"/>
  <c r="H19" i="62"/>
  <c r="M23" i="57"/>
  <c r="C156" i="49"/>
  <c r="H65" i="71"/>
  <c r="K75" i="41"/>
  <c r="K119" i="7"/>
  <c r="K19" i="62"/>
  <c r="K23" i="57"/>
  <c r="H72" i="25"/>
  <c r="K42" i="51"/>
  <c r="V601" i="38" l="1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X62" i="38"/>
  <c r="O66" i="38"/>
  <c r="O70" i="38"/>
  <c r="O74" i="38"/>
  <c r="X74" i="38"/>
  <c r="O78" i="38"/>
  <c r="O97" i="38"/>
  <c r="X97" i="38"/>
  <c r="O101" i="38"/>
  <c r="O105" i="38"/>
  <c r="O109" i="38"/>
  <c r="O113" i="38"/>
  <c r="X113" i="38"/>
  <c r="O117" i="38"/>
  <c r="O121" i="38"/>
  <c r="O125" i="38"/>
  <c r="O129" i="38"/>
  <c r="O133" i="38"/>
  <c r="O137" i="38"/>
  <c r="O141" i="38"/>
  <c r="O145" i="38"/>
  <c r="O158" i="38"/>
  <c r="O174" i="38"/>
  <c r="O190" i="38"/>
  <c r="X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X26" i="38"/>
  <c r="O30" i="38"/>
  <c r="O34" i="38"/>
  <c r="O38" i="38"/>
  <c r="X38" i="38"/>
  <c r="O89" i="38"/>
  <c r="O93" i="38"/>
  <c r="X93" i="38"/>
  <c r="O166" i="38"/>
  <c r="O348" i="38"/>
  <c r="O29" i="38"/>
  <c r="X29" i="38"/>
  <c r="O33" i="38"/>
  <c r="O37" i="38"/>
  <c r="O41" i="38"/>
  <c r="O45" i="38"/>
  <c r="O49" i="38"/>
  <c r="O53" i="38"/>
  <c r="O57" i="38"/>
  <c r="O61" i="38"/>
  <c r="X61" i="38"/>
  <c r="O65" i="38"/>
  <c r="X65" i="38"/>
  <c r="O69" i="38"/>
  <c r="O73" i="38"/>
  <c r="O77" i="38"/>
  <c r="O81" i="38"/>
  <c r="X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X132" i="38"/>
  <c r="O136" i="38"/>
  <c r="O140" i="38"/>
  <c r="O144" i="38"/>
  <c r="O148" i="38"/>
  <c r="O156" i="38"/>
  <c r="O164" i="38"/>
  <c r="O172" i="38"/>
  <c r="X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X55" i="38"/>
  <c r="O75" i="38"/>
  <c r="O86" i="38"/>
  <c r="O98" i="38"/>
  <c r="O114" i="38"/>
  <c r="O160" i="38"/>
  <c r="X160" i="38"/>
  <c r="O262" i="38"/>
  <c r="O159" i="38"/>
  <c r="O285" i="38"/>
  <c r="O42" i="38"/>
  <c r="O46" i="38"/>
  <c r="O50" i="38"/>
  <c r="O54" i="38"/>
  <c r="O82" i="38"/>
  <c r="X82" i="38"/>
  <c r="O150" i="38"/>
  <c r="O182" i="38"/>
  <c r="X182" i="38"/>
  <c r="O198" i="38"/>
  <c r="O308" i="38"/>
  <c r="X308" i="38"/>
  <c r="O356" i="38"/>
  <c r="O155" i="38"/>
  <c r="O163" i="38"/>
  <c r="O171" i="38"/>
  <c r="O179" i="38"/>
  <c r="O187" i="38"/>
  <c r="O195" i="38"/>
  <c r="O265" i="38"/>
  <c r="O289" i="38"/>
  <c r="O297" i="38"/>
  <c r="O305" i="38"/>
  <c r="X305" i="38"/>
  <c r="O313" i="38"/>
  <c r="O321" i="38"/>
  <c r="O337" i="38"/>
  <c r="O345" i="38"/>
  <c r="O35" i="38"/>
  <c r="X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X151" i="38"/>
  <c r="O175" i="38"/>
  <c r="O191" i="38"/>
  <c r="O28" i="38"/>
  <c r="O32" i="38"/>
  <c r="X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X80" i="38"/>
  <c r="O84" i="38"/>
  <c r="O87" i="38"/>
  <c r="O91" i="38"/>
  <c r="O95" i="38"/>
  <c r="O99" i="38"/>
  <c r="O103" i="38"/>
  <c r="X103" i="38"/>
  <c r="O107" i="38"/>
  <c r="O111" i="38"/>
  <c r="O115" i="38"/>
  <c r="O119" i="38"/>
  <c r="O123" i="38"/>
  <c r="X123" i="38"/>
  <c r="O127" i="38"/>
  <c r="O131" i="38"/>
  <c r="O135" i="38"/>
  <c r="O139" i="38"/>
  <c r="O143" i="38"/>
  <c r="X143" i="38"/>
  <c r="O147" i="38"/>
  <c r="O154" i="38"/>
  <c r="O162" i="38"/>
  <c r="O170" i="38"/>
  <c r="O178" i="38"/>
  <c r="O186" i="38"/>
  <c r="X186" i="38"/>
  <c r="O194" i="38"/>
  <c r="O202" i="38"/>
  <c r="O218" i="38"/>
  <c r="O226" i="38"/>
  <c r="O264" i="38"/>
  <c r="O272" i="38"/>
  <c r="X272" i="38"/>
  <c r="O328" i="38"/>
  <c r="O336" i="38"/>
  <c r="O153" i="38"/>
  <c r="O161" i="38"/>
  <c r="O169" i="38"/>
  <c r="O177" i="38"/>
  <c r="O185" i="38"/>
  <c r="O193" i="38"/>
  <c r="O201" i="38"/>
  <c r="X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01" i="38" s="1"/>
  <c r="Y60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W40" i="38"/>
  <c r="V46" i="38"/>
  <c r="X46" i="38" s="1"/>
  <c r="V53" i="38"/>
  <c r="X53" i="38" s="1"/>
  <c r="V97" i="38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V49" i="38"/>
  <c r="X49" i="38" s="1"/>
  <c r="W62" i="38"/>
  <c r="W64" i="38"/>
  <c r="Y64" i="38" s="1"/>
  <c r="W81" i="38"/>
  <c r="Y81" i="38" s="1"/>
  <c r="V82" i="38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W69" i="38"/>
  <c r="Y69" i="38" s="1"/>
  <c r="P151" i="38"/>
  <c r="V174" i="38"/>
  <c r="X174" i="38" s="1"/>
  <c r="V206" i="38"/>
  <c r="V222" i="38"/>
  <c r="V324" i="38"/>
  <c r="V329" i="38"/>
  <c r="W52" i="38"/>
  <c r="Y52" i="38" s="1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V158" i="38"/>
  <c r="X158" i="38" s="1"/>
  <c r="V148" i="38"/>
  <c r="X148" i="38" s="1"/>
  <c r="V129" i="38"/>
  <c r="X129" i="38" s="1"/>
  <c r="V123" i="38"/>
  <c r="V339" i="38"/>
  <c r="V320" i="38"/>
  <c r="V290" i="38"/>
  <c r="X290" i="38" s="1"/>
  <c r="V272" i="38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V144" i="38"/>
  <c r="X144" i="38" s="1"/>
  <c r="V142" i="38"/>
  <c r="X142" i="38" s="1"/>
  <c r="V140" i="38"/>
  <c r="X140" i="38" s="1"/>
  <c r="V138" i="38"/>
  <c r="X138" i="38" s="1"/>
  <c r="V113" i="38"/>
  <c r="V107" i="38"/>
  <c r="X107" i="38" s="1"/>
  <c r="V99" i="38"/>
  <c r="X99" i="38" s="1"/>
  <c r="V91" i="38"/>
  <c r="X91" i="38" s="1"/>
  <c r="V80" i="38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V172" i="38"/>
  <c r="V163" i="38"/>
  <c r="X163" i="38" s="1"/>
  <c r="V132" i="38"/>
  <c r="V124" i="38"/>
  <c r="X124" i="38" s="1"/>
  <c r="V92" i="38"/>
  <c r="X92" i="38" s="1"/>
  <c r="V88" i="38"/>
  <c r="X88" i="38" s="1"/>
  <c r="V83" i="38"/>
  <c r="X83" i="38" s="1"/>
  <c r="V74" i="38"/>
  <c r="V41" i="38"/>
  <c r="X41" i="38" s="1"/>
  <c r="V37" i="38"/>
  <c r="X37" i="38" s="1"/>
  <c r="V4" i="38"/>
  <c r="W7" i="38"/>
  <c r="W16" i="38"/>
  <c r="W41" i="38"/>
  <c r="Y41" i="38" s="1"/>
  <c r="V61" i="38"/>
  <c r="V81" i="38"/>
  <c r="V57" i="38"/>
  <c r="X57" i="38" s="1"/>
  <c r="W76" i="38"/>
  <c r="Y76" i="38" s="1"/>
  <c r="V109" i="38"/>
  <c r="X109" i="38" s="1"/>
  <c r="V115" i="38"/>
  <c r="X115" i="38" s="1"/>
  <c r="V146" i="38"/>
  <c r="X146" i="38" s="1"/>
  <c r="V147" i="38"/>
  <c r="X147" i="38" s="1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Y39" i="38" s="1"/>
  <c r="W31" i="38"/>
  <c r="W82" i="38"/>
  <c r="Y82" i="38" s="1"/>
  <c r="W74" i="38"/>
  <c r="Y74" i="38" s="1"/>
  <c r="W66" i="38"/>
  <c r="Y66" i="38" s="1"/>
  <c r="W58" i="38"/>
  <c r="W50" i="38"/>
  <c r="Y50" i="38" s="1"/>
  <c r="W42" i="38"/>
  <c r="Y42" i="38" s="1"/>
  <c r="W34" i="38"/>
  <c r="Y34" i="38" s="1"/>
  <c r="W26" i="38"/>
  <c r="Y26" i="38" s="1"/>
  <c r="W18" i="38"/>
  <c r="W10" i="38"/>
  <c r="W83" i="38"/>
  <c r="Y83" i="38" s="1"/>
  <c r="W75" i="38"/>
  <c r="Y75" i="38" s="1"/>
  <c r="W67" i="38"/>
  <c r="Y67" i="38" s="1"/>
  <c r="W59" i="38"/>
  <c r="Y59" i="38" s="1"/>
  <c r="W51" i="38"/>
  <c r="Y51" i="38" s="1"/>
  <c r="W43" i="38"/>
  <c r="Y43" i="38" s="1"/>
  <c r="W35" i="38"/>
  <c r="Y35" i="38" s="1"/>
  <c r="W27" i="38"/>
  <c r="Y27" i="38" s="1"/>
  <c r="W78" i="38"/>
  <c r="W60" i="38"/>
  <c r="W48" i="38"/>
  <c r="Y48" i="38" s="1"/>
  <c r="W33" i="38"/>
  <c r="Y33" i="38" s="1"/>
  <c r="W29" i="38"/>
  <c r="Y29" i="38" s="1"/>
  <c r="W19" i="38"/>
  <c r="W13" i="38"/>
  <c r="W53" i="38"/>
  <c r="Y53" i="38" s="1"/>
  <c r="W38" i="38"/>
  <c r="Y38" i="38" s="1"/>
  <c r="W15" i="38"/>
  <c r="W11" i="38"/>
  <c r="W5" i="38"/>
  <c r="W84" i="38"/>
  <c r="W72" i="38"/>
  <c r="Y72" i="38" s="1"/>
  <c r="W57" i="38"/>
  <c r="Y57" i="38" s="1"/>
  <c r="W17" i="38"/>
  <c r="W80" i="38"/>
  <c r="W65" i="38"/>
  <c r="W61" i="38"/>
  <c r="W46" i="38"/>
  <c r="Y46" i="38" s="1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Y73" i="38" s="1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W44" i="38"/>
  <c r="V45" i="38"/>
  <c r="X45" i="38" s="1"/>
  <c r="P47" i="38"/>
  <c r="V67" i="38"/>
  <c r="X67" i="38" s="1"/>
  <c r="W77" i="38"/>
  <c r="Y77" i="38" s="1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0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W600" i="38" l="1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Q59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Q599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Q591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0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Y242" i="38" s="1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Y224" i="38" s="1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Y222" i="38" s="1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Y330" i="38" s="1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Y203" i="38" s="1"/>
  <c r="W133" i="38"/>
  <c r="Y133" i="38" s="1"/>
  <c r="W182" i="38"/>
  <c r="Y182" i="38" s="1"/>
  <c r="W199" i="38"/>
  <c r="Y199" i="38" s="1"/>
  <c r="W326" i="38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46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W138" i="38"/>
  <c r="Y138" i="38" s="1"/>
  <c r="W228" i="38"/>
  <c r="Y228" i="38" s="1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Y331" i="38" s="1"/>
  <c r="W363" i="38"/>
  <c r="Y363" i="38" s="1"/>
  <c r="W305" i="38"/>
  <c r="Y305" i="38" s="1"/>
  <c r="W232" i="38"/>
  <c r="Y232" i="38" s="1"/>
  <c r="W264" i="38"/>
  <c r="Y264" i="38" s="1"/>
  <c r="W344" i="38"/>
  <c r="W236" i="38"/>
  <c r="W259" i="38"/>
  <c r="Y259" i="38" s="1"/>
  <c r="W334" i="38"/>
  <c r="W296" i="38"/>
  <c r="Y296" i="38" s="1"/>
  <c r="W233" i="38"/>
  <c r="W246" i="38"/>
  <c r="W235" i="38"/>
  <c r="Y235" i="38" s="1"/>
  <c r="W308" i="38"/>
  <c r="Y308" i="38" s="1"/>
  <c r="W263" i="38"/>
  <c r="Y263" i="38" s="1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Y241" i="38" s="1"/>
  <c r="W324" i="38"/>
  <c r="Y324" i="38" s="1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W249" i="38"/>
  <c r="W258" i="38"/>
  <c r="W321" i="38"/>
  <c r="Y321" i="38" s="1"/>
  <c r="W273" i="38"/>
  <c r="W280" i="38"/>
  <c r="Y280" i="38" s="1"/>
  <c r="W262" i="38"/>
  <c r="Y262" i="38" s="1"/>
  <c r="W284" i="38"/>
  <c r="Y284" i="38" s="1"/>
  <c r="W244" i="38"/>
  <c r="Y244" i="38" s="1"/>
  <c r="W306" i="38"/>
  <c r="W315" i="38"/>
  <c r="Y315" i="38" s="1"/>
  <c r="W356" i="38"/>
  <c r="Y356" i="38" s="1"/>
  <c r="W355" i="38"/>
  <c r="Y355" i="38" s="1"/>
  <c r="W350" i="38"/>
  <c r="Y350" i="38" s="1"/>
  <c r="Q46" i="38"/>
  <c r="Q62" i="38"/>
  <c r="W257" i="38"/>
  <c r="Y257" i="38" s="1"/>
  <c r="Q75" i="38"/>
  <c r="W316" i="38"/>
  <c r="W283" i="38"/>
  <c r="Y283" i="38" s="1"/>
  <c r="W229" i="38"/>
  <c r="W255" i="38"/>
  <c r="Y255" i="38" s="1"/>
  <c r="W336" i="38"/>
  <c r="Y336" i="38" s="1"/>
  <c r="W282" i="38"/>
  <c r="Y282" i="38" s="1"/>
  <c r="W275" i="38"/>
  <c r="Y275" i="38" s="1"/>
  <c r="W269" i="38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Y281" i="38" s="1"/>
  <c r="W312" i="38"/>
  <c r="Y312" i="38" s="1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W349" i="38"/>
  <c r="W327" i="38"/>
  <c r="Y327" i="38" s="1"/>
  <c r="W287" i="38"/>
  <c r="W291" i="38"/>
  <c r="W250" i="38"/>
  <c r="Y250" i="38" s="1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Y230" i="38" s="1"/>
  <c r="W322" i="38"/>
  <c r="Y322" i="38" s="1"/>
  <c r="W294" i="38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41" i="38" l="1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<sst xmlns="http://schemas.openxmlformats.org/spreadsheetml/2006/main" count="7129" uniqueCount="1005">
  <si>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</si>
  <si>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</si>
  <si>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</si>
  <si>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</si>
  <si>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</si>
  <si>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</si>
  <si>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</si>
  <si>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</si>
  <si>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</si>
  <si>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</si>
  <si>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</si>
  <si>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</si>
  <si>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</si>
  <si>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</si>
  <si>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</si>
  <si>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</si>
  <si>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</si>
  <si>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</si>
  <si>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</si>
  <si>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</si>
  <si>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</si>
  <si>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</si>
  <si>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</si>
  <si>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</si>
  <si>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</si>
  <si>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</si>
  <si>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</si>
  <si>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</si>
  <si>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</si>
  <si>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</si>
  <si>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</si>
  <si>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</si>
  <si>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</si>
  <si>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</si>
  <si>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</si>
  <si>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</si>
  <si>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</si>
  <si>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</si>
  <si>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</si>
  <si>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</si>
  <si>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</si>
  <si>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</si>
  <si>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</si>
  <si>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</si>
  <si>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</si>
  <si>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</si>
  <si>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</si>
  <si>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</si>
  <si>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</si>
  <si>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</si>
  <si>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</si>
  <si>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</si>
  <si>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</si>
  <si>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</si>
  <si>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</si>
  <si>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</si>
  <si>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</si>
  <si>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</si>
  <si>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</si>
  <si>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</si>
  <si>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</si>
  <si>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</si>
  <si>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</si>
  <si>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</si>
  <si>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</si>
  <si>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</si>
  <si>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</si>
  <si>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</si>
  <si>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</si>
  <si>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</si>
  <si>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</si>
  <si>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</si>
  <si>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</si>
  <si>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</si>
  <si>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</si>
  <si>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</si>
  <si>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</si>
  <si>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</si>
  <si>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</si>
  <si>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</si>
  <si>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</si>
  <si>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</si>
  <si>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</si>
  <si>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</si>
  <si>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</si>
  <si>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</si>
  <si>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</si>
  <si>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</si>
  <si>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</si>
  <si>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</si>
  <si>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</si>
  <si>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</si>
  <si>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</si>
  <si>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</si>
  <si>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</si>
  <si>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</si>
  <si>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</si>
  <si>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</si>
  <si>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</si>
  <si>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</si>
  <si>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</si>
  <si>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</si>
  <si>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</si>
  <si>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</si>
  <si>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</si>
  <si>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</si>
  <si>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</si>
  <si>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</si>
  <si>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</si>
  <si>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</si>
  <si>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</si>
  <si>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</si>
  <si>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</si>
  <si>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</si>
  <si>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</si>
  <si>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</si>
  <si>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</si>
  <si>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</si>
  <si>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</si>
  <si>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</si>
  <si>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</si>
  <si>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</si>
  <si>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</si>
  <si>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</si>
  <si>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</si>
  <si>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</si>
  <si>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</si>
  <si>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</si>
  <si>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</si>
  <si>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</si>
  <si>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</si>
  <si>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</si>
  <si>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</si>
  <si>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</si>
  <si>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</si>
  <si>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</si>
  <si>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</si>
  <si>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</si>
  <si>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</si>
  <si>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</si>
  <si>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</si>
  <si>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</si>
  <si>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</si>
  <si>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</si>
  <si>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</si>
  <si>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</si>
  <si>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</si>
  <si>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</si>
  <si>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</si>
  <si>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</si>
  <si>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</si>
  <si>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</si>
  <si>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</si>
  <si>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</si>
  <si>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</si>
  <si>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</si>
  <si>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</si>
  <si>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</si>
  <si>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</si>
  <si>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</si>
  <si>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</si>
  <si>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</si>
  <si>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</si>
  <si>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</si>
  <si>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</si>
  <si>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</si>
  <si>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</si>
  <si>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</si>
  <si>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</si>
  <si>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</si>
  <si>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</si>
  <si>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</si>
  <si>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</si>
  <si>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</si>
  <si>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</si>
  <si>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</si>
  <si>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</si>
  <si>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</si>
  <si>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</si>
  <si>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</si>
  <si>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</si>
  <si>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</si>
  <si>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</si>
  <si>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</si>
  <si>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</si>
  <si>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</si>
  <si>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</si>
  <si>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</si>
  <si>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</si>
  <si>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</si>
  <si>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</si>
  <si>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</si>
  <si>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</si>
  <si>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</si>
  <si>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</si>
  <si>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</si>
  <si>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</si>
  <si>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</si>
  <si>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</si>
  <si>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</si>
  <si>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</si>
  <si>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</si>
  <si>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</si>
  <si>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</si>
  <si>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</si>
  <si>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</si>
  <si>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</si>
  <si>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</si>
  <si>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</si>
  <si>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</si>
  <si>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</si>
  <si>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</si>
  <si>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</si>
  <si>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</si>
  <si>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</si>
  <si>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</si>
  <si>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</si>
  <si>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</si>
  <si>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</si>
  <si>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</si>
  <si>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</si>
  <si>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</si>
  <si>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</si>
  <si>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</si>
  <si>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</si>
  <si>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</si>
  <si>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</si>
  <si>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</si>
  <si>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</si>
  <si>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</si>
  <si>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</si>
  <si>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</si>
  <si>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</si>
  <si>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</si>
  <si>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</si>
  <si>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</si>
  <si>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</si>
  <si>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</si>
  <si>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</si>
  <si>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</si>
  <si>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</si>
  <si>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</si>
  <si>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</si>
  <si>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</si>
  <si>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</si>
  <si>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</si>
  <si>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</si>
  <si>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</si>
  <si>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</si>
  <si>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</si>
  <si>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</si>
  <si>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</si>
  <si>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</si>
  <si>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</si>
  <si>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</si>
  <si>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</si>
  <si>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</si>
  <si>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</si>
  <si>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</si>
  <si>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</si>
  <si>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</si>
  <si>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</si>
  <si>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</si>
  <si>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</si>
  <si>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</si>
  <si>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</si>
  <si>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</si>
  <si>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</si>
  <si>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</si>
  <si>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</si>
  <si>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</si>
  <si>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</si>
  <si>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</si>
  <si>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</si>
  <si>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</si>
  <si>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</si>
  <si>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</si>
  <si>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</si>
  <si>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</si>
  <si>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</si>
  <si>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</si>
  <si>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</si>
  <si>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</si>
  <si>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</si>
  <si>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</si>
  <si>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</si>
  <si>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</si>
  <si>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</si>
  <si>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</si>
  <si>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</si>
  <si>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</si>
  <si>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</si>
  <si>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</si>
  <si>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</si>
  <si>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</si>
  <si>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</si>
  <si>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</si>
  <si>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</si>
  <si>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</si>
  <si>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</si>
  <si>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</si>
  <si>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</si>
  <si>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</si>
  <si>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</si>
  <si>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</si>
  <si>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</si>
  <si>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</si>
  <si>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</si>
  <si>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</si>
  <si>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</si>
  <si>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</si>
  <si>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</si>
  <si>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</si>
  <si>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</si>
  <si>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</si>
  <si>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</si>
  <si>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</si>
  <si>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</si>
  <si>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</si>
  <si>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</si>
  <si>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</si>
  <si>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</si>
  <si>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</si>
  <si>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</si>
  <si>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</si>
  <si>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</si>
  <si>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</si>
  <si>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</si>
  <si>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</si>
  <si>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</si>
  <si>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</si>
  <si>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</si>
  <si>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</si>
  <si>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</si>
  <si>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</si>
  <si>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</si>
  <si>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</si>
  <si>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</si>
  <si>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</si>
  <si>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</si>
  <si>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</si>
  <si>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</si>
  <si>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</si>
  <si>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</si>
  <si>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</si>
  <si>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</si>
  <si>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</si>
  <si>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</si>
  <si>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</si>
  <si>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</si>
  <si>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</si>
  <si>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</si>
  <si>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</si>
  <si>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</si>
  <si>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</si>
  <si>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</si>
  <si>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</si>
  <si>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</si>
  <si>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</si>
  <si>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</si>
  <si>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</si>
  <si>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</si>
  <si>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</si>
  <si>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</si>
  <si>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</si>
  <si>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</si>
  <si>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</si>
  <si>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</si>
  <si>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</si>
  <si>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</si>
  <si>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</si>
  <si>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</si>
  <si>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</si>
  <si>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</si>
  <si>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</si>
  <si>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</si>
  <si>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</si>
  <si>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</si>
  <si>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</si>
  <si>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</si>
  <si>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</si>
  <si>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</si>
  <si>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</si>
  <si>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</si>
  <si>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</si>
  <si>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</si>
  <si>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</si>
  <si>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</si>
  <si>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</si>
  <si>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</si>
  <si>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</si>
  <si>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</si>
  <si>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</si>
  <si>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</si>
  <si>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</si>
  <si>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</si>
  <si>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</si>
  <si>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</si>
  <si>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</si>
  <si>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</si>
  <si>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</si>
  <si>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</si>
  <si>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</si>
  <si>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</si>
  <si>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</si>
  <si>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</si>
  <si>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</si>
  <si>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</si>
  <si>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</si>
  <si>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</si>
  <si>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</si>
  <si>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</si>
  <si>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</si>
  <si>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</si>
  <si>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</si>
  <si>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</si>
  <si>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</si>
  <si>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</si>
  <si>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</si>
  <si>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</si>
  <si>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</si>
  <si>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</si>
  <si>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</si>
  <si>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</si>
  <si>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</si>
  <si>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</si>
  <si>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</si>
  <si>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</si>
  <si>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</si>
  <si>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</si>
  <si>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</si>
  <si>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</si>
  <si>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</si>
  <si>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</si>
  <si>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</si>
  <si>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</si>
  <si>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</si>
  <si>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</si>
  <si>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</si>
  <si>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</si>
  <si>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</si>
  <si>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</si>
  <si>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</si>
  <si>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</si>
  <si>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</si>
  <si>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</si>
  <si>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</si>
  <si>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</si>
  <si>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</si>
  <si>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</si>
  <si>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</si>
  <si>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</si>
  <si>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</si>
  <si>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</si>
  <si>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</si>
  <si>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</si>
  <si>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</si>
  <si>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</si>
  <si>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</si>
  <si>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</si>
  <si>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</si>
  <si>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</si>
  <si>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</si>
  <si>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</si>
  <si>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</si>
  <si>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</si>
  <si>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</si>
  <si>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</si>
  <si>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</si>
  <si>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</si>
  <si>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</si>
  <si>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</si>
  <si>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</si>
  <si>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</si>
  <si>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</si>
  <si>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</si>
  <si>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</si>
  <si>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</si>
  <si>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</si>
  <si>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</si>
  <si>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</si>
  <si>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</si>
  <si>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</si>
  <si>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</si>
  <si>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</si>
  <si>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</si>
  <si>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</si>
  <si>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</si>
  <si>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</si>
  <si>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</si>
  <si>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</si>
  <si>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</si>
  <si>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</si>
  <si>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</si>
  <si>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</si>
  <si>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</si>
  <si>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</si>
  <si>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</si>
  <si>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</si>
  <si>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</si>
  <si>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</si>
  <si>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</si>
  <si>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</si>
  <si>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</si>
  <si>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</si>
  <si>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</si>
  <si>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</si>
  <si>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</si>
  <si>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</si>
  <si>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</si>
  <si>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</si>
  <si>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</si>
  <si>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</si>
  <si>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</si>
  <si>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</si>
  <si>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</si>
  <si>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</si>
  <si>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</si>
  <si>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</si>
  <si>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</si>
  <si>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</si>
  <si>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</si>
  <si>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</si>
  <si>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</si>
  <si>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</si>
  <si>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</si>
  <si>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</si>
  <si>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</si>
  <si>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</si>
  <si>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</si>
  <si>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</si>
  <si>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</si>
  <si>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</si>
  <si>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</si>
  <si>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</si>
  <si>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</si>
  <si>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</si>
  <si>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</si>
  <si>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</si>
  <si>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</si>
  <si>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</si>
  <si>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</si>
  <si>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</si>
  <si>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</si>
  <si>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</si>
  <si>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</si>
  <si>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</si>
  <si>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</si>
  <si>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</si>
  <si>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</si>
  <si>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</si>
  <si>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</si>
  <si>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</si>
  <si>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</si>
  <si>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</si>
  <si>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</si>
  <si>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</si>
  <si>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</si>
  <si>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</si>
  <si>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</si>
  <si>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</si>
  <si>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</si>
  <si>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</si>
  <si>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</si>
  <si>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</si>
  <si>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</si>
  <si>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</si>
  <si>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</si>
  <si>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</si>
  <si>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</si>
  <si>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</si>
  <si>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</si>
  <si>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</si>
  <si>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</si>
  <si>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</si>
  <si>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</si>
  <si>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</si>
  <si>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</si>
  <si>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</si>
  <si>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</si>
  <si>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</si>
  <si>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</si>
  <si>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</si>
  <si>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</si>
  <si>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</si>
  <si>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</si>
  <si>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</si>
  <si>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</si>
  <si>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</si>
  <si>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</si>
  <si>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</si>
  <si>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</si>
  <si>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</si>
  <si>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</si>
  <si>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</si>
  <si>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</si>
  <si>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</si>
  <si>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</si>
  <si>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</si>
  <si>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</si>
  <si>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</si>
  <si>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</si>
  <si>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</si>
  <si>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</si>
  <si>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</si>
  <si>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</si>
  <si>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</si>
  <si>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</si>
  <si>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</si>
  <si>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</si>
  <si>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</si>
  <si>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</si>
  <si>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</si>
  <si>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</si>
  <si>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</si>
  <si>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</si>
  <si>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</si>
  <si>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</si>
  <si>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</si>
  <si>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</si>
  <si>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</si>
  <si>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</si>
  <si>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</si>
  <si>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</si>
  <si>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</si>
  <si>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</si>
  <si>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</si>
  <si>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</si>
  <si>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</si>
  <si>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</si>
  <si>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</si>
  <si>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</si>
  <si>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</si>
  <si>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</si>
  <si>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</si>
  <si>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</si>
  <si>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</si>
  <si>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</si>
  <si>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</si>
  <si>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</si>
  <si>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</si>
  <si>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</si>
  <si>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</si>
  <si>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</si>
  <si>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</si>
  <si>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</si>
  <si>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</si>
  <si>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</si>
  <si>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</si>
  <si>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</si>
  <si>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</si>
  <si>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</si>
  <si>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</si>
  <si>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</si>
  <si>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</si>
  <si>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</si>
  <si>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</si>
  <si>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</si>
  <si>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</si>
  <si>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</si>
  <si>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</si>
  <si>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</si>
  <si>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</si>
  <si>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</si>
  <si>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</si>
  <si>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</si>
  <si>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</si>
  <si>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</si>
  <si>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</si>
  <si>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</si>
  <si>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</si>
  <si>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</si>
  <si>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</si>
  <si>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</si>
  <si>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</si>
  <si>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</si>
  <si>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</si>
  <si>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</si>
  <si>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</si>
  <si>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</si>
  <si>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</si>
  <si>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</si>
  <si>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</si>
  <si>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</si>
  <si>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</si>
  <si>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</si>
  <si>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</si>
  <si>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</si>
  <si>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</si>
  <si>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</si>
  <si>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</si>
  <si>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</si>
  <si>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</si>
  <si>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</si>
  <si>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</si>
  <si>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</si>
  <si>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</si>
  <si>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</si>
  <si>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</si>
  <si>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</si>
  <si>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</si>
  <si>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</si>
  <si>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</si>
  <si>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</si>
  <si>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</si>
  <si>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</si>
  <si>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</si>
  <si>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</si>
  <si>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</si>
  <si>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</si>
  <si>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</si>
  <si>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</si>
  <si>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</si>
  <si>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</si>
  <si>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</si>
  <si>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</si>
  <si>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</si>
  <si>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</si>
  <si>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</si>
  <si>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</si>
  <si>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</si>
  <si>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</si>
  <si>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</si>
  <si>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</si>
  <si>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</si>
  <si>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</si>
  <si>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</si>
  <si>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</si>
  <si>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</si>
  <si>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</si>
  <si>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</si>
  <si>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</si>
  <si>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</si>
  <si>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</si>
  <si>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</si>
  <si>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</si>
  <si>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</si>
  <si>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</si>
  <si>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</si>
  <si>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</si>
  <si>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</si>
  <si>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</si>
  <si>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</si>
  <si>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</si>
  <si>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</si>
  <si>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</si>
  <si>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</si>
  <si>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</si>
  <si>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</si>
  <si>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</si>
  <si>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</si>
  <si>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</si>
  <si>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</si>
  <si>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</si>
  <si>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</si>
  <si>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</si>
  <si>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</si>
  <si>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</si>
  <si>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</si>
  <si>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</si>
  <si>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</si>
  <si>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</si>
  <si>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</si>
  <si>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</si>
  <si>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</si>
  <si>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</si>
  <si>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</si>
  <si>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</si>
  <si>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</si>
  <si>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</si>
  <si>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</si>
  <si>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</si>
  <si>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</si>
  <si>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</si>
  <si>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</si>
  <si>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</si>
  <si>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</si>
  <si>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</si>
  <si>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</si>
  <si>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</si>
  <si>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</si>
  <si>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</si>
  <si>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</si>
  <si>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</si>
  <si>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</si>
  <si>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</si>
  <si>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</si>
  <si>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</si>
  <si>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</si>
  <si>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</si>
  <si>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</si>
  <si>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</si>
  <si>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</si>
  <si>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</si>
  <si>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</si>
  <si>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</si>
  <si>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</si>
  <si>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</si>
  <si>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</si>
  <si>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</si>
  <si>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</si>
  <si>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</si>
  <si>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</si>
  <si>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</si>
  <si>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</si>
  <si>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</si>
  <si>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</si>
  <si>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</si>
  <si>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</si>
  <si>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</si>
  <si>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</si>
  <si>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</si>
  <si>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</si>
  <si>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</si>
  <si>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</si>
  <si>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</si>
  <si>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</si>
  <si>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</si>
  <si>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</si>
  <si>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</si>
  <si>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</si>
  <si>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</si>
  <si>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</si>
  <si>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</si>
  <si>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</si>
  <si>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</si>
  <si>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</si>
  <si>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</si>
  <si>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</si>
  <si>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</si>
  <si>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</si>
  <si>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</si>
  <si>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</si>
  <si>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</si>
  <si>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</si>
  <si>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</si>
  <si>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</si>
  <si>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</si>
  <si>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</si>
  <si>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</si>
  <si>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</si>
  <si>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</si>
  <si>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</si>
  <si>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</si>
  <si>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</si>
  <si>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</si>
  <si>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</si>
  <si>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</si>
  <si>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</si>
  <si>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</si>
  <si>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</si>
  <si>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</si>
  <si>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</si>
  <si>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</si>
  <si>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</si>
  <si>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</si>
  <si>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</si>
  <si>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</si>
  <si>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</si>
  <si>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</si>
  <si>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</si>
  <si>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</si>
  <si>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</si>
  <si>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</si>
  <si>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</si>
  <si>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</si>
  <si>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</si>
  <si>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</si>
  <si>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</si>
  <si>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</si>
  <si>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</si>
  <si>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</si>
  <si>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</si>
  <si>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</si>
  <si>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</si>
  <si>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</si>
  <si>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</si>
  <si>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</si>
  <si>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</si>
  <si>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</si>
  <si>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</si>
  <si>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</si>
  <si>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</si>
  <si>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</si>
  <si>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</si>
  <si>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</si>
  <si>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</si>
  <si>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</si>
  <si>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</si>
  <si>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</si>
  <si>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</si>
  <si>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</si>
  <si>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</si>
  <si>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</si>
  <si>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</si>
  <si>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</si>
  <si>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</si>
  <si>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</si>
  <si>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</si>
  <si>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</si>
  <si>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</si>
  <si>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</si>
  <si>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</si>
  <si>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</si>
  <si>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</si>
  <si>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</si>
  <si>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</si>
  <si>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</si>
  <si>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</si>
  <si>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</si>
  <si>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</si>
  <si>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</si>
  <si>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</si>
  <si>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</si>
  <si>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</si>
  <si>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</si>
  <si>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</si>
  <si>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</si>
  <si>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</si>
  <si>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</si>
  <si>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</si>
  <si>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</si>
  <si>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</si>
  <si>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</si>
  <si>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</si>
  <si>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</si>
  <si>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</si>
  <si>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</si>
  <si>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</si>
  <si>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</si>
  <si>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</si>
  <si>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</si>
  <si>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</si>
  <si>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</si>
  <si>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</si>
  <si>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</si>
  <si>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</si>
  <si>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</si>
  <si>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</si>
  <si>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</si>
  <si>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</si>
  <si>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</si>
  <si>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</si>
  <si>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</si>
  <si>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</si>
  <si>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</si>
  <si>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</si>
  <si>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</si>
  <si>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</si>
  <si>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</si>
  <si>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</si>
  <si>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</si>
  <si>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</si>
  <si>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</si>
  <si>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</si>
  <si>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</si>
  <si>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</si>
  <si>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</si>
  <si>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</si>
  <si>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</si>
  <si>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</si>
  <si>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</si>
  <si>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</si>
  <si>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</si>
  <si>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</si>
  <si>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</si>
  <si>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</si>
  <si>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</si>
  <si>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</si>
  <si>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</si>
  <si>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</si>
  <si>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</si>
  <si>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</si>
  <si>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</si>
  <si>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</si>
  <si>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</si>
  <si>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</si>
  <si>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</si>
  <si>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</si>
  <si>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</si>
  <si>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</si>
  <si>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</si>
  <si>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</si>
  <si>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</si>
  <si>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</si>
  <si>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</si>
  <si>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</si>
  <si>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</si>
  <si>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</si>
  <si>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</si>
  <si>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</si>
  <si>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</si>
  <si>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</si>
  <si>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</si>
  <si>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</si>
  <si>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</si>
  <si>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</si>
  <si>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</si>
  <si>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</si>
  <si>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</si>
  <si>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3/14/2018*</t>
  </si>
  <si>
    <t>74.00-&gt;69.00</t>
  </si>
  <si>
    <t>71.50-&gt;68.50</t>
  </si>
  <si>
    <t>ER B4, price dropped 12%</t>
  </si>
  <si>
    <t>Estimate ER 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</si>
</sst>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7"/>
      <tableStyleElement type="headerRow" dxfId="2416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560744"/>
        <c:axId val="145868064"/>
      </c:scatterChart>
      <c:valAx>
        <c:axId val="46556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68064"/>
        <c:crosses val="autoZero"/>
        <c:crossBetween val="midCat"/>
      </c:valAx>
      <c:valAx>
        <c:axId val="1458680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6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395416"/>
        <c:axId val="465387216"/>
      </c:scatterChart>
      <c:valAx>
        <c:axId val="4653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87216"/>
        <c:crosses val="autoZero"/>
        <c:crossBetween val="midCat"/>
      </c:valAx>
      <c:valAx>
        <c:axId val="46538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954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9728"/>
        <c:axId val="475870112"/>
      </c:scatterChart>
      <c:valAx>
        <c:axId val="47586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0112"/>
        <c:crosses val="autoZero"/>
        <c:crossBetween val="midCat"/>
      </c:valAx>
      <c:valAx>
        <c:axId val="4758701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00848"/>
        <c:axId val="475966376"/>
      </c:scatterChart>
      <c:valAx>
        <c:axId val="475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66376"/>
        <c:crosses val="autoZero"/>
        <c:crossBetween val="midCat"/>
      </c:valAx>
      <c:valAx>
        <c:axId val="4759663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49680"/>
        <c:axId val="211550072"/>
      </c:scatterChart>
      <c:valAx>
        <c:axId val="21154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0072"/>
        <c:crosses val="autoZero"/>
        <c:crossBetween val="midCat"/>
      </c:valAx>
      <c:valAx>
        <c:axId val="21155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4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52816"/>
        <c:axId val="211553208"/>
      </c:scatterChart>
      <c:valAx>
        <c:axId val="21155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3208"/>
        <c:crosses val="autoZero"/>
        <c:crossBetween val="midCat"/>
      </c:valAx>
      <c:valAx>
        <c:axId val="21155320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52032"/>
        <c:axId val="211551640"/>
      </c:scatterChart>
      <c:valAx>
        <c:axId val="21155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1640"/>
        <c:crosses val="autoZero"/>
        <c:crossBetween val="midCat"/>
      </c:valAx>
      <c:valAx>
        <c:axId val="211551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20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52424"/>
        <c:axId val="211550856"/>
      </c:scatterChart>
      <c:valAx>
        <c:axId val="21155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0856"/>
        <c:crosses val="autoZero"/>
        <c:crossBetween val="midCat"/>
      </c:valAx>
      <c:valAx>
        <c:axId val="21155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41240"/>
        <c:axId val="465441632"/>
      </c:lineChart>
      <c:dateAx>
        <c:axId val="46544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1632"/>
        <c:crosses val="autoZero"/>
        <c:auto val="1"/>
        <c:lblOffset val="100"/>
        <c:baseTimeUnit val="days"/>
      </c:dateAx>
      <c:valAx>
        <c:axId val="465441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45552"/>
        <c:axId val="465445944"/>
      </c:lineChart>
      <c:dateAx>
        <c:axId val="46544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5944"/>
        <c:crosses val="autoZero"/>
        <c:auto val="1"/>
        <c:lblOffset val="100"/>
        <c:baseTimeUnit val="days"/>
      </c:dateAx>
      <c:valAx>
        <c:axId val="46544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4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66872"/>
        <c:axId val="477667264"/>
      </c:lineChart>
      <c:dateAx>
        <c:axId val="47766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67264"/>
        <c:crosses val="autoZero"/>
        <c:auto val="1"/>
        <c:lblOffset val="100"/>
        <c:baseTimeUnit val="days"/>
      </c:dateAx>
      <c:valAx>
        <c:axId val="477667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6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69224"/>
        <c:axId val="477669616"/>
      </c:lineChart>
      <c:dateAx>
        <c:axId val="47766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69616"/>
        <c:crosses val="autoZero"/>
        <c:auto val="1"/>
        <c:lblOffset val="100"/>
        <c:baseTimeUnit val="days"/>
      </c:dateAx>
      <c:valAx>
        <c:axId val="4776696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6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71576"/>
        <c:axId val="477671968"/>
      </c:lineChart>
      <c:dateAx>
        <c:axId val="477671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71968"/>
        <c:crosses val="autoZero"/>
        <c:auto val="1"/>
        <c:lblOffset val="100"/>
        <c:baseTimeUnit val="days"/>
      </c:dateAx>
      <c:valAx>
        <c:axId val="4776719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7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76616"/>
        <c:axId val="478377008"/>
      </c:lineChart>
      <c:dateAx>
        <c:axId val="47837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7008"/>
        <c:crosses val="autoZero"/>
        <c:auto val="1"/>
        <c:lblOffset val="100"/>
        <c:baseTimeUnit val="days"/>
      </c:dateAx>
      <c:valAx>
        <c:axId val="4783770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79360"/>
        <c:axId val="478379752"/>
      </c:lineChart>
      <c:catAx>
        <c:axId val="47837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9752"/>
        <c:crosses val="autoZero"/>
        <c:auto val="1"/>
        <c:lblAlgn val="ctr"/>
        <c:lblOffset val="100"/>
        <c:noMultiLvlLbl val="0"/>
      </c:catAx>
      <c:valAx>
        <c:axId val="4783797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7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85328"/>
        <c:axId val="490885720"/>
      </c:lineChart>
      <c:dateAx>
        <c:axId val="49088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85720"/>
        <c:crosses val="autoZero"/>
        <c:auto val="1"/>
        <c:lblOffset val="100"/>
        <c:baseTimeUnit val="days"/>
      </c:dateAx>
      <c:valAx>
        <c:axId val="490885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8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88072"/>
        <c:axId val="490888464"/>
      </c:lineChart>
      <c:dateAx>
        <c:axId val="49088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88464"/>
        <c:crosses val="autoZero"/>
        <c:auto val="1"/>
        <c:lblOffset val="100"/>
        <c:baseTimeUnit val="days"/>
      </c:dateAx>
      <c:valAx>
        <c:axId val="4908884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8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277008"/>
        <c:axId val="512277400"/>
      </c:lineChart>
      <c:catAx>
        <c:axId val="512277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77400"/>
        <c:crosses val="autoZero"/>
        <c:auto val="1"/>
        <c:lblAlgn val="ctr"/>
        <c:lblOffset val="100"/>
        <c:noMultiLvlLbl val="0"/>
      </c:catAx>
      <c:valAx>
        <c:axId val="512277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280928"/>
        <c:axId val="512281320"/>
      </c:lineChart>
      <c:catAx>
        <c:axId val="51228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81320"/>
        <c:crosses val="autoZero"/>
        <c:auto val="1"/>
        <c:lblAlgn val="ctr"/>
        <c:lblOffset val="100"/>
        <c:noMultiLvlLbl val="0"/>
      </c:catAx>
      <c:valAx>
        <c:axId val="512281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8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283280"/>
        <c:axId val="512283672"/>
      </c:lineChart>
      <c:dateAx>
        <c:axId val="51228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83672"/>
        <c:crosses val="autoZero"/>
        <c:auto val="1"/>
        <c:lblOffset val="100"/>
        <c:baseTimeUnit val="days"/>
      </c:dateAx>
      <c:valAx>
        <c:axId val="512283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8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65904"/>
        <c:axId val="502566296"/>
      </c:lineChart>
      <c:catAx>
        <c:axId val="50256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66296"/>
        <c:crosses val="autoZero"/>
        <c:auto val="1"/>
        <c:lblAlgn val="ctr"/>
        <c:lblOffset val="100"/>
        <c:noMultiLvlLbl val="0"/>
      </c:catAx>
      <c:valAx>
        <c:axId val="502566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68256"/>
        <c:axId val="502568648"/>
      </c:lineChart>
      <c:dateAx>
        <c:axId val="50256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68648"/>
        <c:crosses val="autoZero"/>
        <c:auto val="1"/>
        <c:lblOffset val="100"/>
        <c:baseTimeUnit val="days"/>
      </c:dateAx>
      <c:valAx>
        <c:axId val="5025686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6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70608"/>
        <c:axId val="502571000"/>
      </c:lineChart>
      <c:dateAx>
        <c:axId val="50257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1000"/>
        <c:crosses val="autoZero"/>
        <c:auto val="1"/>
        <c:lblOffset val="100"/>
        <c:baseTimeUnit val="days"/>
      </c:dateAx>
      <c:valAx>
        <c:axId val="502571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57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13120"/>
        <c:axId val="550113512"/>
      </c:lineChart>
      <c:dateAx>
        <c:axId val="5501131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3512"/>
        <c:crosses val="autoZero"/>
        <c:auto val="0"/>
        <c:lblOffset val="100"/>
        <c:baseTimeUnit val="days"/>
      </c:dateAx>
      <c:valAx>
        <c:axId val="5501135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16648"/>
        <c:axId val="550117040"/>
      </c:lineChart>
      <c:dateAx>
        <c:axId val="550116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7040"/>
        <c:crosses val="autoZero"/>
        <c:auto val="1"/>
        <c:lblOffset val="100"/>
        <c:baseTimeUnit val="days"/>
      </c:dateAx>
      <c:valAx>
        <c:axId val="5501170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02656"/>
        <c:axId val="560203048"/>
      </c:lineChart>
      <c:catAx>
        <c:axId val="560202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3048"/>
        <c:crosses val="autoZero"/>
        <c:auto val="1"/>
        <c:lblAlgn val="ctr"/>
        <c:lblOffset val="100"/>
        <c:noMultiLvlLbl val="0"/>
      </c:catAx>
      <c:valAx>
        <c:axId val="560203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05008"/>
        <c:axId val="560205400"/>
      </c:lineChart>
      <c:catAx>
        <c:axId val="560205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400"/>
        <c:crosses val="autoZero"/>
        <c:auto val="1"/>
        <c:lblAlgn val="ctr"/>
        <c:lblOffset val="100"/>
        <c:noMultiLvlLbl val="0"/>
      </c:catAx>
      <c:valAx>
        <c:axId val="5602054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07360"/>
        <c:axId val="560207752"/>
      </c:lineChart>
      <c:catAx>
        <c:axId val="560207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7752"/>
        <c:crosses val="autoZero"/>
        <c:auto val="1"/>
        <c:lblAlgn val="ctr"/>
        <c:lblOffset val="100"/>
        <c:noMultiLvlLbl val="0"/>
      </c:catAx>
      <c:valAx>
        <c:axId val="5602077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20432"/>
        <c:axId val="560320824"/>
      </c:lineChart>
      <c:dateAx>
        <c:axId val="56032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20824"/>
        <c:crosses val="autoZero"/>
        <c:auto val="1"/>
        <c:lblOffset val="100"/>
        <c:baseTimeUnit val="days"/>
      </c:dateAx>
      <c:valAx>
        <c:axId val="560320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23568"/>
        <c:axId val="560323960"/>
      </c:lineChart>
      <c:dateAx>
        <c:axId val="560323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23960"/>
        <c:crosses val="autoZero"/>
        <c:auto val="1"/>
        <c:lblOffset val="100"/>
        <c:baseTimeUnit val="days"/>
      </c:dateAx>
      <c:valAx>
        <c:axId val="5603239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2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84008"/>
        <c:axId val="560684400"/>
      </c:lineChart>
      <c:catAx>
        <c:axId val="560684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84400"/>
        <c:crosses val="autoZero"/>
        <c:auto val="1"/>
        <c:lblAlgn val="ctr"/>
        <c:lblOffset val="100"/>
        <c:noMultiLvlLbl val="0"/>
      </c:catAx>
      <c:valAx>
        <c:axId val="5606844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8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322680"/>
        <c:axId val="565323072"/>
      </c:lineChart>
      <c:dateAx>
        <c:axId val="565322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323072"/>
        <c:crosses val="autoZero"/>
        <c:auto val="1"/>
        <c:lblOffset val="100"/>
        <c:baseTimeUnit val="days"/>
      </c:dateAx>
      <c:valAx>
        <c:axId val="5653230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32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415" dataDxfId="2414">
  <autoFilter ref="O14:W25"/>
  <tableColumns count="9">
    <tableColumn id="1" name="Date" dataDxfId="2413"/>
    <tableColumn id="2" name="Quarter" dataDxfId="2412"/>
    <tableColumn id="3" name="Time" dataDxfId="2411"/>
    <tableColumn id="4" name="EPS estimate" dataDxfId="2410"/>
    <tableColumn id="5" name="EPS Actual" dataDxfId="2409"/>
    <tableColumn id="6" name="Sales Estiamte (B)" dataDxfId="2408"/>
    <tableColumn id="7" name="Sales Actual (B)" dataDxfId="2407"/>
    <tableColumn id="8" name="Guidance" dataDxfId="2406"/>
    <tableColumn id="9" name="Reaction" dataDxfId="240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404" dataDxfId="2403">
  <autoFilter ref="O16:W27"/>
  <tableColumns count="9">
    <tableColumn id="1" name="Date" dataDxfId="2402"/>
    <tableColumn id="2" name="Quarter" dataDxfId="2401"/>
    <tableColumn id="3" name="Time" dataDxfId="2400"/>
    <tableColumn id="4" name="EPS estimate" dataDxfId="2399"/>
    <tableColumn id="5" name="EPS Actual" dataDxfId="2398"/>
    <tableColumn id="6" name="Sales Estiamte (B)" dataDxfId="2397"/>
    <tableColumn id="7" name="Sales Actual (B)" dataDxfId="2396"/>
    <tableColumn id="8" name="Guidance" dataDxfId="2395"/>
    <tableColumn id="9" name="Reaction" dataDxfId="239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393" dataDxfId="2392">
  <autoFilter ref="T80:AB91"/>
  <tableColumns count="9">
    <tableColumn id="1" name="Date" dataDxfId="2391"/>
    <tableColumn id="2" name="Quarter" dataDxfId="2390"/>
    <tableColumn id="3" name="Time" dataDxfId="2389"/>
    <tableColumn id="4" name="EPS estimate" dataDxfId="2388"/>
    <tableColumn id="5" name="EPS Actual" dataDxfId="2387"/>
    <tableColumn id="6" name="Sales Estiamte (B)" dataDxfId="2386"/>
    <tableColumn id="7" name="Sales Actual (B)" dataDxfId="2385"/>
    <tableColumn id="8" name="Guidance" dataDxfId="2384"/>
    <tableColumn id="9" name="Reaction" dataDxfId="238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382" dataDxfId="2381">
  <autoFilter ref="O15:W26"/>
  <tableColumns count="9">
    <tableColumn id="1" name="Date" dataDxfId="2380"/>
    <tableColumn id="2" name="Quarter" dataDxfId="2379"/>
    <tableColumn id="3" name="Time" dataDxfId="2378"/>
    <tableColumn id="4" name="EPS estimate" dataDxfId="2377"/>
    <tableColumn id="5" name="EPS Actual" dataDxfId="2376"/>
    <tableColumn id="6" name="Sales Estiamte (B)" dataDxfId="2375"/>
    <tableColumn id="7" name="Sales Actual (B)" dataDxfId="2374"/>
    <tableColumn id="8" name="Guidance" dataDxfId="2373"/>
    <tableColumn id="9" name="Reaction" dataDxfId="23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2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3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1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5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992</v>
      </c>
      <c r="O1" s="352" t="s">
        <v>207</v>
      </c>
      <c r="P1" s="352" t="s">
        <v>282</v>
      </c>
    </row>
    <row r="2" spans="1:22" ht="21.95" customHeight="1" x14ac:dyDescent="0.25">
      <c r="A2" s="50"/>
      <c r="B2" s="50"/>
      <c r="C2" s="51"/>
      <c r="E2" s="22" t="s">
        <v>50</v>
      </c>
      <c r="F2" s="2">
        <v>15.22</v>
      </c>
      <c r="G2" s="2">
        <v>15.581910937499988</v>
      </c>
      <c r="H2" s="329">
        <v>6400</v>
      </c>
      <c r="I2" s="48">
        <v>99724.229999999923</v>
      </c>
      <c r="J2" s="365">
        <v>-2316.2299999999232</v>
      </c>
      <c r="K2" s="353">
        <v>-2.3226351309004023E-2</v>
      </c>
      <c r="L2" s="365">
        <v>12299.341000001703</v>
      </c>
      <c r="M2">
        <v>3500</v>
      </c>
      <c r="N2" s="813"/>
      <c r="O2" s="787">
        <v>1.3140604467805518E-2</v>
      </c>
      <c r="P2" s="134">
        <v>-1.46E-2</v>
      </c>
      <c r="Q2" s="148"/>
      <c r="R2" s="48"/>
      <c r="S2" s="48"/>
      <c r="T2" s="48"/>
    </row>
    <row r="3" spans="1:22" ht="21.95" customHeight="1" x14ac:dyDescent="0.25">
      <c r="A3" s="51"/>
      <c r="B3" s="51"/>
      <c r="C3" s="51"/>
      <c r="E3" s="22" t="s">
        <v>196</v>
      </c>
      <c r="F3" s="2">
        <v>24.08</v>
      </c>
      <c r="G3" s="2">
        <v>27.429923333333324</v>
      </c>
      <c r="H3" s="329">
        <v>3000</v>
      </c>
      <c r="I3" s="48">
        <v>82289.769999999975</v>
      </c>
      <c r="J3" s="365">
        <v>-10049.769999999975</v>
      </c>
      <c r="K3" s="353">
        <v>-0.12212660212806502</v>
      </c>
      <c r="L3" s="365">
        <v>-8301.7999999999811</v>
      </c>
      <c r="M3">
        <v>1800</v>
      </c>
      <c r="N3" s="813"/>
      <c r="O3" s="787">
        <v>2.0764119601328904E-2</v>
      </c>
      <c r="P3" s="134">
        <v>-6.3399999999999998E-2</v>
      </c>
      <c r="R3" s="48"/>
      <c r="S3" s="48"/>
    </row>
    <row r="4" spans="1:22" ht="21.95" customHeight="1" x14ac:dyDescent="0.25">
      <c r="A4" s="50"/>
      <c r="B4" s="50"/>
      <c r="C4" s="51"/>
      <c r="E4" s="22" t="s">
        <v>729</v>
      </c>
      <c r="F4" s="2">
        <v>205.92</v>
      </c>
      <c r="G4" s="2">
        <v>198.32339999999996</v>
      </c>
      <c r="H4" s="329">
        <v>100</v>
      </c>
      <c r="I4" s="48">
        <v>19832.339999999997</v>
      </c>
      <c r="J4" s="365">
        <v>759.66000000000349</v>
      </c>
      <c r="K4" s="353">
        <v>3.8304103297946812E-2</v>
      </c>
      <c r="L4" s="365">
        <v>984.43000000000393</v>
      </c>
      <c r="M4">
        <v>25</v>
      </c>
      <c r="N4" s="813">
        <v>43174</v>
      </c>
      <c r="O4" s="787">
        <v>0</v>
      </c>
      <c r="P4" s="134">
        <v>4.1999999999999997E-3</v>
      </c>
      <c r="T4" s="48"/>
    </row>
    <row r="5" spans="1:22" ht="21.95" customHeight="1" x14ac:dyDescent="0.25">
      <c r="A5" s="51"/>
      <c r="B5" s="155"/>
      <c r="C5" s="330"/>
      <c r="E5" s="22" t="s">
        <v>770</v>
      </c>
      <c r="F5" s="2">
        <v>68.430000000000007</v>
      </c>
      <c r="G5" s="2">
        <v>71.381699999999995</v>
      </c>
      <c r="H5" s="329">
        <v>200</v>
      </c>
      <c r="I5" s="48">
        <v>14276.339999999998</v>
      </c>
      <c r="J5" s="365">
        <v>-590.33999999999833</v>
      </c>
      <c r="K5" s="353">
        <v>-4.1350934483207716E-2</v>
      </c>
      <c r="L5" s="365">
        <v>-590.33999999999833</v>
      </c>
      <c r="M5">
        <v>100</v>
      </c>
      <c r="N5" s="813"/>
      <c r="O5" s="787">
        <v>0</v>
      </c>
      <c r="P5" s="134">
        <v>1.67E-2</v>
      </c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772</v>
      </c>
      <c r="F6" s="2">
        <v>70.599999999999994</v>
      </c>
      <c r="G6" s="2">
        <v>69.308250000000001</v>
      </c>
      <c r="H6" s="329">
        <v>200</v>
      </c>
      <c r="I6" s="48">
        <v>13861.65</v>
      </c>
      <c r="J6" s="365">
        <v>258.34999999999673</v>
      </c>
      <c r="K6" s="353">
        <v>1.8637752359928195E-2</v>
      </c>
      <c r="L6" s="365">
        <v>258.34999999999673</v>
      </c>
      <c r="M6">
        <v>50</v>
      </c>
      <c r="N6" s="813"/>
      <c r="O6" s="787">
        <v>2.2662889518413602E-2</v>
      </c>
      <c r="P6" s="134">
        <v>-4.1999999999999997E-3</v>
      </c>
      <c r="R6" s="48"/>
      <c r="S6" s="48"/>
    </row>
    <row r="7" spans="1:22" ht="21.95" customHeight="1" x14ac:dyDescent="0.25">
      <c r="A7" s="50"/>
      <c r="B7" s="50"/>
      <c r="C7" s="51"/>
      <c r="E7" s="22" t="s">
        <v>215</v>
      </c>
      <c r="F7" s="2">
        <v>48.9</v>
      </c>
      <c r="G7" s="2">
        <v>53.537599999999991</v>
      </c>
      <c r="H7" s="49">
        <v>250</v>
      </c>
      <c r="I7" s="48">
        <v>13384.399999999998</v>
      </c>
      <c r="J7" s="365">
        <v>-1159.3999999999978</v>
      </c>
      <c r="K7" s="353">
        <v>-8.662323301754267E-2</v>
      </c>
      <c r="L7" s="365">
        <v>-1.5300000000024738</v>
      </c>
      <c r="M7">
        <v>50</v>
      </c>
      <c r="N7" s="813" t="s">
        <v>1000</v>
      </c>
      <c r="O7" s="787">
        <v>2.5357873210633947E-2</v>
      </c>
      <c r="P7" s="134">
        <v>1.37E-2</v>
      </c>
      <c r="Q7" s="148"/>
      <c r="R7" s="48"/>
      <c r="S7" s="48"/>
    </row>
    <row r="8" spans="1:22" ht="21.95" customHeight="1" x14ac:dyDescent="0.25">
      <c r="A8" s="50"/>
      <c r="B8" s="50"/>
      <c r="C8" s="51"/>
      <c r="E8" s="22" t="s">
        <v>865</v>
      </c>
      <c r="F8" s="2">
        <v>25.29</v>
      </c>
      <c r="G8" s="2">
        <v>33.212799999999994</v>
      </c>
      <c r="H8" s="329">
        <v>400</v>
      </c>
      <c r="I8" s="48">
        <v>13285.119999999997</v>
      </c>
      <c r="J8" s="365">
        <v>-3169.119999999999</v>
      </c>
      <c r="K8" s="353">
        <v>-0.23854658444936883</v>
      </c>
      <c r="L8" s="365">
        <v>-3169.119999999999</v>
      </c>
      <c r="M8">
        <v>100</v>
      </c>
      <c r="N8" s="813"/>
      <c r="O8" s="787">
        <v>4.1122973507315148E-2</v>
      </c>
      <c r="P8" s="134">
        <v>1.9900000000000001E-2</v>
      </c>
      <c r="R8" s="48"/>
    </row>
    <row r="9" spans="1:22" ht="21.95" customHeight="1" x14ac:dyDescent="0.25">
      <c r="A9" s="50"/>
      <c r="B9" s="50"/>
      <c r="C9" s="51"/>
      <c r="E9" s="22" t="s">
        <v>175</v>
      </c>
      <c r="F9" s="2">
        <v>278.87009999999998</v>
      </c>
      <c r="G9" s="2">
        <v>265.11799999999999</v>
      </c>
      <c r="H9" s="329">
        <v>50</v>
      </c>
      <c r="I9" s="48">
        <v>13255.9</v>
      </c>
      <c r="J9" s="365">
        <v>687.60499999999956</v>
      </c>
      <c r="K9" s="353">
        <v>5.1871619429838728E-2</v>
      </c>
      <c r="L9" s="365">
        <v>848.43499999999949</v>
      </c>
      <c r="M9">
        <v>50</v>
      </c>
      <c r="N9" s="813"/>
      <c r="O9" s="787">
        <v>1.84E-2</v>
      </c>
      <c r="P9" s="134">
        <v>-4.0000000000000002E-4</v>
      </c>
      <c r="Q9" s="148"/>
      <c r="R9" s="48"/>
      <c r="S9" s="48"/>
      <c r="T9" s="48"/>
    </row>
    <row r="10" spans="1:22" ht="21.95" customHeight="1" x14ac:dyDescent="0.25">
      <c r="A10" s="50"/>
      <c r="B10" s="50"/>
      <c r="C10" s="51"/>
      <c r="E10" s="22" t="s">
        <v>962</v>
      </c>
      <c r="F10" s="2">
        <v>253.56010000000001</v>
      </c>
      <c r="G10" s="2">
        <v>241.09177777777779</v>
      </c>
      <c r="H10" s="329">
        <v>45</v>
      </c>
      <c r="I10" s="48">
        <v>10849.130000000001</v>
      </c>
      <c r="J10" s="365">
        <v>561.07449999999881</v>
      </c>
      <c r="K10" s="353">
        <v>5.1716082303373594E-2</v>
      </c>
      <c r="L10" s="365">
        <v>561.07449999999881</v>
      </c>
      <c r="M10">
        <v>45</v>
      </c>
      <c r="N10" s="813"/>
      <c r="O10" s="787">
        <v>1.9900000000000001E-2</v>
      </c>
      <c r="P10" s="134">
        <v>-3.0000000000000001E-3</v>
      </c>
      <c r="Q10" s="48"/>
      <c r="R10" s="48"/>
      <c r="S10" s="48"/>
      <c r="T10" s="48"/>
    </row>
    <row r="11" spans="1:22" ht="21.95" customHeight="1" x14ac:dyDescent="0.25">
      <c r="A11" s="50"/>
      <c r="B11" s="50"/>
      <c r="C11" s="51"/>
      <c r="E11" s="22" t="s">
        <v>174</v>
      </c>
      <c r="F11" s="2">
        <v>27.32</v>
      </c>
      <c r="G11" s="2">
        <v>37.765464285714266</v>
      </c>
      <c r="H11" s="49">
        <v>280</v>
      </c>
      <c r="I11" s="48">
        <v>10574.329999999994</v>
      </c>
      <c r="J11" s="365">
        <v>-2924.7299999999941</v>
      </c>
      <c r="K11" s="353">
        <v>-0.27658773652798768</v>
      </c>
      <c r="L11" s="365">
        <v>-2849.7099999999941</v>
      </c>
      <c r="M11">
        <v>280</v>
      </c>
      <c r="N11" s="813"/>
      <c r="O11" s="787">
        <v>3.3674963396778917E-2</v>
      </c>
      <c r="P11" s="134">
        <v>-2.47E-2</v>
      </c>
      <c r="Q11" s="148"/>
      <c r="U11" s="48"/>
    </row>
    <row r="12" spans="1:22" ht="21.95" customHeight="1" x14ac:dyDescent="0.25">
      <c r="A12" s="50"/>
      <c r="B12" s="51"/>
      <c r="C12" s="51"/>
      <c r="E12" s="22" t="s">
        <v>966</v>
      </c>
      <c r="F12" s="2">
        <v>31.39</v>
      </c>
      <c r="G12" s="2">
        <v>30.71823333333333</v>
      </c>
      <c r="H12" s="49">
        <v>300</v>
      </c>
      <c r="I12" s="48">
        <v>9215.4699999999993</v>
      </c>
      <c r="J12" s="365">
        <v>201.53000000000065</v>
      </c>
      <c r="K12" s="353">
        <v>2.1868662151794869E-2</v>
      </c>
      <c r="L12" s="365">
        <v>201.53000000000065</v>
      </c>
      <c r="M12">
        <v>200</v>
      </c>
      <c r="N12" s="813"/>
      <c r="O12" s="787">
        <v>8.4103217585218229E-2</v>
      </c>
      <c r="P12" s="134">
        <v>1.18E-2</v>
      </c>
      <c r="R12" s="48"/>
      <c r="S12" s="48"/>
      <c r="T12" s="48"/>
      <c r="U12" s="48"/>
    </row>
    <row r="13" spans="1:22" ht="21.95" customHeight="1" x14ac:dyDescent="0.25">
      <c r="A13" s="50"/>
      <c r="B13" s="50"/>
      <c r="C13" s="51"/>
      <c r="E13" s="22" t="s">
        <v>227</v>
      </c>
      <c r="F13" s="2">
        <v>28.25</v>
      </c>
      <c r="G13" s="2">
        <v>21.809049999999971</v>
      </c>
      <c r="H13" s="49">
        <v>400</v>
      </c>
      <c r="I13" s="48">
        <v>8723.6199999999881</v>
      </c>
      <c r="J13" s="365">
        <v>2576.3800000000119</v>
      </c>
      <c r="K13" s="353">
        <v>0.29533381784167756</v>
      </c>
      <c r="L13" s="48">
        <v>4028.6400000000103</v>
      </c>
      <c r="M13">
        <v>400</v>
      </c>
      <c r="N13" s="813"/>
      <c r="O13" s="787">
        <v>3.5398230088495579E-3</v>
      </c>
      <c r="P13" s="134">
        <v>-1.5900000000000001E-2</v>
      </c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991</v>
      </c>
      <c r="F14" s="2">
        <v>42.56</v>
      </c>
      <c r="G14" s="2">
        <v>38.78</v>
      </c>
      <c r="H14" s="329">
        <v>200</v>
      </c>
      <c r="I14" s="48">
        <v>7756</v>
      </c>
      <c r="J14" s="365">
        <v>756</v>
      </c>
      <c r="K14" s="353">
        <v>9.7472924187725657E-2</v>
      </c>
      <c r="L14" s="365">
        <v>756</v>
      </c>
      <c r="M14" s="29">
        <v>43192</v>
      </c>
      <c r="N14" s="813"/>
      <c r="O14" s="787">
        <v>0</v>
      </c>
      <c r="P14" s="134">
        <v>-3.2800000000000003E-2</v>
      </c>
      <c r="Q14" s="148"/>
      <c r="R14" s="48"/>
      <c r="S14" s="48"/>
    </row>
    <row r="15" spans="1:22" ht="21.95" customHeight="1" x14ac:dyDescent="0.25">
      <c r="A15" s="50"/>
      <c r="B15" s="50"/>
      <c r="C15" s="51"/>
      <c r="E15" s="22" t="s">
        <v>173</v>
      </c>
      <c r="F15" s="2">
        <v>58.23</v>
      </c>
      <c r="G15" s="2">
        <v>52.790416666666673</v>
      </c>
      <c r="H15" s="329">
        <v>120</v>
      </c>
      <c r="I15" s="48">
        <v>6334.85</v>
      </c>
      <c r="J15" s="365">
        <v>652.74999999999909</v>
      </c>
      <c r="K15" s="353">
        <v>0.10304111383852796</v>
      </c>
      <c r="L15" s="365">
        <v>2257.3300000000008</v>
      </c>
      <c r="M15">
        <v>120</v>
      </c>
      <c r="N15" s="813"/>
      <c r="O15" s="787">
        <v>2.6790314270994334E-2</v>
      </c>
      <c r="P15" s="134">
        <v>-8.6E-3</v>
      </c>
      <c r="R15" s="48"/>
      <c r="S15" s="48"/>
      <c r="T15" s="48"/>
    </row>
    <row r="16" spans="1:22" ht="21.95" customHeight="1" x14ac:dyDescent="0.25">
      <c r="A16" s="51"/>
      <c r="B16" s="51"/>
      <c r="C16" s="51"/>
      <c r="E16" s="22" t="s">
        <v>336</v>
      </c>
      <c r="F16" s="2">
        <v>19.18</v>
      </c>
      <c r="G16" s="2">
        <v>19.853333333333332</v>
      </c>
      <c r="H16" s="329">
        <v>300</v>
      </c>
      <c r="I16" s="48">
        <v>5955.9999999999991</v>
      </c>
      <c r="J16" s="365">
        <v>-202</v>
      </c>
      <c r="K16" s="353">
        <v>-3.3915379449294764E-2</v>
      </c>
      <c r="L16" s="365">
        <v>82.970000000004802</v>
      </c>
      <c r="M16">
        <v>200</v>
      </c>
      <c r="O16" s="787">
        <v>1.5015641293013554E-2</v>
      </c>
      <c r="P16" s="134">
        <v>-6.0000000000000001E-3</v>
      </c>
      <c r="Q16" s="436"/>
      <c r="R16" s="48"/>
      <c r="S16" s="48"/>
      <c r="T16" s="48"/>
      <c r="V16" s="48"/>
    </row>
    <row r="17" spans="1:21" ht="21.95" customHeight="1" x14ac:dyDescent="0.25">
      <c r="A17" s="50"/>
      <c r="B17" s="50"/>
      <c r="C17" s="51"/>
      <c r="E17" s="22" t="s">
        <v>171</v>
      </c>
      <c r="F17" s="2">
        <v>51.45</v>
      </c>
      <c r="G17" s="2">
        <v>54.189600000000013</v>
      </c>
      <c r="H17" s="329">
        <v>100</v>
      </c>
      <c r="I17" s="48">
        <v>5418.9600000000009</v>
      </c>
      <c r="J17" s="365">
        <v>-273.95999999999913</v>
      </c>
      <c r="K17" s="353">
        <v>-5.0555826210195484E-2</v>
      </c>
      <c r="L17" s="365">
        <v>-224.00999999999931</v>
      </c>
      <c r="M17">
        <v>100</v>
      </c>
      <c r="N17" s="813"/>
      <c r="O17" s="787">
        <v>3.8095238095238092E-2</v>
      </c>
      <c r="P17" s="134">
        <v>0</v>
      </c>
      <c r="Q17" s="148"/>
      <c r="R17" s="48"/>
      <c r="S17" s="48"/>
      <c r="T17" s="48"/>
      <c r="U17" s="48"/>
    </row>
    <row r="18" spans="1:21" ht="21.95" customHeight="1" x14ac:dyDescent="0.25">
      <c r="A18" s="50"/>
      <c r="B18" s="50"/>
      <c r="C18" s="51"/>
      <c r="E18" s="22" t="s">
        <v>712</v>
      </c>
      <c r="F18" s="2">
        <v>118.86</v>
      </c>
      <c r="G18" s="2">
        <v>83.501000000000019</v>
      </c>
      <c r="H18" s="329">
        <v>60</v>
      </c>
      <c r="I18" s="48">
        <v>5010.0600000000013</v>
      </c>
      <c r="J18" s="365">
        <v>2121.5399999999991</v>
      </c>
      <c r="K18" s="353">
        <v>0.42345600651489168</v>
      </c>
      <c r="L18" s="365">
        <v>2121.5399999999991</v>
      </c>
      <c r="M18">
        <v>45</v>
      </c>
      <c r="N18" s="813"/>
      <c r="O18" s="787">
        <v>2.8E-3</v>
      </c>
      <c r="P18" s="134">
        <v>-1.5299999999999999E-2</v>
      </c>
      <c r="Q18" s="436"/>
      <c r="R18" s="48"/>
      <c r="S18" s="48"/>
    </row>
    <row r="19" spans="1:21" ht="21.95" customHeight="1" x14ac:dyDescent="0.25">
      <c r="A19" s="155"/>
      <c r="B19" s="50"/>
      <c r="C19" s="51"/>
      <c r="E19" s="22" t="s">
        <v>332</v>
      </c>
      <c r="F19" s="2">
        <v>10.67</v>
      </c>
      <c r="G19" s="2">
        <v>16.699633333333331</v>
      </c>
      <c r="H19" s="329">
        <v>300</v>
      </c>
      <c r="I19" s="48">
        <v>5009.8899999999994</v>
      </c>
      <c r="J19" s="365">
        <v>-1808.8899999999994</v>
      </c>
      <c r="K19" s="353">
        <v>-0.3610638157724021</v>
      </c>
      <c r="L19" s="365">
        <v>-525.4700000000048</v>
      </c>
      <c r="M19">
        <v>300</v>
      </c>
      <c r="N19" s="813"/>
      <c r="O19" s="787">
        <v>0</v>
      </c>
      <c r="P19" s="134">
        <v>-1.6899999999999998E-2</v>
      </c>
      <c r="Q19" s="148"/>
      <c r="R19" s="48"/>
      <c r="S19" s="48"/>
      <c r="T19" s="48"/>
    </row>
    <row r="20" spans="1:21" ht="21.95" customHeight="1" x14ac:dyDescent="0.25">
      <c r="A20" s="50"/>
      <c r="B20" s="51"/>
      <c r="C20" s="51"/>
      <c r="E20" s="22" t="s">
        <v>32</v>
      </c>
      <c r="F20" s="2">
        <v>56.09</v>
      </c>
      <c r="G20" s="2">
        <v>49.58</v>
      </c>
      <c r="H20" s="49">
        <v>100</v>
      </c>
      <c r="I20" s="48">
        <v>4958</v>
      </c>
      <c r="J20" s="365">
        <v>651</v>
      </c>
      <c r="K20" s="353">
        <v>0.13130294473578066</v>
      </c>
      <c r="L20" s="48">
        <v>1849.4699999999971</v>
      </c>
      <c r="M20">
        <v>100</v>
      </c>
      <c r="O20" s="787">
        <v>1.7600000000000001E-2</v>
      </c>
      <c r="P20" s="134">
        <v>-5.7999999999999996E-3</v>
      </c>
      <c r="Q20" s="148"/>
      <c r="R20" s="48"/>
      <c r="S20" s="48"/>
    </row>
    <row r="21" spans="1:21" ht="21.95" customHeight="1" x14ac:dyDescent="0.25">
      <c r="A21" s="50"/>
      <c r="B21" s="51"/>
      <c r="C21" s="51"/>
      <c r="E21" s="22" t="s">
        <v>990</v>
      </c>
      <c r="F21" s="2">
        <v>209.18010000000001</v>
      </c>
      <c r="G21" s="2">
        <v>198</v>
      </c>
      <c r="H21" s="329">
        <v>20</v>
      </c>
      <c r="I21" s="48">
        <v>3960</v>
      </c>
      <c r="J21" s="365">
        <v>223.60199999999986</v>
      </c>
      <c r="K21" s="353">
        <v>5.6465151515151565E-2</v>
      </c>
      <c r="L21" s="365">
        <v>223.60199999999986</v>
      </c>
      <c r="M21" s="29">
        <v>43192</v>
      </c>
      <c r="N21" s="813"/>
      <c r="O21" s="787">
        <v>0</v>
      </c>
      <c r="P21" s="134">
        <v>-1.9E-3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965</v>
      </c>
      <c r="F22" s="2">
        <v>37.049999999999997</v>
      </c>
      <c r="G22" s="2">
        <v>36.58</v>
      </c>
      <c r="H22" s="329">
        <v>100</v>
      </c>
      <c r="I22" s="48">
        <v>3658</v>
      </c>
      <c r="J22" s="365">
        <v>46.999999999999545</v>
      </c>
      <c r="K22" s="353">
        <v>1.2848551120831025E-2</v>
      </c>
      <c r="L22" s="365">
        <v>46.999999999999545</v>
      </c>
      <c r="M22">
        <v>100</v>
      </c>
      <c r="N22" s="813"/>
      <c r="O22" s="787">
        <v>0</v>
      </c>
      <c r="P22" s="134">
        <v>8.0000000000000004E-4</v>
      </c>
      <c r="Q22" s="48"/>
      <c r="R22" s="48"/>
      <c r="S22" s="48"/>
      <c r="U22" s="48"/>
    </row>
    <row r="23" spans="1:21" ht="21.95" customHeight="1" x14ac:dyDescent="0.25">
      <c r="A23" s="50"/>
      <c r="B23" s="50"/>
      <c r="C23" s="50"/>
      <c r="E23" s="22" t="s">
        <v>55</v>
      </c>
      <c r="F23" s="2">
        <v>80.72</v>
      </c>
      <c r="G23" s="2">
        <v>71.650000000000006</v>
      </c>
      <c r="H23" s="49">
        <v>50</v>
      </c>
      <c r="I23" s="48">
        <v>3582.5000000000005</v>
      </c>
      <c r="J23" s="365">
        <v>453.49999999999955</v>
      </c>
      <c r="K23" s="353">
        <v>0.12658757850662936</v>
      </c>
      <c r="L23" s="365">
        <v>1263.6299999999896</v>
      </c>
      <c r="M23">
        <v>50</v>
      </c>
      <c r="N23" s="813"/>
      <c r="O23" s="787">
        <v>2.5768087215064423E-2</v>
      </c>
      <c r="P23" s="134">
        <v>8.3999999999999995E-3</v>
      </c>
      <c r="Q23" s="48"/>
      <c r="S23" s="48"/>
    </row>
    <row r="24" spans="1:21" ht="21.95" customHeight="1" x14ac:dyDescent="0.25">
      <c r="A24" s="50"/>
      <c r="B24" s="50"/>
      <c r="C24" s="51"/>
      <c r="E24" s="22" t="s">
        <v>891</v>
      </c>
      <c r="F24" s="2">
        <v>91.46</v>
      </c>
      <c r="G24" s="2">
        <v>89.509999999999991</v>
      </c>
      <c r="H24" s="49">
        <v>40</v>
      </c>
      <c r="I24" s="48">
        <v>3580.3999999999996</v>
      </c>
      <c r="J24" s="365">
        <v>78</v>
      </c>
      <c r="K24" s="353">
        <v>2.1785275388224813E-2</v>
      </c>
      <c r="L24" s="48">
        <v>78</v>
      </c>
      <c r="M24">
        <v>40</v>
      </c>
      <c r="N24" s="813"/>
      <c r="O24" s="787">
        <v>2.4928930680078721E-2</v>
      </c>
      <c r="P24" s="134">
        <v>-1.72E-2</v>
      </c>
      <c r="Q24" s="148"/>
      <c r="R24" s="48"/>
      <c r="S24" s="48"/>
      <c r="T24" s="48"/>
    </row>
    <row r="25" spans="1:21" ht="21.95" customHeight="1" x14ac:dyDescent="0.25">
      <c r="A25" s="50"/>
      <c r="B25" s="50"/>
      <c r="C25" s="50"/>
      <c r="E25" s="22" t="s">
        <v>349</v>
      </c>
      <c r="F25" s="2">
        <v>70.489999999999995</v>
      </c>
      <c r="G25" s="2">
        <v>70.28</v>
      </c>
      <c r="H25" s="329">
        <v>50</v>
      </c>
      <c r="I25" s="48">
        <v>3514</v>
      </c>
      <c r="J25" s="365">
        <v>10.499999999999545</v>
      </c>
      <c r="K25" s="353">
        <v>2.9880478087648513E-3</v>
      </c>
      <c r="L25" s="365">
        <v>2070.9299999999998</v>
      </c>
      <c r="M25" s="29">
        <v>43196</v>
      </c>
      <c r="N25" s="813"/>
      <c r="O25" s="787">
        <v>4.3499999999999997E-2</v>
      </c>
      <c r="P25" s="134">
        <v>-5.1999999999999998E-3</v>
      </c>
    </row>
    <row r="26" spans="1:21" ht="21.95" customHeight="1" x14ac:dyDescent="0.25">
      <c r="A26" s="50"/>
      <c r="B26" s="50"/>
      <c r="C26" s="51"/>
      <c r="E26" s="22" t="s">
        <v>821</v>
      </c>
      <c r="F26" s="2">
        <v>14.94</v>
      </c>
      <c r="G26" s="2">
        <v>17.45</v>
      </c>
      <c r="H26" s="329">
        <v>200</v>
      </c>
      <c r="I26" s="48">
        <v>3490</v>
      </c>
      <c r="J26" s="365">
        <v>-502</v>
      </c>
      <c r="K26" s="353">
        <v>-0.14383954154727793</v>
      </c>
      <c r="L26" s="365">
        <v>-502</v>
      </c>
      <c r="M26">
        <v>200</v>
      </c>
      <c r="O26" s="787">
        <v>3.2128514056224897E-2</v>
      </c>
      <c r="P26" s="134">
        <v>-9.5999999999999992E-3</v>
      </c>
      <c r="S26" s="48"/>
    </row>
    <row r="27" spans="1:21" ht="21.95" customHeight="1" x14ac:dyDescent="0.25">
      <c r="A27" s="50"/>
      <c r="B27" s="50"/>
      <c r="C27" s="51"/>
      <c r="E27" s="22" t="s">
        <v>987</v>
      </c>
      <c r="F27" s="2">
        <v>67.23</v>
      </c>
      <c r="G27" s="2">
        <v>68.22</v>
      </c>
      <c r="H27" s="49">
        <v>50</v>
      </c>
      <c r="I27" s="48">
        <v>3411</v>
      </c>
      <c r="J27" s="365">
        <v>-49.5</v>
      </c>
      <c r="K27" s="353">
        <v>-1.4511873350923408E-2</v>
      </c>
      <c r="L27" s="365">
        <v>-49.5</v>
      </c>
      <c r="M27" s="29">
        <v>43182</v>
      </c>
      <c r="N27" s="813"/>
      <c r="O27" s="787">
        <v>0</v>
      </c>
      <c r="P27" s="134">
        <v>-4.5999999999999999E-3</v>
      </c>
      <c r="R27" s="48"/>
      <c r="S27" s="48"/>
      <c r="T27" s="48"/>
    </row>
    <row r="28" spans="1:21" ht="21.95" customHeight="1" x14ac:dyDescent="0.25">
      <c r="A28" s="51"/>
      <c r="B28" s="51"/>
      <c r="C28" s="51"/>
      <c r="E28" s="22" t="s">
        <v>714</v>
      </c>
      <c r="F28" s="2">
        <v>188.58</v>
      </c>
      <c r="G28" s="2">
        <v>148.55549999999999</v>
      </c>
      <c r="H28" s="329">
        <v>20</v>
      </c>
      <c r="I28" s="48">
        <v>2971.1099999999997</v>
      </c>
      <c r="J28" s="365">
        <v>800.49000000000069</v>
      </c>
      <c r="K28" s="353">
        <v>0.26942455849833913</v>
      </c>
      <c r="L28" s="365">
        <v>943.52000000000089</v>
      </c>
      <c r="M28">
        <v>20</v>
      </c>
      <c r="N28" s="813"/>
      <c r="O28" s="787">
        <v>2.6513946335772615E-3</v>
      </c>
      <c r="P28" s="134">
        <v>-2.1399999999999999E-2</v>
      </c>
      <c r="S28" s="48"/>
      <c r="T28" s="48"/>
    </row>
    <row r="29" spans="1:21" ht="21.95" customHeight="1" x14ac:dyDescent="0.25">
      <c r="A29" s="50"/>
      <c r="B29" s="50"/>
      <c r="C29" s="51"/>
      <c r="E29" s="22" t="s">
        <v>963</v>
      </c>
      <c r="F29" s="2">
        <v>152.6901</v>
      </c>
      <c r="G29" s="2">
        <v>144.72350000000003</v>
      </c>
      <c r="H29" s="329">
        <v>20</v>
      </c>
      <c r="I29" s="48">
        <v>2894.4700000000007</v>
      </c>
      <c r="J29" s="365">
        <v>159.33199999999943</v>
      </c>
      <c r="K29" s="353">
        <v>5.5047037972409243E-2</v>
      </c>
      <c r="L29" s="365">
        <v>159.33199999999943</v>
      </c>
      <c r="M29" s="29">
        <v>43199</v>
      </c>
      <c r="N29" s="813">
        <v>43193</v>
      </c>
      <c r="O29" s="787">
        <v>0</v>
      </c>
      <c r="P29" s="134">
        <v>-4.82E-2</v>
      </c>
      <c r="R29" s="48"/>
      <c r="S29" s="48"/>
    </row>
    <row r="30" spans="1:21" ht="21.95" customHeight="1" x14ac:dyDescent="0.25">
      <c r="A30" s="50"/>
      <c r="B30" s="50"/>
      <c r="C30" s="51"/>
      <c r="E30" s="22" t="s">
        <v>967</v>
      </c>
      <c r="F30" s="2">
        <v>75.73</v>
      </c>
      <c r="G30" s="2">
        <v>67.58</v>
      </c>
      <c r="H30" s="49">
        <v>40</v>
      </c>
      <c r="I30" s="48">
        <v>2703.2</v>
      </c>
      <c r="J30" s="365">
        <v>326.00000000000045</v>
      </c>
      <c r="K30" s="353">
        <v>0.12059781000295955</v>
      </c>
      <c r="L30" s="365">
        <v>326.00000000000045</v>
      </c>
      <c r="M30">
        <v>40</v>
      </c>
      <c r="N30" s="813"/>
      <c r="O30" s="787">
        <v>0</v>
      </c>
      <c r="P30" s="134">
        <v>-1.1999999999999999E-3</v>
      </c>
      <c r="Q30" s="148"/>
      <c r="R30" s="48"/>
      <c r="S30" s="48"/>
      <c r="T30" s="48"/>
    </row>
    <row r="31" spans="1:21" ht="21.95" customHeight="1" x14ac:dyDescent="0.25">
      <c r="A31" s="60"/>
      <c r="B31" s="61"/>
      <c r="C31" s="60"/>
      <c r="E31" s="22" t="s">
        <v>864</v>
      </c>
      <c r="F31" s="2">
        <v>322.15989999999999</v>
      </c>
      <c r="G31" s="2">
        <v>251.2</v>
      </c>
      <c r="H31" s="329">
        <v>10</v>
      </c>
      <c r="I31" s="48">
        <v>2512</v>
      </c>
      <c r="J31" s="365">
        <v>709.59900000000016</v>
      </c>
      <c r="K31" s="353">
        <v>0.28248367834394905</v>
      </c>
      <c r="L31" s="365">
        <v>1166.5390000000002</v>
      </c>
      <c r="M31">
        <v>10</v>
      </c>
      <c r="N31" s="813"/>
      <c r="O31" s="787">
        <v>0</v>
      </c>
      <c r="P31" s="134">
        <v>6.0000000000000001E-3</v>
      </c>
      <c r="R31" s="48"/>
      <c r="S31" s="48"/>
    </row>
    <row r="32" spans="1:21" ht="21.95" customHeight="1" x14ac:dyDescent="0.25">
      <c r="A32" s="50"/>
      <c r="B32" s="50"/>
      <c r="C32" s="51"/>
      <c r="E32" s="22" t="s">
        <v>62</v>
      </c>
      <c r="F32" s="2">
        <v>284.54000000000002</v>
      </c>
      <c r="G32" s="2">
        <v>284.54000000000002</v>
      </c>
      <c r="H32" s="329">
        <v>0</v>
      </c>
      <c r="I32" s="428">
        <v>0</v>
      </c>
      <c r="J32" s="365">
        <v>0</v>
      </c>
      <c r="K32" s="353">
        <v>0</v>
      </c>
      <c r="L32" s="365">
        <v>1659.3600000000079</v>
      </c>
      <c r="M32">
        <v>0</v>
      </c>
      <c r="N32" s="813"/>
      <c r="O32" s="787">
        <v>0</v>
      </c>
      <c r="P32" s="134">
        <v>-5.0000000000000001E-3</v>
      </c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204</v>
      </c>
      <c r="F33" s="2">
        <v>42.49</v>
      </c>
      <c r="G33" s="2">
        <v>42.49</v>
      </c>
      <c r="H33" s="49">
        <v>0</v>
      </c>
      <c r="I33" s="48">
        <v>0</v>
      </c>
      <c r="J33" s="365">
        <v>0</v>
      </c>
      <c r="K33" s="353">
        <v>0</v>
      </c>
      <c r="L33" s="365">
        <v>555.54</v>
      </c>
      <c r="M33">
        <v>0</v>
      </c>
      <c r="O33" s="787">
        <v>0</v>
      </c>
      <c r="P33" s="134">
        <v>-1.7100000000000001E-2</v>
      </c>
      <c r="Q33" s="148"/>
      <c r="S33" s="48"/>
    </row>
    <row r="34" spans="1:21" ht="21.95" customHeight="1" x14ac:dyDescent="0.25">
      <c r="A34" s="51"/>
      <c r="B34" s="51"/>
      <c r="C34" s="51"/>
      <c r="E34" s="22" t="s">
        <v>203</v>
      </c>
      <c r="F34" s="2">
        <v>175.03</v>
      </c>
      <c r="G34" s="2">
        <v>175.03</v>
      </c>
      <c r="H34" s="329">
        <v>0</v>
      </c>
      <c r="I34" s="48">
        <v>0</v>
      </c>
      <c r="J34" s="365">
        <v>0</v>
      </c>
      <c r="K34" s="353">
        <v>0</v>
      </c>
      <c r="L34" s="365">
        <v>363.09999999999945</v>
      </c>
      <c r="M34">
        <v>0</v>
      </c>
      <c r="O34" s="787">
        <v>1.5900000000000001E-2</v>
      </c>
      <c r="P34" s="134">
        <v>-9.2999999999999992E-3</v>
      </c>
      <c r="S34" s="48"/>
      <c r="T34" s="48"/>
    </row>
    <row r="35" spans="1:21" ht="21.95" customHeight="1" x14ac:dyDescent="0.25">
      <c r="A35" s="50"/>
      <c r="B35" s="50"/>
      <c r="C35" s="51"/>
      <c r="E35" s="22" t="s">
        <v>226</v>
      </c>
      <c r="F35" s="2">
        <v>95.64</v>
      </c>
      <c r="G35" s="2">
        <v>95.64</v>
      </c>
      <c r="H35" s="329">
        <v>0</v>
      </c>
      <c r="I35" s="48">
        <v>0</v>
      </c>
      <c r="J35" s="365">
        <v>0</v>
      </c>
      <c r="K35" s="353">
        <v>0</v>
      </c>
      <c r="L35" s="365">
        <v>231.53999999999996</v>
      </c>
      <c r="M35">
        <v>0</v>
      </c>
      <c r="N35" s="813"/>
      <c r="O35" s="787">
        <v>1.6199999999999999E-2</v>
      </c>
      <c r="P35" s="134">
        <v>-4.4999999999999997E-3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268</v>
      </c>
      <c r="F36" s="2">
        <v>89.39</v>
      </c>
      <c r="G36" s="2">
        <v>89.39</v>
      </c>
      <c r="H36" s="49">
        <v>0</v>
      </c>
      <c r="I36" s="48">
        <v>0</v>
      </c>
      <c r="J36" s="365">
        <v>0</v>
      </c>
      <c r="K36" s="353">
        <v>0</v>
      </c>
      <c r="L36" s="365">
        <v>1857.7799999999988</v>
      </c>
      <c r="M36">
        <v>0</v>
      </c>
      <c r="N36" s="813"/>
      <c r="O36" s="787">
        <v>1.49E-2</v>
      </c>
      <c r="P36" s="134">
        <v>-4.3499999999999997E-2</v>
      </c>
      <c r="S36" s="48"/>
      <c r="T36" s="48"/>
    </row>
    <row r="37" spans="1:21" ht="21.95" customHeight="1" x14ac:dyDescent="0.25">
      <c r="A37" s="50"/>
      <c r="B37" s="51"/>
      <c r="C37" s="51"/>
      <c r="E37" s="22" t="s">
        <v>23</v>
      </c>
      <c r="F37" s="2">
        <v>34.15</v>
      </c>
      <c r="G37" s="2">
        <v>34.15</v>
      </c>
      <c r="H37" s="49">
        <v>0</v>
      </c>
      <c r="I37" s="48">
        <v>0</v>
      </c>
      <c r="J37" s="365">
        <v>0</v>
      </c>
      <c r="K37" s="353">
        <v>0</v>
      </c>
      <c r="L37" s="365">
        <v>171.89999999999964</v>
      </c>
      <c r="M37">
        <v>0</v>
      </c>
      <c r="N37" s="813"/>
      <c r="O37" s="787">
        <v>0</v>
      </c>
      <c r="P37" s="134">
        <v>-8.3999999999999995E-3</v>
      </c>
      <c r="T37" s="48"/>
    </row>
    <row r="38" spans="1:21" ht="21.95" customHeight="1" x14ac:dyDescent="0.25">
      <c r="A38" s="51"/>
      <c r="B38" s="51"/>
      <c r="C38" s="51"/>
      <c r="E38" s="22" t="s">
        <v>269</v>
      </c>
      <c r="F38" s="2">
        <v>37.020000000000003</v>
      </c>
      <c r="G38" s="2">
        <v>37.020000000000003</v>
      </c>
      <c r="H38" s="49">
        <v>0</v>
      </c>
      <c r="I38" s="48">
        <v>0</v>
      </c>
      <c r="J38" s="365">
        <v>0</v>
      </c>
      <c r="K38" s="353">
        <v>0</v>
      </c>
      <c r="L38" s="365">
        <v>98.449999999999818</v>
      </c>
      <c r="M38">
        <v>0</v>
      </c>
      <c r="N38" s="813"/>
      <c r="O38" s="787">
        <v>1.11E-2</v>
      </c>
      <c r="P38" s="134">
        <v>-1.3899999999999999E-2</v>
      </c>
      <c r="Q38" s="148"/>
      <c r="R38" s="48"/>
      <c r="S38" s="48"/>
    </row>
    <row r="39" spans="1:21" ht="21.95" customHeight="1" x14ac:dyDescent="0.25">
      <c r="A39" s="50"/>
      <c r="B39" s="51"/>
      <c r="C39" s="51"/>
      <c r="E39" s="22" t="s">
        <v>36</v>
      </c>
      <c r="F39" s="2">
        <v>57.57</v>
      </c>
      <c r="G39" s="2">
        <v>57.57</v>
      </c>
      <c r="H39" s="49">
        <v>0</v>
      </c>
      <c r="I39" s="48">
        <v>0</v>
      </c>
      <c r="J39" s="365">
        <v>0</v>
      </c>
      <c r="K39" s="353">
        <v>0</v>
      </c>
      <c r="L39" s="365">
        <v>117.73999999999978</v>
      </c>
      <c r="M39">
        <v>0</v>
      </c>
      <c r="N39" s="813"/>
      <c r="O39" s="787">
        <v>7.4000000000000003E-3</v>
      </c>
      <c r="P39" s="134">
        <v>-1.15E-2</v>
      </c>
      <c r="Q39" s="148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319</v>
      </c>
      <c r="F40" s="2">
        <v>40.340000000000003</v>
      </c>
      <c r="G40" s="2">
        <v>40.340000000000003</v>
      </c>
      <c r="H40" s="49">
        <v>0</v>
      </c>
      <c r="I40" s="48">
        <v>0</v>
      </c>
      <c r="J40" s="365">
        <v>0</v>
      </c>
      <c r="K40" s="353">
        <v>0</v>
      </c>
      <c r="L40" s="365">
        <v>264.92000000000007</v>
      </c>
      <c r="M40">
        <v>0</v>
      </c>
      <c r="N40" s="813"/>
      <c r="O40" s="787">
        <v>3.4200000000000001E-2</v>
      </c>
      <c r="P40" s="134">
        <v>7.0000000000000001E-3</v>
      </c>
      <c r="R40" s="48"/>
      <c r="T40" s="48"/>
    </row>
    <row r="41" spans="1:21" ht="21.95" customHeight="1" x14ac:dyDescent="0.25">
      <c r="A41" s="51"/>
      <c r="B41" s="51"/>
      <c r="C41" s="51"/>
      <c r="E41" s="22" t="s">
        <v>302</v>
      </c>
      <c r="F41" s="2">
        <v>66.099999999999994</v>
      </c>
      <c r="G41" s="2">
        <v>66.099999999999994</v>
      </c>
      <c r="H41" s="329">
        <v>0</v>
      </c>
      <c r="I41" s="48">
        <v>0</v>
      </c>
      <c r="J41" s="365">
        <v>0</v>
      </c>
      <c r="K41" s="353">
        <v>0</v>
      </c>
      <c r="L41" s="365">
        <v>910.79999999999927</v>
      </c>
      <c r="M41">
        <v>0</v>
      </c>
      <c r="O41" s="787">
        <v>2.87E-2</v>
      </c>
      <c r="P41" s="134">
        <v>9.7999999999999997E-3</v>
      </c>
      <c r="R41" s="48"/>
      <c r="S41" s="48"/>
    </row>
    <row r="42" spans="1:21" ht="21.95" customHeight="1" x14ac:dyDescent="0.25">
      <c r="A42" s="50"/>
      <c r="B42" s="50"/>
      <c r="C42" s="51"/>
      <c r="E42" s="22" t="s">
        <v>728</v>
      </c>
      <c r="F42" s="2">
        <v>33.28</v>
      </c>
      <c r="G42" s="2">
        <v>33.28</v>
      </c>
      <c r="H42" s="49">
        <v>0</v>
      </c>
      <c r="I42" s="48">
        <v>0</v>
      </c>
      <c r="J42" s="365">
        <v>0</v>
      </c>
      <c r="K42" s="353">
        <v>0</v>
      </c>
      <c r="L42" s="365">
        <v>557.94000000000005</v>
      </c>
      <c r="M42">
        <v>0</v>
      </c>
      <c r="N42" s="813"/>
      <c r="O42" s="787">
        <v>4.0599999999999997E-2</v>
      </c>
      <c r="P42" s="134">
        <v>-3.73E-2</v>
      </c>
      <c r="S42" s="48"/>
      <c r="U42" s="48"/>
    </row>
    <row r="43" spans="1:21" ht="21.95" customHeight="1" x14ac:dyDescent="0.25">
      <c r="A43" s="50"/>
      <c r="B43" s="50"/>
      <c r="C43" s="50"/>
      <c r="E43" s="22" t="s">
        <v>250</v>
      </c>
      <c r="F43" s="2">
        <v>69.989999999999995</v>
      </c>
      <c r="G43" s="2">
        <v>69.989999999999995</v>
      </c>
      <c r="H43" s="329">
        <v>0</v>
      </c>
      <c r="I43" s="48">
        <v>0</v>
      </c>
      <c r="J43" s="365">
        <v>0</v>
      </c>
      <c r="K43" s="353">
        <v>0</v>
      </c>
      <c r="L43" s="365">
        <v>329.74000000000069</v>
      </c>
      <c r="M43">
        <v>0</v>
      </c>
      <c r="N43" s="813"/>
      <c r="O43" s="787">
        <v>0</v>
      </c>
      <c r="P43" s="134">
        <v>6.9999999999999999E-4</v>
      </c>
      <c r="S43" s="48"/>
    </row>
    <row r="44" spans="1:21" ht="21.95" customHeight="1" x14ac:dyDescent="0.25">
      <c r="A44" s="50"/>
      <c r="B44" s="51"/>
      <c r="C44" s="51"/>
      <c r="E44" s="22" t="s">
        <v>705</v>
      </c>
      <c r="F44" s="2">
        <v>24.62</v>
      </c>
      <c r="G44" s="2">
        <v>24.62</v>
      </c>
      <c r="H44" s="329">
        <v>0</v>
      </c>
      <c r="I44" s="48">
        <v>0</v>
      </c>
      <c r="J44" s="365">
        <v>0</v>
      </c>
      <c r="K44" s="353">
        <v>0</v>
      </c>
      <c r="L44" s="365">
        <v>309.26000000000022</v>
      </c>
      <c r="M44">
        <v>0</v>
      </c>
      <c r="N44" s="813"/>
      <c r="O44" s="787">
        <v>8.8000000000000005E-3</v>
      </c>
      <c r="P44" s="134">
        <v>4.1000000000000003E-3</v>
      </c>
      <c r="Q44" s="148"/>
    </row>
    <row r="45" spans="1:21" ht="21.95" customHeight="1" x14ac:dyDescent="0.25">
      <c r="A45" s="50"/>
      <c r="B45" s="50"/>
      <c r="C45" s="51"/>
      <c r="E45" s="22" t="s">
        <v>278</v>
      </c>
      <c r="F45" s="2">
        <v>67.510000000000005</v>
      </c>
      <c r="G45" s="2">
        <v>67.510000000000005</v>
      </c>
      <c r="H45" s="49">
        <v>0</v>
      </c>
      <c r="I45" s="48">
        <v>0</v>
      </c>
      <c r="J45" s="365">
        <v>0</v>
      </c>
      <c r="K45" s="353">
        <v>0</v>
      </c>
      <c r="L45" s="48">
        <v>197.20999999999549</v>
      </c>
      <c r="M45">
        <v>0</v>
      </c>
      <c r="N45" s="813"/>
      <c r="O45" s="787">
        <v>2.5499999999999998E-2</v>
      </c>
      <c r="P45" s="134">
        <v>-2.2000000000000001E-3</v>
      </c>
      <c r="R45" s="48"/>
    </row>
    <row r="46" spans="1:21" ht="21.95" customHeight="1" x14ac:dyDescent="0.25">
      <c r="A46" s="50"/>
      <c r="B46" s="50"/>
      <c r="C46" s="51"/>
      <c r="E46" s="22" t="s">
        <v>773</v>
      </c>
      <c r="F46" s="2">
        <v>216.86</v>
      </c>
      <c r="G46" s="2">
        <v>216.86</v>
      </c>
      <c r="H46" s="329">
        <v>0</v>
      </c>
      <c r="I46" s="48">
        <v>0</v>
      </c>
      <c r="J46" s="365">
        <v>0</v>
      </c>
      <c r="K46" s="353">
        <v>0</v>
      </c>
      <c r="L46" s="365">
        <v>843.18000000000029</v>
      </c>
      <c r="M46">
        <v>0</v>
      </c>
      <c r="N46" s="813"/>
      <c r="O46" s="787">
        <v>2.8E-3</v>
      </c>
      <c r="P46" s="134">
        <v>2.29E-2</v>
      </c>
      <c r="Q46" s="148"/>
      <c r="R46" s="48"/>
      <c r="S46" s="48"/>
    </row>
    <row r="47" spans="1:21" ht="21.95" customHeight="1" x14ac:dyDescent="0.25">
      <c r="A47" s="50"/>
      <c r="B47" s="50"/>
      <c r="C47" s="51"/>
      <c r="E47" s="22" t="s">
        <v>197</v>
      </c>
      <c r="F47" s="2">
        <v>10.63</v>
      </c>
      <c r="G47" s="2">
        <v>10.63</v>
      </c>
      <c r="H47" s="329">
        <v>0</v>
      </c>
      <c r="I47" s="48">
        <v>0</v>
      </c>
      <c r="J47" s="365">
        <v>0</v>
      </c>
      <c r="K47" s="353">
        <v>0</v>
      </c>
      <c r="L47" s="365">
        <v>495.20999999999913</v>
      </c>
      <c r="M47">
        <v>0</v>
      </c>
      <c r="N47" s="813"/>
      <c r="O47" s="787">
        <v>5.1499999999999997E-2</v>
      </c>
      <c r="P47" s="134">
        <v>-5.0000000000000001E-4</v>
      </c>
      <c r="Q47" s="48"/>
      <c r="R47" s="48"/>
      <c r="S47" s="48"/>
      <c r="T47" s="48"/>
    </row>
    <row r="48" spans="1:21" ht="21.95" customHeight="1" x14ac:dyDescent="0.25">
      <c r="A48" s="50"/>
      <c r="B48" s="51"/>
      <c r="C48" s="51"/>
      <c r="E48" s="22" t="s">
        <v>272</v>
      </c>
      <c r="F48" s="2">
        <v>129.04</v>
      </c>
      <c r="G48" s="2">
        <v>129.04</v>
      </c>
      <c r="H48" s="329">
        <v>0</v>
      </c>
      <c r="I48" s="48">
        <v>0</v>
      </c>
      <c r="J48" s="365">
        <v>0</v>
      </c>
      <c r="K48" s="353">
        <v>0</v>
      </c>
      <c r="L48" s="365">
        <v>154.77999999999975</v>
      </c>
      <c r="M48">
        <v>0</v>
      </c>
      <c r="N48" s="813"/>
      <c r="O48" s="787">
        <v>2.5700000000000001E-2</v>
      </c>
      <c r="P48" s="134">
        <v>6.3E-3</v>
      </c>
      <c r="S48" s="48"/>
    </row>
    <row r="49" spans="1:21" ht="21.95" customHeight="1" x14ac:dyDescent="0.25">
      <c r="A49" s="50"/>
      <c r="B49" s="50"/>
      <c r="C49" s="51"/>
      <c r="E49" s="22" t="s">
        <v>869</v>
      </c>
      <c r="F49" s="2">
        <v>98.78</v>
      </c>
      <c r="G49" s="2">
        <v>98.78</v>
      </c>
      <c r="H49" s="329">
        <v>0</v>
      </c>
      <c r="I49" s="48">
        <v>0</v>
      </c>
      <c r="J49" s="365">
        <v>0</v>
      </c>
      <c r="K49" s="353">
        <v>0</v>
      </c>
      <c r="L49" s="365">
        <v>527.57000000000062</v>
      </c>
      <c r="M49">
        <v>0</v>
      </c>
      <c r="N49" s="813"/>
      <c r="O49" s="787">
        <v>6.8839846122696908E-3</v>
      </c>
      <c r="P49" s="134">
        <v>0.01</v>
      </c>
      <c r="Q49" s="436"/>
      <c r="R49" s="48"/>
      <c r="S49" s="48"/>
    </row>
    <row r="50" spans="1:21" ht="21.95" customHeight="1" x14ac:dyDescent="0.25">
      <c r="A50" s="51"/>
      <c r="B50" s="51"/>
      <c r="C50" s="51"/>
      <c r="E50" s="22" t="s">
        <v>17</v>
      </c>
      <c r="F50" s="2">
        <v>15.24</v>
      </c>
      <c r="G50" s="2">
        <v>15.24</v>
      </c>
      <c r="H50" s="329">
        <v>0</v>
      </c>
      <c r="I50" s="48">
        <v>0</v>
      </c>
      <c r="J50" s="365">
        <v>-20818.210000000079</v>
      </c>
      <c r="K50" s="353">
        <v>0</v>
      </c>
      <c r="L50" s="365">
        <v>-20818.210000000079</v>
      </c>
      <c r="M50">
        <v>0</v>
      </c>
      <c r="N50" s="813"/>
      <c r="O50" s="787">
        <v>0</v>
      </c>
      <c r="P50" s="134">
        <v>0</v>
      </c>
      <c r="R50" s="48"/>
      <c r="S50" s="48"/>
      <c r="T50" s="48"/>
    </row>
    <row r="51" spans="1:21" ht="21.95" customHeight="1" x14ac:dyDescent="0.25">
      <c r="A51" s="51"/>
      <c r="B51" s="50"/>
      <c r="C51" s="51"/>
      <c r="E51" s="22" t="s">
        <v>311</v>
      </c>
      <c r="F51" s="2">
        <v>137.77000000000001</v>
      </c>
      <c r="G51" s="2">
        <v>137.77000000000001</v>
      </c>
      <c r="H51" s="329">
        <v>0</v>
      </c>
      <c r="I51" s="48">
        <v>0</v>
      </c>
      <c r="J51" s="365">
        <v>0</v>
      </c>
      <c r="K51" s="353">
        <v>0</v>
      </c>
      <c r="L51" s="365">
        <v>720.56000000000131</v>
      </c>
      <c r="M51">
        <v>0</v>
      </c>
      <c r="N51" s="813"/>
      <c r="O51" s="787">
        <v>0</v>
      </c>
      <c r="P51" s="134">
        <v>-1.1000000000000001E-3</v>
      </c>
      <c r="R51" s="48"/>
      <c r="S51" s="48"/>
      <c r="T51" s="48"/>
    </row>
    <row r="52" spans="1:21" ht="21.95" customHeight="1" x14ac:dyDescent="0.25">
      <c r="A52" s="50"/>
      <c r="B52" s="50"/>
      <c r="C52" s="51"/>
      <c r="E52" s="22" t="s">
        <v>726</v>
      </c>
      <c r="F52" s="2">
        <v>82.63</v>
      </c>
      <c r="G52" s="2">
        <v>82.63</v>
      </c>
      <c r="H52" s="329">
        <v>0</v>
      </c>
      <c r="I52" s="48">
        <v>0</v>
      </c>
      <c r="J52" s="365">
        <v>0</v>
      </c>
      <c r="K52" s="353">
        <v>0</v>
      </c>
      <c r="L52" s="365">
        <v>329.55999999999949</v>
      </c>
      <c r="M52">
        <v>0</v>
      </c>
      <c r="N52" s="813"/>
      <c r="O52" s="787">
        <v>1.78E-2</v>
      </c>
      <c r="P52" s="134">
        <v>-2.0899999999999998E-2</v>
      </c>
    </row>
    <row r="53" spans="1:21" ht="21.95" customHeight="1" x14ac:dyDescent="0.25">
      <c r="A53" s="50"/>
      <c r="B53" s="50"/>
      <c r="C53" s="51"/>
      <c r="E53" s="22" t="s">
        <v>771</v>
      </c>
      <c r="F53" s="2">
        <v>656.77</v>
      </c>
      <c r="G53" s="2">
        <v>656.77</v>
      </c>
      <c r="H53" s="329">
        <v>0</v>
      </c>
      <c r="I53" s="48">
        <v>0</v>
      </c>
      <c r="J53" s="365">
        <v>0</v>
      </c>
      <c r="K53" s="353">
        <v>0</v>
      </c>
      <c r="L53" s="365">
        <v>559.89000000000033</v>
      </c>
      <c r="M53">
        <v>0</v>
      </c>
      <c r="N53" s="813"/>
      <c r="O53" s="787">
        <v>0</v>
      </c>
      <c r="P53" s="134">
        <v>-1.14E-2</v>
      </c>
      <c r="R53" s="48"/>
      <c r="S53" s="48"/>
      <c r="U53" s="48"/>
    </row>
    <row r="54" spans="1:21" ht="21.95" customHeight="1" x14ac:dyDescent="0.25">
      <c r="A54" s="50"/>
      <c r="B54" s="50"/>
      <c r="C54" s="51"/>
      <c r="E54" s="22" t="s">
        <v>195</v>
      </c>
      <c r="F54" s="2">
        <v>64.17</v>
      </c>
      <c r="G54" s="2">
        <v>64.17</v>
      </c>
      <c r="H54" s="329">
        <v>0</v>
      </c>
      <c r="I54" s="48">
        <v>0</v>
      </c>
      <c r="J54" s="365">
        <v>0</v>
      </c>
      <c r="K54" s="353">
        <v>0</v>
      </c>
      <c r="L54" s="365">
        <v>785.90999999999985</v>
      </c>
      <c r="M54">
        <v>0</v>
      </c>
      <c r="N54" s="813"/>
      <c r="O54" s="787">
        <v>1.29E-2</v>
      </c>
      <c r="P54" s="134">
        <v>-1.6400000000000001E-2</v>
      </c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225</v>
      </c>
      <c r="F55" s="2">
        <v>59.06</v>
      </c>
      <c r="G55" s="2">
        <v>59.06</v>
      </c>
      <c r="H55" s="49">
        <v>0</v>
      </c>
      <c r="I55" s="48">
        <v>0</v>
      </c>
      <c r="J55" s="365">
        <v>0</v>
      </c>
      <c r="K55" s="353">
        <v>0</v>
      </c>
      <c r="L55" s="48">
        <v>257.64999999999964</v>
      </c>
      <c r="M55">
        <v>0</v>
      </c>
      <c r="N55" s="813"/>
      <c r="O55" s="787">
        <v>0</v>
      </c>
      <c r="P55" s="134">
        <v>2.5000000000000001E-3</v>
      </c>
    </row>
    <row r="56" spans="1:21" ht="21.95" customHeight="1" x14ac:dyDescent="0.25">
      <c r="A56" s="50"/>
      <c r="B56" s="50"/>
      <c r="C56" s="51"/>
      <c r="E56" s="22" t="s">
        <v>34</v>
      </c>
      <c r="F56" s="2">
        <v>53.97</v>
      </c>
      <c r="G56" s="2">
        <v>53.97</v>
      </c>
      <c r="H56" s="329">
        <v>0</v>
      </c>
      <c r="I56" s="48">
        <v>0</v>
      </c>
      <c r="J56" s="365">
        <v>0</v>
      </c>
      <c r="K56" s="353">
        <v>0</v>
      </c>
      <c r="L56" s="365">
        <v>21137.586999999941</v>
      </c>
      <c r="M56">
        <v>0</v>
      </c>
      <c r="N56" s="813"/>
      <c r="O56" s="787">
        <v>0</v>
      </c>
      <c r="P56" s="134">
        <v>4.3E-3</v>
      </c>
      <c r="Q56" s="436"/>
      <c r="S56" s="48"/>
    </row>
    <row r="57" spans="1:21" ht="21.95" customHeight="1" x14ac:dyDescent="0.25">
      <c r="A57" s="51"/>
      <c r="B57" s="51"/>
      <c r="C57" s="51"/>
      <c r="E57" s="22" t="s">
        <v>172</v>
      </c>
      <c r="F57" s="2">
        <v>55</v>
      </c>
      <c r="G57" s="2">
        <v>55</v>
      </c>
      <c r="H57" s="329">
        <v>0</v>
      </c>
      <c r="I57" s="48">
        <v>0</v>
      </c>
      <c r="J57" s="365">
        <v>0</v>
      </c>
      <c r="K57" s="353">
        <v>0</v>
      </c>
      <c r="L57" s="365">
        <v>119.92000000000053</v>
      </c>
      <c r="M57">
        <v>0</v>
      </c>
      <c r="N57" s="813"/>
      <c r="O57" s="787">
        <v>3.6400000000000002E-2</v>
      </c>
      <c r="P57" s="134">
        <v>-4.6699999999999998E-2</v>
      </c>
      <c r="Q57" s="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27</v>
      </c>
      <c r="F58" s="2">
        <v>51.32</v>
      </c>
      <c r="G58" s="2">
        <v>51.32</v>
      </c>
      <c r="H58" s="49">
        <v>0</v>
      </c>
      <c r="I58" s="48">
        <v>0</v>
      </c>
      <c r="J58" s="365">
        <v>0</v>
      </c>
      <c r="K58" s="353">
        <v>0</v>
      </c>
      <c r="L58" s="48">
        <v>1407.5400000000009</v>
      </c>
      <c r="M58">
        <v>0</v>
      </c>
      <c r="N58" s="813"/>
      <c r="O58" s="787">
        <v>3.0200000000000001E-2</v>
      </c>
      <c r="P58" s="134">
        <v>1.2E-2</v>
      </c>
      <c r="R58" s="48"/>
    </row>
    <row r="59" spans="1:21" ht="21.95" customHeight="1" x14ac:dyDescent="0.25">
      <c r="A59" s="50"/>
      <c r="B59" s="50"/>
      <c r="C59" s="51"/>
      <c r="E59" s="22" t="s">
        <v>22</v>
      </c>
      <c r="F59" s="2">
        <v>46.48</v>
      </c>
      <c r="G59" s="2">
        <v>46.48</v>
      </c>
      <c r="H59" s="49">
        <v>0</v>
      </c>
      <c r="I59" s="48">
        <v>0</v>
      </c>
      <c r="J59" s="365">
        <v>0</v>
      </c>
      <c r="K59" s="353">
        <v>0</v>
      </c>
      <c r="L59" s="48">
        <v>3178.8000000000466</v>
      </c>
      <c r="M59">
        <v>0</v>
      </c>
      <c r="N59" s="813"/>
      <c r="O59" s="787">
        <v>2.07E-2</v>
      </c>
      <c r="P59" s="134">
        <v>-4.1300000000000003E-2</v>
      </c>
      <c r="Q59" s="436"/>
      <c r="S59" s="48"/>
      <c r="T59" s="48"/>
    </row>
    <row r="60" spans="1:21" ht="21.95" customHeight="1" x14ac:dyDescent="0.25">
      <c r="A60" s="50"/>
      <c r="B60" s="50"/>
      <c r="C60" s="50"/>
      <c r="E60" s="22" t="s">
        <v>42</v>
      </c>
      <c r="F60" s="2">
        <v>131.11000000000001</v>
      </c>
      <c r="G60" s="2">
        <v>131.11000000000001</v>
      </c>
      <c r="H60" s="49">
        <v>0</v>
      </c>
      <c r="I60" s="48">
        <v>0</v>
      </c>
      <c r="J60" s="365">
        <v>0</v>
      </c>
      <c r="K60" s="353">
        <v>0</v>
      </c>
      <c r="L60" s="365">
        <v>128.08999999999833</v>
      </c>
      <c r="M60">
        <v>0</v>
      </c>
      <c r="N60" s="813"/>
      <c r="O60" s="787">
        <v>2.18E-2</v>
      </c>
      <c r="P60" s="134">
        <v>-1.4E-3</v>
      </c>
    </row>
    <row r="61" spans="1:21" ht="21.95" customHeight="1" x14ac:dyDescent="0.25">
      <c r="A61" s="50"/>
      <c r="B61" s="51"/>
      <c r="C61" s="51"/>
      <c r="E61" s="22" t="s">
        <v>270</v>
      </c>
      <c r="F61" s="2">
        <v>55.5</v>
      </c>
      <c r="G61" s="2">
        <v>55.5</v>
      </c>
      <c r="H61" s="49">
        <v>0</v>
      </c>
      <c r="I61" s="48">
        <v>0</v>
      </c>
      <c r="J61" s="365">
        <v>0</v>
      </c>
      <c r="K61" s="353">
        <v>0</v>
      </c>
      <c r="L61" s="48">
        <v>427.92000000000007</v>
      </c>
      <c r="M61">
        <v>0</v>
      </c>
      <c r="N61" s="813"/>
      <c r="O61" s="787">
        <v>0</v>
      </c>
      <c r="P61" s="134">
        <v>-8.8999999999999999E-3</v>
      </c>
      <c r="R61" s="48"/>
      <c r="S61" s="48"/>
    </row>
    <row r="62" spans="1:21" ht="21.95" customHeight="1" x14ac:dyDescent="0.25">
      <c r="A62" s="50"/>
      <c r="B62" s="50"/>
      <c r="C62" s="51"/>
      <c r="E62" s="22" t="s">
        <v>170</v>
      </c>
      <c r="F62" s="2">
        <v>111.54</v>
      </c>
      <c r="G62" s="2">
        <v>111.54</v>
      </c>
      <c r="H62" s="329">
        <v>0</v>
      </c>
      <c r="I62" s="48">
        <v>0</v>
      </c>
      <c r="J62" s="365">
        <v>0</v>
      </c>
      <c r="K62" s="353">
        <v>0</v>
      </c>
      <c r="L62" s="365">
        <v>1368.9000000000015</v>
      </c>
      <c r="M62">
        <v>0</v>
      </c>
      <c r="N62" s="813"/>
      <c r="O62" s="787">
        <v>1.14E-2</v>
      </c>
      <c r="P62" s="134">
        <v>-2.8E-3</v>
      </c>
      <c r="Q62" s="148"/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8</v>
      </c>
      <c r="F63" s="2">
        <v>72.989999999999995</v>
      </c>
      <c r="G63" s="2">
        <v>72.989999999999995</v>
      </c>
      <c r="H63" s="329">
        <v>0</v>
      </c>
      <c r="I63" s="48">
        <v>0</v>
      </c>
      <c r="J63" s="365">
        <v>0</v>
      </c>
      <c r="K63" s="353">
        <v>0</v>
      </c>
      <c r="L63" s="365">
        <v>121.94999999999982</v>
      </c>
      <c r="M63">
        <v>0</v>
      </c>
      <c r="N63" s="813"/>
      <c r="O63" s="787">
        <v>1.67E-2</v>
      </c>
      <c r="P63" s="134">
        <v>-1.26E-2</v>
      </c>
      <c r="Q63" s="48"/>
      <c r="R63" s="48"/>
      <c r="S63" s="48"/>
      <c r="T63" s="48"/>
    </row>
    <row r="64" spans="1:21" ht="21.95" customHeight="1" x14ac:dyDescent="0.25">
      <c r="A64" s="50"/>
      <c r="B64" s="51"/>
      <c r="C64" s="51"/>
      <c r="E64" s="22" t="s">
        <v>10</v>
      </c>
      <c r="F64" s="2">
        <v>47.88</v>
      </c>
      <c r="G64" s="2">
        <v>47.88</v>
      </c>
      <c r="H64" s="329">
        <v>0</v>
      </c>
      <c r="I64" s="48">
        <v>0</v>
      </c>
      <c r="J64" s="365">
        <v>0</v>
      </c>
      <c r="K64" s="353">
        <v>0</v>
      </c>
      <c r="L64" s="365">
        <v>1128.3800000000047</v>
      </c>
      <c r="M64">
        <v>0</v>
      </c>
      <c r="N64" s="813"/>
      <c r="O64" s="787">
        <v>1.2500000000000001E-2</v>
      </c>
      <c r="P64" s="134">
        <v>1.8700000000000001E-2</v>
      </c>
      <c r="R64" s="48"/>
      <c r="S64" s="48"/>
    </row>
    <row r="65" spans="1:22" ht="21.95" customHeight="1" x14ac:dyDescent="0.25">
      <c r="A65" s="51"/>
      <c r="B65" s="51"/>
      <c r="C65" s="51"/>
      <c r="E65" s="22" t="s">
        <v>224</v>
      </c>
      <c r="F65" s="2">
        <v>41.91</v>
      </c>
      <c r="G65" s="2">
        <v>41.91</v>
      </c>
      <c r="H65" s="329">
        <v>0</v>
      </c>
      <c r="I65" s="48">
        <v>0</v>
      </c>
      <c r="J65" s="365">
        <v>0</v>
      </c>
      <c r="K65" s="353">
        <v>0</v>
      </c>
      <c r="L65" s="365">
        <v>4376.9599999999991</v>
      </c>
      <c r="M65">
        <v>0</v>
      </c>
      <c r="N65" s="813"/>
      <c r="O65" s="787">
        <v>4.0899999999999999E-2</v>
      </c>
      <c r="P65" s="134">
        <v>-2.9600000000000001E-2</v>
      </c>
      <c r="R65" s="48"/>
      <c r="S65" s="48"/>
      <c r="T65" s="48"/>
    </row>
    <row r="66" spans="1:22" ht="21.95" customHeight="1" x14ac:dyDescent="0.25">
      <c r="A66" s="51"/>
      <c r="B66" s="155"/>
      <c r="C66" s="330"/>
      <c r="E66" s="22" t="s">
        <v>24</v>
      </c>
      <c r="F66" s="2">
        <v>61.67</v>
      </c>
      <c r="G66" s="2">
        <v>61.67</v>
      </c>
      <c r="H66" s="4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13"/>
      <c r="O66" s="787">
        <v>0</v>
      </c>
      <c r="P66" s="134">
        <v>-6.3E-3</v>
      </c>
      <c r="Q66" s="148"/>
      <c r="R66" s="48"/>
    </row>
    <row r="67" spans="1:22" ht="21.95" customHeight="1" x14ac:dyDescent="0.25">
      <c r="A67" s="50"/>
      <c r="B67" s="50"/>
      <c r="C67" s="51"/>
      <c r="E67" s="22" t="s">
        <v>45</v>
      </c>
      <c r="F67" s="2">
        <v>93.39</v>
      </c>
      <c r="G67" s="2">
        <v>93.39</v>
      </c>
      <c r="H67" s="32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13"/>
      <c r="O67" s="787">
        <v>1.67E-2</v>
      </c>
      <c r="P67" s="134">
        <v>-1E-4</v>
      </c>
      <c r="R67" s="48"/>
      <c r="S67" s="48"/>
      <c r="T67" s="48"/>
      <c r="U67" s="48"/>
    </row>
    <row r="68" spans="1:22" ht="21.95" customHeight="1" x14ac:dyDescent="0.25">
      <c r="A68" s="155"/>
      <c r="B68" s="50"/>
      <c r="C68" s="51"/>
      <c r="E68" s="22" t="s">
        <v>47</v>
      </c>
      <c r="F68" s="2">
        <v>140.72</v>
      </c>
      <c r="G68" s="2">
        <v>140.72</v>
      </c>
      <c r="H68" s="4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-2.8E-3</v>
      </c>
      <c r="Q68" s="148"/>
      <c r="R68" s="48"/>
      <c r="S68" s="48"/>
      <c r="T68" s="48"/>
    </row>
    <row r="69" spans="1:22" ht="21.95" customHeight="1" x14ac:dyDescent="0.25">
      <c r="A69" s="50"/>
      <c r="B69" s="50"/>
      <c r="C69" s="51"/>
      <c r="E69" s="22" t="s">
        <v>33</v>
      </c>
      <c r="F69" s="2">
        <v>247.05</v>
      </c>
      <c r="G69" s="2">
        <v>247.05</v>
      </c>
      <c r="H69" s="49">
        <v>0</v>
      </c>
      <c r="I69" s="48">
        <v>0</v>
      </c>
      <c r="J69" s="365">
        <v>0</v>
      </c>
      <c r="K69" s="353">
        <v>0</v>
      </c>
      <c r="L69" s="48">
        <v>780.73999999999796</v>
      </c>
      <c r="M69">
        <v>0</v>
      </c>
      <c r="N69" s="813"/>
      <c r="O69" s="787">
        <v>1.8599999999999998E-2</v>
      </c>
      <c r="P69" s="134">
        <v>-1.5599999999999999E-2</v>
      </c>
      <c r="Q69" s="148"/>
      <c r="R69" s="48"/>
      <c r="S69" s="48"/>
      <c r="T69" s="351"/>
      <c r="U69" s="351"/>
    </row>
    <row r="70" spans="1:22" ht="21.95" customHeight="1" x14ac:dyDescent="0.25">
      <c r="A70" s="50"/>
      <c r="B70" s="50"/>
      <c r="C70" s="51"/>
      <c r="E70" s="22" t="s">
        <v>13</v>
      </c>
      <c r="F70" s="2">
        <v>67.81</v>
      </c>
      <c r="G70" s="2">
        <v>67.81</v>
      </c>
      <c r="H70" s="49">
        <v>0</v>
      </c>
      <c r="I70" s="48">
        <v>0</v>
      </c>
      <c r="J70" s="365">
        <v>0</v>
      </c>
      <c r="K70" s="353">
        <v>0</v>
      </c>
      <c r="L70" s="48">
        <v>1461.5600000000013</v>
      </c>
      <c r="M70">
        <v>0</v>
      </c>
      <c r="N70" s="813"/>
      <c r="O70" s="787">
        <v>0</v>
      </c>
      <c r="P70" s="134">
        <v>4.3E-3</v>
      </c>
      <c r="R70" s="48"/>
    </row>
    <row r="71" spans="1:22" ht="21.95" customHeight="1" x14ac:dyDescent="0.25">
      <c r="A71" s="51"/>
      <c r="B71" s="51"/>
      <c r="C71" s="51"/>
      <c r="E71" s="22" t="s">
        <v>52</v>
      </c>
      <c r="F71" s="2">
        <v>70.040000000000006</v>
      </c>
      <c r="G71" s="2">
        <v>70.040000000000006</v>
      </c>
      <c r="H71" s="49">
        <v>0</v>
      </c>
      <c r="I71" s="48">
        <v>0</v>
      </c>
      <c r="J71" s="365">
        <v>0</v>
      </c>
      <c r="K71" s="353">
        <v>0</v>
      </c>
      <c r="L71" s="48">
        <v>1056.739999999998</v>
      </c>
      <c r="M71">
        <v>0</v>
      </c>
      <c r="N71" s="813"/>
      <c r="O71" s="787">
        <v>2.1999999999999999E-2</v>
      </c>
      <c r="P71" s="134">
        <v>2E-3</v>
      </c>
      <c r="Q71" s="148"/>
      <c r="R71" s="48"/>
      <c r="S71" s="48"/>
      <c r="T71" s="48"/>
      <c r="V71" s="48"/>
    </row>
    <row r="72" spans="1:22" ht="21.95" customHeight="1" x14ac:dyDescent="0.25">
      <c r="A72" s="50"/>
      <c r="B72" s="51"/>
      <c r="C72" s="51"/>
      <c r="E72" s="22" t="s">
        <v>63</v>
      </c>
      <c r="F72" s="2">
        <v>103.59</v>
      </c>
      <c r="G72" s="2">
        <v>103.59</v>
      </c>
      <c r="H72" s="49">
        <v>0</v>
      </c>
      <c r="I72" s="48">
        <v>0</v>
      </c>
      <c r="J72" s="365">
        <v>0</v>
      </c>
      <c r="K72" s="353">
        <v>0</v>
      </c>
      <c r="L72" s="365">
        <v>257.30999999999949</v>
      </c>
      <c r="M72">
        <v>0</v>
      </c>
      <c r="N72" s="813"/>
      <c r="O72" s="787">
        <v>1.38E-2</v>
      </c>
      <c r="P72" s="134">
        <v>-1.2500000000000001E-2</v>
      </c>
      <c r="Q72" s="48"/>
      <c r="R72" s="48"/>
      <c r="S72" s="48"/>
      <c r="T72" s="48"/>
    </row>
    <row r="73" spans="1:22" ht="21.95" customHeight="1" x14ac:dyDescent="0.25">
      <c r="A73" s="51"/>
      <c r="B73" s="50"/>
      <c r="C73" s="51"/>
      <c r="E73" s="22" t="s">
        <v>9</v>
      </c>
      <c r="F73" s="2">
        <v>8.0500000000000007</v>
      </c>
      <c r="G73" s="2">
        <v>8.0500000000000007</v>
      </c>
      <c r="H73" s="49">
        <v>0</v>
      </c>
      <c r="I73" s="48">
        <v>0</v>
      </c>
      <c r="J73" s="365">
        <v>-8332.1133333333346</v>
      </c>
      <c r="K73" s="353">
        <v>0</v>
      </c>
      <c r="L73" s="48">
        <v>-7897.1833333333343</v>
      </c>
      <c r="M73">
        <v>0</v>
      </c>
      <c r="N73" s="813"/>
      <c r="O73" s="787">
        <v>0.04</v>
      </c>
      <c r="P73" s="134">
        <v>2.1600000000000001E-2</v>
      </c>
      <c r="Q73" s="436"/>
      <c r="R73" s="48"/>
      <c r="S73" s="48"/>
    </row>
    <row r="74" spans="1:22" ht="21.95" customHeight="1" x14ac:dyDescent="0.25">
      <c r="A74" s="50"/>
      <c r="B74" s="50"/>
      <c r="C74" s="51"/>
      <c r="E74" s="22" t="s">
        <v>53</v>
      </c>
      <c r="F74" s="2">
        <v>72.989999999999995</v>
      </c>
      <c r="G74" s="2">
        <v>72.989999999999995</v>
      </c>
      <c r="H74" s="4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813"/>
      <c r="O74" s="787">
        <v>7.4000000000000003E-3</v>
      </c>
      <c r="P74" s="134">
        <v>4.4999999999999997E-3</v>
      </c>
      <c r="R74" s="48"/>
      <c r="S74" s="48"/>
      <c r="T74" s="48"/>
    </row>
    <row r="75" spans="1:22" ht="21.95" customHeight="1" x14ac:dyDescent="0.25">
      <c r="A75" s="50"/>
      <c r="B75" s="51"/>
      <c r="C75" s="51"/>
      <c r="E75" s="22" t="s">
        <v>56</v>
      </c>
      <c r="F75" s="2">
        <v>37.74</v>
      </c>
      <c r="G75" s="2">
        <v>37.74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-5.3E-3</v>
      </c>
    </row>
    <row r="76" spans="1:22" ht="21.95" customHeight="1" x14ac:dyDescent="0.25">
      <c r="A76" s="50"/>
      <c r="B76" s="50"/>
      <c r="C76" s="51"/>
      <c r="E76" s="22" t="s">
        <v>0</v>
      </c>
      <c r="F76" s="2">
        <v>212.16</v>
      </c>
      <c r="G76" s="2">
        <v>212.16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9.9000000000000008E-3</v>
      </c>
    </row>
    <row r="77" spans="1:22" ht="21.95" customHeight="1" x14ac:dyDescent="0.25">
      <c r="A77" s="50"/>
      <c r="B77" s="50"/>
      <c r="C77" s="51"/>
      <c r="E77" s="22" t="s">
        <v>39</v>
      </c>
      <c r="F77" s="2">
        <v>44.35</v>
      </c>
      <c r="G77" s="2">
        <v>44.35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-0.01</v>
      </c>
    </row>
    <row r="78" spans="1:22" ht="21.95" customHeight="1" x14ac:dyDescent="0.25">
      <c r="A78" s="50"/>
      <c r="B78" s="51"/>
      <c r="C78" s="51"/>
      <c r="E78" s="22" t="s">
        <v>54</v>
      </c>
      <c r="F78" s="2">
        <v>130.93</v>
      </c>
      <c r="G78" s="2">
        <v>130.93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-4.8999999999999998E-3</v>
      </c>
    </row>
    <row r="79" spans="1:22" ht="21.95" customHeight="1" x14ac:dyDescent="0.25">
      <c r="A79" s="50"/>
      <c r="B79" s="50"/>
      <c r="C79" s="51"/>
      <c r="E79" s="22" t="s">
        <v>51</v>
      </c>
      <c r="F79" s="2">
        <v>227.27</v>
      </c>
      <c r="G79" s="2">
        <v>227.27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4.7000000000000002E-3</v>
      </c>
    </row>
    <row r="80" spans="1:22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371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370" priority="353">
      <formula>$H2=0</formula>
    </cfRule>
  </conditionalFormatting>
  <conditionalFormatting sqref="J2:K4 J70:K71 J6:K6 J21:K58 J12:K19 J80:K200">
    <cfRule type="expression" dxfId="2369" priority="354">
      <formula>$J2=0</formula>
    </cfRule>
  </conditionalFormatting>
  <conditionalFormatting sqref="L70:L71 L1:L6 L80:L1048576 L8:L58">
    <cfRule type="expression" dxfId="2368" priority="352">
      <formula>$L2=0</formula>
    </cfRule>
  </conditionalFormatting>
  <conditionalFormatting sqref="M1">
    <cfRule type="expression" dxfId="2367" priority="348">
      <formula>$L2=0</formula>
    </cfRule>
  </conditionalFormatting>
  <conditionalFormatting sqref="J2:K4 J6:K6 J21:K58 J12:K19">
    <cfRule type="expression" dxfId="2366" priority="396">
      <formula>$J2&gt;0</formula>
    </cfRule>
  </conditionalFormatting>
  <conditionalFormatting sqref="L2:L6 L8:L58">
    <cfRule type="expression" dxfId="2365" priority="350">
      <formula>$L2&lt;0</formula>
    </cfRule>
    <cfRule type="expression" dxfId="2364" priority="351">
      <formula>$L2&gt;0</formula>
    </cfRule>
  </conditionalFormatting>
  <conditionalFormatting sqref="J2:K4 J70:K71 J6:K6 J21:K58 J12:K19 J80:K458">
    <cfRule type="expression" dxfId="2363" priority="395">
      <formula>$J2&lt;0</formula>
    </cfRule>
  </conditionalFormatting>
  <conditionalFormatting sqref="E59 H59:I59">
    <cfRule type="expression" dxfId="2362" priority="324">
      <formula>$H59=0</formula>
    </cfRule>
  </conditionalFormatting>
  <conditionalFormatting sqref="J59:K59">
    <cfRule type="expression" dxfId="2361" priority="325">
      <formula>$J59=0</formula>
    </cfRule>
  </conditionalFormatting>
  <conditionalFormatting sqref="L59">
    <cfRule type="expression" dxfId="2360" priority="323">
      <formula>$L60=0</formula>
    </cfRule>
  </conditionalFormatting>
  <conditionalFormatting sqref="J59:K59">
    <cfRule type="expression" dxfId="2359" priority="327">
      <formula>$J59&gt;0</formula>
    </cfRule>
  </conditionalFormatting>
  <conditionalFormatting sqref="L59">
    <cfRule type="expression" dxfId="2358" priority="321">
      <formula>$L59&lt;0</formula>
    </cfRule>
    <cfRule type="expression" dxfId="2357" priority="322">
      <formula>$L59&gt;0</formula>
    </cfRule>
  </conditionalFormatting>
  <conditionalFormatting sqref="J59:K59">
    <cfRule type="expression" dxfId="2356" priority="326">
      <formula>$J59&lt;0</formula>
    </cfRule>
  </conditionalFormatting>
  <conditionalFormatting sqref="E5 H5:I5">
    <cfRule type="expression" dxfId="2355" priority="302">
      <formula>$H5=0</formula>
    </cfRule>
  </conditionalFormatting>
  <conditionalFormatting sqref="J5:K5">
    <cfRule type="expression" dxfId="2354" priority="303">
      <formula>$J5=0</formula>
    </cfRule>
  </conditionalFormatting>
  <conditionalFormatting sqref="J5:K5">
    <cfRule type="expression" dxfId="2353" priority="305">
      <formula>$J5&gt;0</formula>
    </cfRule>
  </conditionalFormatting>
  <conditionalFormatting sqref="J5:K5">
    <cfRule type="expression" dxfId="2352" priority="304">
      <formula>$J5&lt;0</formula>
    </cfRule>
  </conditionalFormatting>
  <conditionalFormatting sqref="E60 H60:I60">
    <cfRule type="expression" dxfId="2351" priority="280">
      <formula>$H60=0</formula>
    </cfRule>
  </conditionalFormatting>
  <conditionalFormatting sqref="J60:K60">
    <cfRule type="expression" dxfId="2350" priority="281">
      <formula>$J60=0</formula>
    </cfRule>
  </conditionalFormatting>
  <conditionalFormatting sqref="L60">
    <cfRule type="expression" dxfId="2349" priority="279">
      <formula>$L61=0</formula>
    </cfRule>
  </conditionalFormatting>
  <conditionalFormatting sqref="J60:K60">
    <cfRule type="expression" dxfId="2348" priority="283">
      <formula>$J60&gt;0</formula>
    </cfRule>
  </conditionalFormatting>
  <conditionalFormatting sqref="L60">
    <cfRule type="expression" dxfId="2347" priority="277">
      <formula>$L60&lt;0</formula>
    </cfRule>
    <cfRule type="expression" dxfId="2346" priority="278">
      <formula>$L60&gt;0</formula>
    </cfRule>
  </conditionalFormatting>
  <conditionalFormatting sqref="J60:K60">
    <cfRule type="expression" dxfId="2345" priority="282">
      <formula>$J60&lt;0</formula>
    </cfRule>
  </conditionalFormatting>
  <conditionalFormatting sqref="E62 H62:I62">
    <cfRule type="expression" dxfId="2344" priority="269">
      <formula>$H62=0</formula>
    </cfRule>
  </conditionalFormatting>
  <conditionalFormatting sqref="J62:K62">
    <cfRule type="expression" dxfId="2343" priority="270">
      <formula>$J62=0</formula>
    </cfRule>
  </conditionalFormatting>
  <conditionalFormatting sqref="L62">
    <cfRule type="expression" dxfId="2342" priority="268">
      <formula>$L63=0</formula>
    </cfRule>
  </conditionalFormatting>
  <conditionalFormatting sqref="J62:K62">
    <cfRule type="expression" dxfId="2341" priority="272">
      <formula>$J62&gt;0</formula>
    </cfRule>
  </conditionalFormatting>
  <conditionalFormatting sqref="L62">
    <cfRule type="expression" dxfId="2340" priority="266">
      <formula>$L62&lt;0</formula>
    </cfRule>
    <cfRule type="expression" dxfId="2339" priority="267">
      <formula>$L62&gt;0</formula>
    </cfRule>
  </conditionalFormatting>
  <conditionalFormatting sqref="J62:K62">
    <cfRule type="expression" dxfId="2338" priority="271">
      <formula>$J62&lt;0</formula>
    </cfRule>
  </conditionalFormatting>
  <conditionalFormatting sqref="E61 H61:I61">
    <cfRule type="expression" dxfId="2337" priority="258">
      <formula>$H61=0</formula>
    </cfRule>
  </conditionalFormatting>
  <conditionalFormatting sqref="J61:K61">
    <cfRule type="expression" dxfId="2336" priority="259">
      <formula>$J61=0</formula>
    </cfRule>
  </conditionalFormatting>
  <conditionalFormatting sqref="L61">
    <cfRule type="expression" dxfId="2335" priority="257">
      <formula>$L62=0</formula>
    </cfRule>
  </conditionalFormatting>
  <conditionalFormatting sqref="J61:K61">
    <cfRule type="expression" dxfId="2334" priority="261">
      <formula>$J61&gt;0</formula>
    </cfRule>
  </conditionalFormatting>
  <conditionalFormatting sqref="L61">
    <cfRule type="expression" dxfId="2333" priority="255">
      <formula>$L61&lt;0</formula>
    </cfRule>
    <cfRule type="expression" dxfId="2332" priority="256">
      <formula>$L61&gt;0</formula>
    </cfRule>
  </conditionalFormatting>
  <conditionalFormatting sqref="J61:K61">
    <cfRule type="expression" dxfId="2331" priority="260">
      <formula>$J61&lt;0</formula>
    </cfRule>
  </conditionalFormatting>
  <conditionalFormatting sqref="E8 H8:I8">
    <cfRule type="expression" dxfId="2330" priority="243">
      <formula>$H8=0</formula>
    </cfRule>
  </conditionalFormatting>
  <conditionalFormatting sqref="J8:K8">
    <cfRule type="expression" dxfId="2329" priority="244">
      <formula>$J8=0</formula>
    </cfRule>
  </conditionalFormatting>
  <conditionalFormatting sqref="J8:K8">
    <cfRule type="expression" dxfId="2328" priority="246">
      <formula>$J8&gt;0</formula>
    </cfRule>
  </conditionalFormatting>
  <conditionalFormatting sqref="J8:K8">
    <cfRule type="expression" dxfId="2327" priority="245">
      <formula>$J8&lt;0</formula>
    </cfRule>
  </conditionalFormatting>
  <conditionalFormatting sqref="E63 H63:I63">
    <cfRule type="expression" dxfId="2326" priority="233">
      <formula>$H63=0</formula>
    </cfRule>
  </conditionalFormatting>
  <conditionalFormatting sqref="J63:K63">
    <cfRule type="expression" dxfId="2325" priority="234">
      <formula>$J63=0</formula>
    </cfRule>
  </conditionalFormatting>
  <conditionalFormatting sqref="L63">
    <cfRule type="expression" dxfId="2324" priority="232">
      <formula>$L64=0</formula>
    </cfRule>
  </conditionalFormatting>
  <conditionalFormatting sqref="J63:K63">
    <cfRule type="expression" dxfId="2323" priority="236">
      <formula>$J63&gt;0</formula>
    </cfRule>
  </conditionalFormatting>
  <conditionalFormatting sqref="L63">
    <cfRule type="expression" dxfId="2322" priority="230">
      <formula>$L63&lt;0</formula>
    </cfRule>
    <cfRule type="expression" dxfId="2321" priority="231">
      <formula>$L63&gt;0</formula>
    </cfRule>
  </conditionalFormatting>
  <conditionalFormatting sqref="J63:K63">
    <cfRule type="expression" dxfId="2320" priority="235">
      <formula>$J63&lt;0</formula>
    </cfRule>
  </conditionalFormatting>
  <conditionalFormatting sqref="E20 H20:I20">
    <cfRule type="expression" dxfId="2319" priority="223">
      <formula>$H20=0</formula>
    </cfRule>
  </conditionalFormatting>
  <conditionalFormatting sqref="J20:K20">
    <cfRule type="expression" dxfId="2318" priority="224">
      <formula>$J20=0</formula>
    </cfRule>
  </conditionalFormatting>
  <conditionalFormatting sqref="J20:K20">
    <cfRule type="expression" dxfId="2317" priority="226">
      <formula>$J20&gt;0</formula>
    </cfRule>
  </conditionalFormatting>
  <conditionalFormatting sqref="J20:K20">
    <cfRule type="expression" dxfId="2316" priority="225">
      <formula>$J20&lt;0</formula>
    </cfRule>
  </conditionalFormatting>
  <conditionalFormatting sqref="E64 H64:I64">
    <cfRule type="expression" dxfId="2315" priority="214">
      <formula>$H64=0</formula>
    </cfRule>
  </conditionalFormatting>
  <conditionalFormatting sqref="J64:K64">
    <cfRule type="expression" dxfId="2314" priority="215">
      <formula>$J64=0</formula>
    </cfRule>
  </conditionalFormatting>
  <conditionalFormatting sqref="L64">
    <cfRule type="expression" dxfId="2313" priority="213">
      <formula>$L65=0</formula>
    </cfRule>
  </conditionalFormatting>
  <conditionalFormatting sqref="J64:K64">
    <cfRule type="expression" dxfId="2312" priority="217">
      <formula>$J64&gt;0</formula>
    </cfRule>
  </conditionalFormatting>
  <conditionalFormatting sqref="L64">
    <cfRule type="expression" dxfId="2311" priority="211">
      <formula>$L64&lt;0</formula>
    </cfRule>
    <cfRule type="expression" dxfId="2310" priority="212">
      <formula>$L64&gt;0</formula>
    </cfRule>
  </conditionalFormatting>
  <conditionalFormatting sqref="J64:K64">
    <cfRule type="expression" dxfId="2309" priority="216">
      <formula>$J64&lt;0</formula>
    </cfRule>
  </conditionalFormatting>
  <conditionalFormatting sqref="E65 H65:I65">
    <cfRule type="expression" dxfId="2308" priority="207">
      <formula>$H65=0</formula>
    </cfRule>
  </conditionalFormatting>
  <conditionalFormatting sqref="J65:K65">
    <cfRule type="expression" dxfId="2307" priority="208">
      <formula>$J65=0</formula>
    </cfRule>
  </conditionalFormatting>
  <conditionalFormatting sqref="L65">
    <cfRule type="expression" dxfId="2306" priority="206">
      <formula>$L66=0</formula>
    </cfRule>
  </conditionalFormatting>
  <conditionalFormatting sqref="J65:K65">
    <cfRule type="expression" dxfId="2305" priority="210">
      <formula>$J65&gt;0</formula>
    </cfRule>
  </conditionalFormatting>
  <conditionalFormatting sqref="L65">
    <cfRule type="expression" dxfId="2304" priority="204">
      <formula>$L65&lt;0</formula>
    </cfRule>
    <cfRule type="expression" dxfId="2303" priority="205">
      <formula>$L65&gt;0</formula>
    </cfRule>
  </conditionalFormatting>
  <conditionalFormatting sqref="J65:K65">
    <cfRule type="expression" dxfId="2302" priority="209">
      <formula>$J65&lt;0</formula>
    </cfRule>
  </conditionalFormatting>
  <conditionalFormatting sqref="E11 H11:I11">
    <cfRule type="expression" dxfId="2301" priority="198">
      <formula>$H11=0</formula>
    </cfRule>
  </conditionalFormatting>
  <conditionalFormatting sqref="J11:K11">
    <cfRule type="expression" dxfId="2300" priority="199">
      <formula>$J11=0</formula>
    </cfRule>
  </conditionalFormatting>
  <conditionalFormatting sqref="J11:K11">
    <cfRule type="expression" dxfId="2299" priority="201">
      <formula>$J11&gt;0</formula>
    </cfRule>
  </conditionalFormatting>
  <conditionalFormatting sqref="J11:K11">
    <cfRule type="expression" dxfId="2298" priority="200">
      <formula>$J11&lt;0</formula>
    </cfRule>
  </conditionalFormatting>
  <conditionalFormatting sqref="E9 H9:I9">
    <cfRule type="expression" dxfId="2297" priority="191">
      <formula>$H9=0</formula>
    </cfRule>
  </conditionalFormatting>
  <conditionalFormatting sqref="J9:K9">
    <cfRule type="expression" dxfId="2296" priority="192">
      <formula>$J9=0</formula>
    </cfRule>
  </conditionalFormatting>
  <conditionalFormatting sqref="J9:K9">
    <cfRule type="expression" dxfId="2295" priority="194">
      <formula>$J9&gt;0</formula>
    </cfRule>
  </conditionalFormatting>
  <conditionalFormatting sqref="J9:K9">
    <cfRule type="expression" dxfId="2294" priority="193">
      <formula>$J9&lt;0</formula>
    </cfRule>
  </conditionalFormatting>
  <conditionalFormatting sqref="E66 H66:I66">
    <cfRule type="expression" dxfId="2293" priority="182">
      <formula>$H66=0</formula>
    </cfRule>
  </conditionalFormatting>
  <conditionalFormatting sqref="J66:K66">
    <cfRule type="expression" dxfId="2292" priority="183">
      <formula>$J66=0</formula>
    </cfRule>
  </conditionalFormatting>
  <conditionalFormatting sqref="L66">
    <cfRule type="expression" dxfId="2291" priority="181">
      <formula>$L67=0</formula>
    </cfRule>
  </conditionalFormatting>
  <conditionalFormatting sqref="J66:K66">
    <cfRule type="expression" dxfId="2290" priority="185">
      <formula>$J66&gt;0</formula>
    </cfRule>
  </conditionalFormatting>
  <conditionalFormatting sqref="L66">
    <cfRule type="expression" dxfId="2289" priority="179">
      <formula>$L66&lt;0</formula>
    </cfRule>
    <cfRule type="expression" dxfId="2288" priority="180">
      <formula>$L66&gt;0</formula>
    </cfRule>
  </conditionalFormatting>
  <conditionalFormatting sqref="J66:K66">
    <cfRule type="expression" dxfId="2287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86" priority="173">
      <formula>$H10=0</formula>
    </cfRule>
  </conditionalFormatting>
  <conditionalFormatting sqref="J10:K10">
    <cfRule type="expression" dxfId="2285" priority="174">
      <formula>$J10=0</formula>
    </cfRule>
  </conditionalFormatting>
  <conditionalFormatting sqref="J10:K10">
    <cfRule type="expression" dxfId="2284" priority="176">
      <formula>$J10&gt;0</formula>
    </cfRule>
  </conditionalFormatting>
  <conditionalFormatting sqref="J10:K10">
    <cfRule type="expression" dxfId="2283" priority="175">
      <formula>$J10&lt;0</formula>
    </cfRule>
  </conditionalFormatting>
  <conditionalFormatting sqref="E26:E28 E30 E45:E49 E36:E43">
    <cfRule type="expression" dxfId="2282" priority="169">
      <formula>$H26=0</formula>
    </cfRule>
  </conditionalFormatting>
  <conditionalFormatting sqref="E29">
    <cfRule type="expression" dxfId="2281" priority="168">
      <formula>$H29=0</formula>
    </cfRule>
  </conditionalFormatting>
  <conditionalFormatting sqref="E31">
    <cfRule type="expression" dxfId="2280" priority="167">
      <formula>$H31=0</formula>
    </cfRule>
  </conditionalFormatting>
  <conditionalFormatting sqref="E32">
    <cfRule type="expression" dxfId="2279" priority="166">
      <formula>$H32=0</formula>
    </cfRule>
  </conditionalFormatting>
  <conditionalFormatting sqref="E44">
    <cfRule type="expression" dxfId="2278" priority="165">
      <formula>$H44=0</formula>
    </cfRule>
  </conditionalFormatting>
  <conditionalFormatting sqref="E35">
    <cfRule type="expression" dxfId="2277" priority="164">
      <formula>$H35=0</formula>
    </cfRule>
  </conditionalFormatting>
  <conditionalFormatting sqref="E33">
    <cfRule type="expression" dxfId="2276" priority="163">
      <formula>$H33=0</formula>
    </cfRule>
  </conditionalFormatting>
  <conditionalFormatting sqref="E34">
    <cfRule type="expression" dxfId="2275" priority="162">
      <formula>$H34=0</formula>
    </cfRule>
  </conditionalFormatting>
  <conditionalFormatting sqref="E67 H67:I67">
    <cfRule type="expression" dxfId="2274" priority="158">
      <formula>$H67=0</formula>
    </cfRule>
  </conditionalFormatting>
  <conditionalFormatting sqref="J67:K67">
    <cfRule type="expression" dxfId="2273" priority="159">
      <formula>$J67=0</formula>
    </cfRule>
  </conditionalFormatting>
  <conditionalFormatting sqref="L67">
    <cfRule type="expression" dxfId="2272" priority="157">
      <formula>$L68=0</formula>
    </cfRule>
  </conditionalFormatting>
  <conditionalFormatting sqref="J67:K67">
    <cfRule type="expression" dxfId="2271" priority="161">
      <formula>$J67&gt;0</formula>
    </cfRule>
  </conditionalFormatting>
  <conditionalFormatting sqref="L67">
    <cfRule type="expression" dxfId="2270" priority="155">
      <formula>$L67&lt;0</formula>
    </cfRule>
    <cfRule type="expression" dxfId="2269" priority="156">
      <formula>$L67&gt;0</formula>
    </cfRule>
  </conditionalFormatting>
  <conditionalFormatting sqref="J67:K67">
    <cfRule type="expression" dxfId="2268" priority="160">
      <formula>$J67&lt;0</formula>
    </cfRule>
  </conditionalFormatting>
  <conditionalFormatting sqref="E69 H69:I69">
    <cfRule type="expression" dxfId="2267" priority="151">
      <formula>$H69=0</formula>
    </cfRule>
  </conditionalFormatting>
  <conditionalFormatting sqref="J69:K69">
    <cfRule type="expression" dxfId="2266" priority="152">
      <formula>$J69=0</formula>
    </cfRule>
  </conditionalFormatting>
  <conditionalFormatting sqref="L69">
    <cfRule type="expression" dxfId="2265" priority="150">
      <formula>$L70=0</formula>
    </cfRule>
  </conditionalFormatting>
  <conditionalFormatting sqref="J69:K69">
    <cfRule type="expression" dxfId="2264" priority="154">
      <formula>$J69&gt;0</formula>
    </cfRule>
  </conditionalFormatting>
  <conditionalFormatting sqref="L69">
    <cfRule type="expression" dxfId="2263" priority="148">
      <formula>$L69&lt;0</formula>
    </cfRule>
    <cfRule type="expression" dxfId="2262" priority="149">
      <formula>$L69&gt;0</formula>
    </cfRule>
  </conditionalFormatting>
  <conditionalFormatting sqref="J69:K69">
    <cfRule type="expression" dxfId="2261" priority="153">
      <formula>$J69&lt;0</formula>
    </cfRule>
  </conditionalFormatting>
  <conditionalFormatting sqref="E68 H68:I68">
    <cfRule type="expression" dxfId="2260" priority="144">
      <formula>$H68=0</formula>
    </cfRule>
  </conditionalFormatting>
  <conditionalFormatting sqref="J68:K68">
    <cfRule type="expression" dxfId="2259" priority="145">
      <formula>$J68=0</formula>
    </cfRule>
  </conditionalFormatting>
  <conditionalFormatting sqref="L68">
    <cfRule type="expression" dxfId="2258" priority="143">
      <formula>$L69=0</formula>
    </cfRule>
  </conditionalFormatting>
  <conditionalFormatting sqref="J68:K68">
    <cfRule type="expression" dxfId="2257" priority="147">
      <formula>$J68&gt;0</formula>
    </cfRule>
  </conditionalFormatting>
  <conditionalFormatting sqref="L68">
    <cfRule type="expression" dxfId="2256" priority="141">
      <formula>$L68&lt;0</formula>
    </cfRule>
    <cfRule type="expression" dxfId="2255" priority="142">
      <formula>$L68&gt;0</formula>
    </cfRule>
  </conditionalFormatting>
  <conditionalFormatting sqref="J68:K68">
    <cfRule type="expression" dxfId="2254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53" priority="136">
      <formula>$H69=0</formula>
    </cfRule>
  </conditionalFormatting>
  <conditionalFormatting sqref="J69:K69">
    <cfRule type="expression" dxfId="2252" priority="137">
      <formula>$J69=0</formula>
    </cfRule>
  </conditionalFormatting>
  <conditionalFormatting sqref="L69">
    <cfRule type="expression" dxfId="2251" priority="135">
      <formula>$L70=0</formula>
    </cfRule>
  </conditionalFormatting>
  <conditionalFormatting sqref="J69:K69">
    <cfRule type="expression" dxfId="2250" priority="139">
      <formula>$J69&gt;0</formula>
    </cfRule>
  </conditionalFormatting>
  <conditionalFormatting sqref="L69">
    <cfRule type="expression" dxfId="2249" priority="133">
      <formula>$L69&lt;0</formula>
    </cfRule>
    <cfRule type="expression" dxfId="2248" priority="134">
      <formula>$L69&gt;0</formula>
    </cfRule>
  </conditionalFormatting>
  <conditionalFormatting sqref="J69:K69">
    <cfRule type="expression" dxfId="2247" priority="138">
      <formula>$J69&lt;0</formula>
    </cfRule>
  </conditionalFormatting>
  <conditionalFormatting sqref="E71 H71:I71">
    <cfRule type="expression" dxfId="2246" priority="129">
      <formula>$H71=0</formula>
    </cfRule>
  </conditionalFormatting>
  <conditionalFormatting sqref="J71:K71">
    <cfRule type="expression" dxfId="2245" priority="130">
      <formula>$J71=0</formula>
    </cfRule>
  </conditionalFormatting>
  <conditionalFormatting sqref="L71">
    <cfRule type="expression" dxfId="2244" priority="128">
      <formula>$L72=0</formula>
    </cfRule>
  </conditionalFormatting>
  <conditionalFormatting sqref="J71:K71">
    <cfRule type="expression" dxfId="2243" priority="132">
      <formula>$J71&gt;0</formula>
    </cfRule>
  </conditionalFormatting>
  <conditionalFormatting sqref="L71">
    <cfRule type="expression" dxfId="2242" priority="126">
      <formula>$L71&lt;0</formula>
    </cfRule>
    <cfRule type="expression" dxfId="2241" priority="127">
      <formula>$L71&gt;0</formula>
    </cfRule>
  </conditionalFormatting>
  <conditionalFormatting sqref="J71:K71">
    <cfRule type="expression" dxfId="2240" priority="131">
      <formula>$J71&lt;0</formula>
    </cfRule>
  </conditionalFormatting>
  <conditionalFormatting sqref="E70 H70:I70">
    <cfRule type="expression" dxfId="2239" priority="122">
      <formula>$H70=0</formula>
    </cfRule>
  </conditionalFormatting>
  <conditionalFormatting sqref="J70:K70">
    <cfRule type="expression" dxfId="2238" priority="123">
      <formula>$J70=0</formula>
    </cfRule>
  </conditionalFormatting>
  <conditionalFormatting sqref="L70">
    <cfRule type="expression" dxfId="2237" priority="121">
      <formula>$L71=0</formula>
    </cfRule>
  </conditionalFormatting>
  <conditionalFormatting sqref="J70:K70">
    <cfRule type="expression" dxfId="2236" priority="125">
      <formula>$J70&gt;0</formula>
    </cfRule>
  </conditionalFormatting>
  <conditionalFormatting sqref="L70">
    <cfRule type="expression" dxfId="2235" priority="119">
      <formula>$L70&lt;0</formula>
    </cfRule>
    <cfRule type="expression" dxfId="2234" priority="120">
      <formula>$L70&gt;0</formula>
    </cfRule>
  </conditionalFormatting>
  <conditionalFormatting sqref="J70:K70">
    <cfRule type="expression" dxfId="2233" priority="124">
      <formula>$J70&lt;0</formula>
    </cfRule>
  </conditionalFormatting>
  <conditionalFormatting sqref="O73:O74">
    <cfRule type="expression" dxfId="2232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31" priority="111">
      <formula>$J73=0</formula>
    </cfRule>
  </conditionalFormatting>
  <conditionalFormatting sqref="L73:L74">
    <cfRule type="expression" dxfId="2230" priority="110">
      <formula>$L74=0</formula>
    </cfRule>
  </conditionalFormatting>
  <conditionalFormatting sqref="J73:K74">
    <cfRule type="expression" dxfId="2229" priority="112">
      <formula>$J73&lt;0</formula>
    </cfRule>
  </conditionalFormatting>
  <conditionalFormatting sqref="E72 H72:I72">
    <cfRule type="expression" dxfId="2228" priority="106">
      <formula>$H72=0</formula>
    </cfRule>
  </conditionalFormatting>
  <conditionalFormatting sqref="J72:K72">
    <cfRule type="expression" dxfId="2227" priority="107">
      <formula>$J72=0</formula>
    </cfRule>
  </conditionalFormatting>
  <conditionalFormatting sqref="L72">
    <cfRule type="expression" dxfId="2226" priority="105">
      <formula>$L73=0</formula>
    </cfRule>
  </conditionalFormatting>
  <conditionalFormatting sqref="J72:K72">
    <cfRule type="expression" dxfId="2225" priority="109">
      <formula>$J72&gt;0</formula>
    </cfRule>
  </conditionalFormatting>
  <conditionalFormatting sqref="L72">
    <cfRule type="expression" dxfId="2224" priority="103">
      <formula>$L72&lt;0</formula>
    </cfRule>
    <cfRule type="expression" dxfId="2223" priority="104">
      <formula>$L72&gt;0</formula>
    </cfRule>
  </conditionalFormatting>
  <conditionalFormatting sqref="J72:K72">
    <cfRule type="expression" dxfId="2222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21" priority="98">
      <formula>$H72=0</formula>
    </cfRule>
  </conditionalFormatting>
  <conditionalFormatting sqref="J72:K72">
    <cfRule type="expression" dxfId="2220" priority="99">
      <formula>$J72=0</formula>
    </cfRule>
  </conditionalFormatting>
  <conditionalFormatting sqref="L72">
    <cfRule type="expression" dxfId="2219" priority="97">
      <formula>$L73=0</formula>
    </cfRule>
  </conditionalFormatting>
  <conditionalFormatting sqref="J72:K72">
    <cfRule type="expression" dxfId="2218" priority="101">
      <formula>$J72&gt;0</formula>
    </cfRule>
  </conditionalFormatting>
  <conditionalFormatting sqref="L72">
    <cfRule type="expression" dxfId="2217" priority="95">
      <formula>$L72&lt;0</formula>
    </cfRule>
    <cfRule type="expression" dxfId="2216" priority="96">
      <formula>$L72&gt;0</formula>
    </cfRule>
  </conditionalFormatting>
  <conditionalFormatting sqref="J72:K72">
    <cfRule type="expression" dxfId="2215" priority="100">
      <formula>$J72&lt;0</formula>
    </cfRule>
  </conditionalFormatting>
  <conditionalFormatting sqref="E74 H74:I74">
    <cfRule type="expression" dxfId="2214" priority="91">
      <formula>$H74=0</formula>
    </cfRule>
  </conditionalFormatting>
  <conditionalFormatting sqref="J74:K74">
    <cfRule type="expression" dxfId="2213" priority="92">
      <formula>$J74=0</formula>
    </cfRule>
  </conditionalFormatting>
  <conditionalFormatting sqref="L74">
    <cfRule type="expression" dxfId="2212" priority="90">
      <formula>$L75=0</formula>
    </cfRule>
  </conditionalFormatting>
  <conditionalFormatting sqref="J74:K74">
    <cfRule type="expression" dxfId="2211" priority="94">
      <formula>$J74&gt;0</formula>
    </cfRule>
  </conditionalFormatting>
  <conditionalFormatting sqref="L74">
    <cfRule type="expression" dxfId="2210" priority="88">
      <formula>$L74&lt;0</formula>
    </cfRule>
    <cfRule type="expression" dxfId="2209" priority="89">
      <formula>$L74&gt;0</formula>
    </cfRule>
  </conditionalFormatting>
  <conditionalFormatting sqref="J74:K74">
    <cfRule type="expression" dxfId="2208" priority="93">
      <formula>$J74&lt;0</formula>
    </cfRule>
  </conditionalFormatting>
  <conditionalFormatting sqref="E73 H73:I73">
    <cfRule type="expression" dxfId="2207" priority="84">
      <formula>$H73=0</formula>
    </cfRule>
  </conditionalFormatting>
  <conditionalFormatting sqref="J73:K73">
    <cfRule type="expression" dxfId="2206" priority="85">
      <formula>$J73=0</formula>
    </cfRule>
  </conditionalFormatting>
  <conditionalFormatting sqref="L73">
    <cfRule type="expression" dxfId="2205" priority="83">
      <formula>$L74=0</formula>
    </cfRule>
  </conditionalFormatting>
  <conditionalFormatting sqref="J73:K73">
    <cfRule type="expression" dxfId="2204" priority="87">
      <formula>$J73&gt;0</formula>
    </cfRule>
  </conditionalFormatting>
  <conditionalFormatting sqref="L73">
    <cfRule type="expression" dxfId="2203" priority="81">
      <formula>$L73&lt;0</formula>
    </cfRule>
    <cfRule type="expression" dxfId="2202" priority="82">
      <formula>$L73&gt;0</formula>
    </cfRule>
  </conditionalFormatting>
  <conditionalFormatting sqref="J73:K73">
    <cfRule type="expression" dxfId="2201" priority="86">
      <formula>$J73&lt;0</formula>
    </cfRule>
  </conditionalFormatting>
  <conditionalFormatting sqref="O75">
    <cfRule type="expression" dxfId="2200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99" priority="73">
      <formula>$J75=0</formula>
    </cfRule>
  </conditionalFormatting>
  <conditionalFormatting sqref="L75">
    <cfRule type="expression" dxfId="2198" priority="72">
      <formula>$L76=0</formula>
    </cfRule>
  </conditionalFormatting>
  <conditionalFormatting sqref="J75:K75">
    <cfRule type="expression" dxfId="2197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96" priority="67">
      <formula>$H75=0</formula>
    </cfRule>
  </conditionalFormatting>
  <conditionalFormatting sqref="J75:K75">
    <cfRule type="expression" dxfId="2195" priority="68">
      <formula>$J75=0</formula>
    </cfRule>
  </conditionalFormatting>
  <conditionalFormatting sqref="L75">
    <cfRule type="expression" dxfId="2194" priority="66">
      <formula>$L76=0</formula>
    </cfRule>
  </conditionalFormatting>
  <conditionalFormatting sqref="J75:K75">
    <cfRule type="expression" dxfId="2193" priority="70">
      <formula>$J75&gt;0</formula>
    </cfRule>
  </conditionalFormatting>
  <conditionalFormatting sqref="L75">
    <cfRule type="expression" dxfId="2192" priority="64">
      <formula>$L75&lt;0</formula>
    </cfRule>
    <cfRule type="expression" dxfId="2191" priority="65">
      <formula>$L75&gt;0</formula>
    </cfRule>
  </conditionalFormatting>
  <conditionalFormatting sqref="J75:K75">
    <cfRule type="expression" dxfId="2190" priority="69">
      <formula>$J75&lt;0</formula>
    </cfRule>
  </conditionalFormatting>
  <conditionalFormatting sqref="E7 H7:I7">
    <cfRule type="expression" dxfId="2189" priority="59">
      <formula>$H7=0</formula>
    </cfRule>
  </conditionalFormatting>
  <conditionalFormatting sqref="J7:K7">
    <cfRule type="expression" dxfId="2188" priority="60">
      <formula>$J7=0</formula>
    </cfRule>
  </conditionalFormatting>
  <conditionalFormatting sqref="L7">
    <cfRule type="expression" dxfId="2187" priority="58">
      <formula>$L8=0</formula>
    </cfRule>
  </conditionalFormatting>
  <conditionalFormatting sqref="J7:K7">
    <cfRule type="expression" dxfId="2186" priority="62">
      <formula>$J7&gt;0</formula>
    </cfRule>
  </conditionalFormatting>
  <conditionalFormatting sqref="L7">
    <cfRule type="expression" dxfId="2185" priority="56">
      <formula>$L7&lt;0</formula>
    </cfRule>
    <cfRule type="expression" dxfId="2184" priority="57">
      <formula>$L7&gt;0</formula>
    </cfRule>
  </conditionalFormatting>
  <conditionalFormatting sqref="J7:K7">
    <cfRule type="expression" dxfId="2183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82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81" priority="49">
      <formula>$J76=0</formula>
    </cfRule>
  </conditionalFormatting>
  <conditionalFormatting sqref="L76">
    <cfRule type="expression" dxfId="2180" priority="48">
      <formula>$L77=0</formula>
    </cfRule>
  </conditionalFormatting>
  <conditionalFormatting sqref="J76:K76">
    <cfRule type="expression" dxfId="2179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78" priority="43">
      <formula>$H76=0</formula>
    </cfRule>
  </conditionalFormatting>
  <conditionalFormatting sqref="J76:K76">
    <cfRule type="expression" dxfId="2177" priority="44">
      <formula>$J76=0</formula>
    </cfRule>
  </conditionalFormatting>
  <conditionalFormatting sqref="L76">
    <cfRule type="expression" dxfId="2176" priority="42">
      <formula>$L77=0</formula>
    </cfRule>
  </conditionalFormatting>
  <conditionalFormatting sqref="J76:K76">
    <cfRule type="expression" dxfId="2175" priority="46">
      <formula>$J76&gt;0</formula>
    </cfRule>
  </conditionalFormatting>
  <conditionalFormatting sqref="L76">
    <cfRule type="expression" dxfId="2174" priority="40">
      <formula>$L76&lt;0</formula>
    </cfRule>
    <cfRule type="expression" dxfId="2173" priority="41">
      <formula>$L76&gt;0</formula>
    </cfRule>
  </conditionalFormatting>
  <conditionalFormatting sqref="J76:K76">
    <cfRule type="expression" dxfId="2172" priority="45">
      <formula>$J76&lt;0</formula>
    </cfRule>
  </conditionalFormatting>
  <conditionalFormatting sqref="O77">
    <cfRule type="expression" dxfId="2171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170" priority="36">
      <formula>$J77=0</formula>
    </cfRule>
  </conditionalFormatting>
  <conditionalFormatting sqref="L77">
    <cfRule type="expression" dxfId="2169" priority="35">
      <formula>$L78=0</formula>
    </cfRule>
  </conditionalFormatting>
  <conditionalFormatting sqref="J77:K77">
    <cfRule type="expression" dxfId="2168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67" priority="30">
      <formula>$H77=0</formula>
    </cfRule>
  </conditionalFormatting>
  <conditionalFormatting sqref="J77:K77">
    <cfRule type="expression" dxfId="2166" priority="31">
      <formula>$J77=0</formula>
    </cfRule>
  </conditionalFormatting>
  <conditionalFormatting sqref="L77">
    <cfRule type="expression" dxfId="2165" priority="29">
      <formula>$L78=0</formula>
    </cfRule>
  </conditionalFormatting>
  <conditionalFormatting sqref="J77:K77">
    <cfRule type="expression" dxfId="2164" priority="33">
      <formula>$J77&gt;0</formula>
    </cfRule>
  </conditionalFormatting>
  <conditionalFormatting sqref="L77">
    <cfRule type="expression" dxfId="2163" priority="27">
      <formula>$L77&lt;0</formula>
    </cfRule>
    <cfRule type="expression" dxfId="2162" priority="28">
      <formula>$L77&gt;0</formula>
    </cfRule>
  </conditionalFormatting>
  <conditionalFormatting sqref="J77:K77">
    <cfRule type="expression" dxfId="2161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60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59" priority="22">
      <formula>$J78=0</formula>
    </cfRule>
  </conditionalFormatting>
  <conditionalFormatting sqref="L78">
    <cfRule type="expression" dxfId="2158" priority="21">
      <formula>$L79=0</formula>
    </cfRule>
  </conditionalFormatting>
  <conditionalFormatting sqref="J78:K78">
    <cfRule type="expression" dxfId="2157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56" priority="16">
      <formula>$H78=0</formula>
    </cfRule>
  </conditionalFormatting>
  <conditionalFormatting sqref="J78:K78">
    <cfRule type="expression" dxfId="2155" priority="17">
      <formula>$J78=0</formula>
    </cfRule>
  </conditionalFormatting>
  <conditionalFormatting sqref="L78">
    <cfRule type="expression" dxfId="2154" priority="15">
      <formula>$L79=0</formula>
    </cfRule>
  </conditionalFormatting>
  <conditionalFormatting sqref="J78:K78">
    <cfRule type="expression" dxfId="2153" priority="19">
      <formula>$J78&gt;0</formula>
    </cfRule>
  </conditionalFormatting>
  <conditionalFormatting sqref="L78">
    <cfRule type="expression" dxfId="2152" priority="13">
      <formula>$L78&lt;0</formula>
    </cfRule>
    <cfRule type="expression" dxfId="2151" priority="14">
      <formula>$L78&gt;0</formula>
    </cfRule>
  </conditionalFormatting>
  <conditionalFormatting sqref="J78:K78">
    <cfRule type="expression" dxfId="2150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49" priority="9">
      <formula>$J79=0</formula>
    </cfRule>
  </conditionalFormatting>
  <conditionalFormatting sqref="L79">
    <cfRule type="expression" dxfId="2148" priority="8">
      <formula>$L80=0</formula>
    </cfRule>
  </conditionalFormatting>
  <conditionalFormatting sqref="J79:K79">
    <cfRule type="expression" dxfId="2147" priority="10">
      <formula>$J79&lt;0</formula>
    </cfRule>
  </conditionalFormatting>
  <conditionalFormatting sqref="E79 H79:I79">
    <cfRule type="expression" dxfId="2146" priority="4">
      <formula>$H79=0</formula>
    </cfRule>
  </conditionalFormatting>
  <conditionalFormatting sqref="J79:K79">
    <cfRule type="expression" dxfId="2145" priority="5">
      <formula>$J79=0</formula>
    </cfRule>
  </conditionalFormatting>
  <conditionalFormatting sqref="L79">
    <cfRule type="expression" dxfId="2144" priority="3">
      <formula>$L80=0</formula>
    </cfRule>
  </conditionalFormatting>
  <conditionalFormatting sqref="J79:K79">
    <cfRule type="expression" dxfId="2143" priority="7">
      <formula>$J79&gt;0</formula>
    </cfRule>
  </conditionalFormatting>
  <conditionalFormatting sqref="L79">
    <cfRule type="expression" dxfId="2142" priority="1">
      <formula>$L79&lt;0</formula>
    </cfRule>
    <cfRule type="expression" dxfId="2141" priority="2">
      <formula>$L79&gt;0</formula>
    </cfRule>
  </conditionalFormatting>
  <conditionalFormatting sqref="J79:K79">
    <cfRule type="expression" dxfId="2140" priority="6">
      <formula>$J79&lt;0</formula>
    </cfRule>
  </conditionalFormatting>
  <hyperlinks>
    <hyperlink ref="E32" location="BIIB!A1" display="BIIB"/>
    <hyperlink ref="E33" location="MYL!A1" display="MYL"/>
    <hyperlink ref="E7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19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2" location="MRO!A1" display="MRO"/>
    <hyperlink ref="E26" location="GE!A1" display="GE"/>
    <hyperlink ref="E3" location="KR!A1" display="KR"/>
    <hyperlink ref="E47" location="F!A1" display="F"/>
    <hyperlink ref="E48" location="JNJ!A1" display="JNJ"/>
    <hyperlink ref="E4" location="ULTA!A1" display="ULTA"/>
    <hyperlink ref="E49" location="FRC!A1" display="FRC"/>
    <hyperlink ref="E18" location="AAP!A1" display="AAP"/>
    <hyperlink ref="E22" location="T!A1" display="T"/>
    <hyperlink ref="E28" location="COST!A1" display="COST"/>
    <hyperlink ref="E50" location="CPN!A1" display="CPN"/>
    <hyperlink ref="E51" location="EW!A1" display="EW"/>
    <hyperlink ref="E52" location="TJX!A1" display="TJX"/>
    <hyperlink ref="E6" location="WBA!A1" display="WBA"/>
    <hyperlink ref="E53" location="AZO!A1" display="AZO"/>
    <hyperlink ref="E14" location="FL!A1" display="FL"/>
    <hyperlink ref="E21" location="MLM!A1" display="MLM"/>
    <hyperlink ref="E27" location="KHC!A1" display="KHC"/>
    <hyperlink ref="E12" location="KBWY!A1" display="KBWY"/>
    <hyperlink ref="E29" location="AYI!A1" display="AYI"/>
    <hyperlink ref="E10" location="DIA!A1" display="DIA"/>
    <hyperlink ref="E30" location="ICE!A1" display="ICE"/>
    <hyperlink ref="E54" location="NKE!A1" display="NKE"/>
    <hyperlink ref="E13" location="MOS!A1" display="MOS"/>
    <hyperlink ref="E55" location="VGK!A1" display="VGK"/>
    <hyperlink ref="E31" location="CMG!A1" display="CMG"/>
    <hyperlink ref="E24" location="HAS!A1" display="HAS"/>
    <hyperlink ref="E5" location="HSIC!A1" display="HSIC"/>
    <hyperlink ref="E8" location="PDCO!A1" display="PDCO"/>
    <hyperlink ref="E56" location="MU!A1" display="MU"/>
    <hyperlink ref="E57" location="IP!A1" display="IP"/>
    <hyperlink ref="E58" location="INTC!A1" display="INTC"/>
    <hyperlink ref="E59" location="HES!A1" display="HES"/>
    <hyperlink ref="E60" location="UNP!A1" display="UNP"/>
    <hyperlink ref="E61" location="NCLH!A1" display="NCLH"/>
    <hyperlink ref="E9" location="SPY!A1" display="SPY"/>
    <hyperlink ref="E62" location="SWKS!A1" display="SWKS"/>
    <hyperlink ref="E63" location="CNI!A1" display="CNI"/>
    <hyperlink ref="E15" location="WFC!A1" display="WFC"/>
    <hyperlink ref="E64" location="AA!A1" display="AA"/>
    <hyperlink ref="E65" location="CF!A1" display="CF"/>
    <hyperlink ref="E25" location="TGT!A1" display="TGT"/>
    <hyperlink ref="E11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6" location="TEVA!A1" display="TEVA"/>
    <hyperlink ref="E72" location="DIS!A1" display="DIS"/>
    <hyperlink ref="E73" location="FTR!A1" display="FTR"/>
    <hyperlink ref="E23" location="GILD!A1" display="GILD"/>
    <hyperlink ref="E74" location="WWD!A1" display="WWD"/>
    <hyperlink ref="E17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7" activePane="bottomLeft" state="frozen"/>
      <selection activeCell="E5" sqref="E5"/>
      <selection pane="bottomLeft" activeCell="P248" sqref="P24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>
        <v>43166</v>
      </c>
      <c r="R253" s="439">
        <v>0.03</v>
      </c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39500.917166668296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38282.447166668368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38280.900000000023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1.55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-2.8333316586213186E-3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0.05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39" priority="7">
      <formula>#REF!&gt;0</formula>
    </cfRule>
    <cfRule type="expression" dxfId="21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1"/>
  <sheetViews>
    <sheetView zoomScaleNormal="100" workbookViewId="0">
      <pane ySplit="1" topLeftCell="A591" activePane="bottomLeft" state="frozen"/>
      <selection pane="bottomLeft" activeCell="AU125" sqref="AU12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38280.900000000023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6">
        <f t="shared" ref="Z601" si="2648">-(E601-N601)</f>
        <v>-0.22969585886398658</v>
      </c>
    </row>
  </sheetData>
  <conditionalFormatting sqref="D3:D60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284.54000000000002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284.54000000000002</v>
      </c>
      <c r="R4" s="503">
        <v>-5.0000000000000001E-3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5" t="s">
        <v>78</v>
      </c>
      <c r="P42" s="825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312.99400000000003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310.14860000000004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307.30320000000006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304.45780000000002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301.61240000000004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298.76700000000005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295.92160000000001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293.07620000000003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290.23080000000004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287.3854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284.54000000000002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281.69460000000004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278.8492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276.00380000000001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273.15840000000003</v>
      </c>
      <c r="U57" s="481"/>
    </row>
    <row r="58" spans="1:21" x14ac:dyDescent="0.25">
      <c r="O58" s="81">
        <v>0.95</v>
      </c>
      <c r="P58" s="81">
        <f t="shared" si="3"/>
        <v>270.31299999999999</v>
      </c>
      <c r="U58" s="481"/>
    </row>
    <row r="59" spans="1:21" x14ac:dyDescent="0.25">
      <c r="O59" s="81">
        <v>0.94</v>
      </c>
      <c r="P59" s="81">
        <f t="shared" si="3"/>
        <v>267.4676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264.62220000000002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261.77680000000004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258.93140000000005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256.08600000000001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37" priority="58">
      <formula>F19&gt;0</formula>
    </cfRule>
    <cfRule type="expression" dxfId="21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35" priority="47">
      <formula>H25&gt;0</formula>
    </cfRule>
    <cfRule type="expression" dxfId="2134" priority="48">
      <formula>H25&lt;0</formula>
    </cfRule>
  </conditionalFormatting>
  <conditionalFormatting sqref="M39">
    <cfRule type="expression" dxfId="2133" priority="45">
      <formula>M39&gt;0</formula>
    </cfRule>
    <cfRule type="expression" dxfId="2132" priority="46">
      <formula>M39&lt;0</formula>
    </cfRule>
  </conditionalFormatting>
  <conditionalFormatting sqref="F61:F67">
    <cfRule type="expression" dxfId="2131" priority="43">
      <formula>F61&gt;0</formula>
    </cfRule>
    <cfRule type="expression" dxfId="2130" priority="44">
      <formula>F61&lt;0</formula>
    </cfRule>
  </conditionalFormatting>
  <conditionalFormatting sqref="H61:H67">
    <cfRule type="expression" dxfId="2129" priority="41">
      <formula>H61&gt;0</formula>
    </cfRule>
    <cfRule type="expression" dxfId="2128" priority="42">
      <formula>H61&lt;0</formula>
    </cfRule>
  </conditionalFormatting>
  <conditionalFormatting sqref="F21:F24">
    <cfRule type="expression" dxfId="2127" priority="39">
      <formula>F21&gt;0</formula>
    </cfRule>
    <cfRule type="expression" dxfId="2126" priority="40">
      <formula>F21&lt;0</formula>
    </cfRule>
  </conditionalFormatting>
  <conditionalFormatting sqref="H21:H24">
    <cfRule type="expression" dxfId="2125" priority="37">
      <formula>H21&gt;0</formula>
    </cfRule>
    <cfRule type="expression" dxfId="2124" priority="38">
      <formula>H21&lt;0</formula>
    </cfRule>
  </conditionalFormatting>
  <conditionalFormatting sqref="I25:I28">
    <cfRule type="expression" dxfId="2123" priority="31">
      <formula>I25&gt;0</formula>
    </cfRule>
    <cfRule type="expression" dxfId="2122" priority="32">
      <formula>I25&lt;0</formula>
    </cfRule>
  </conditionalFormatting>
  <conditionalFormatting sqref="I21:I24">
    <cfRule type="expression" dxfId="2121" priority="29">
      <formula>I21&gt;0</formula>
    </cfRule>
    <cfRule type="expression" dxfId="2120" priority="30">
      <formula>I21&lt;0</formula>
    </cfRule>
  </conditionalFormatting>
  <conditionalFormatting sqref="H29">
    <cfRule type="expression" dxfId="2119" priority="27">
      <formula>H29&gt;0</formula>
    </cfRule>
    <cfRule type="expression" dxfId="2118" priority="28">
      <formula>H29&lt;0</formula>
    </cfRule>
  </conditionalFormatting>
  <conditionalFormatting sqref="H30">
    <cfRule type="expression" dxfId="2117" priority="25">
      <formula>H30&gt;0</formula>
    </cfRule>
    <cfRule type="expression" dxfId="2116" priority="26">
      <formula>H30&lt;0</formula>
    </cfRule>
  </conditionalFormatting>
  <conditionalFormatting sqref="H31">
    <cfRule type="expression" dxfId="2115" priority="23">
      <formula>H31&gt;0</formula>
    </cfRule>
    <cfRule type="expression" dxfId="2114" priority="24">
      <formula>H31&lt;0</formula>
    </cfRule>
  </conditionalFormatting>
  <conditionalFormatting sqref="Q7">
    <cfRule type="expression" dxfId="2113" priority="21">
      <formula>Q7&gt;0</formula>
    </cfRule>
    <cfRule type="expression" dxfId="2112" priority="22">
      <formula>Q7&lt;0</formula>
    </cfRule>
  </conditionalFormatting>
  <conditionalFormatting sqref="Q8">
    <cfRule type="expression" dxfId="2111" priority="19">
      <formula>Q8&gt;0</formula>
    </cfRule>
    <cfRule type="expression" dxfId="2110" priority="20">
      <formula>Q8&lt;0</formula>
    </cfRule>
  </conditionalFormatting>
  <conditionalFormatting sqref="F73:F82">
    <cfRule type="expression" dxfId="2109" priority="17">
      <formula>F73&gt;0</formula>
    </cfRule>
    <cfRule type="expression" dxfId="2108" priority="18">
      <formula>F73&lt;0</formula>
    </cfRule>
  </conditionalFormatting>
  <conditionalFormatting sqref="H73:H76">
    <cfRule type="expression" dxfId="2107" priority="15">
      <formula>H73&gt;0</formula>
    </cfRule>
    <cfRule type="expression" dxfId="2106" priority="16">
      <formula>H73&lt;0</formula>
    </cfRule>
  </conditionalFormatting>
  <conditionalFormatting sqref="F69:F72">
    <cfRule type="expression" dxfId="2105" priority="13">
      <formula>F69&gt;0</formula>
    </cfRule>
    <cfRule type="expression" dxfId="2104" priority="14">
      <formula>F69&lt;0</formula>
    </cfRule>
  </conditionalFormatting>
  <conditionalFormatting sqref="H69:H72">
    <cfRule type="expression" dxfId="2103" priority="11">
      <formula>H69&gt;0</formula>
    </cfRule>
    <cfRule type="expression" dxfId="2102" priority="12">
      <formula>H69&lt;0</formula>
    </cfRule>
  </conditionalFormatting>
  <conditionalFormatting sqref="I73:I76">
    <cfRule type="expression" dxfId="2101" priority="9">
      <formula>I73&gt;0</formula>
    </cfRule>
    <cfRule type="expression" dxfId="2100" priority="10">
      <formula>I73&lt;0</formula>
    </cfRule>
  </conditionalFormatting>
  <conditionalFormatting sqref="I69:I72">
    <cfRule type="expression" dxfId="2099" priority="7">
      <formula>I69&gt;0</formula>
    </cfRule>
    <cfRule type="expression" dxfId="2098" priority="8">
      <formula>I69&lt;0</formula>
    </cfRule>
  </conditionalFormatting>
  <conditionalFormatting sqref="H77">
    <cfRule type="expression" dxfId="2097" priority="5">
      <formula>H77&gt;0</formula>
    </cfRule>
    <cfRule type="expression" dxfId="2096" priority="6">
      <formula>H77&lt;0</formula>
    </cfRule>
  </conditionalFormatting>
  <conditionalFormatting sqref="H78">
    <cfRule type="expression" dxfId="2095" priority="3">
      <formula>H78&gt;0</formula>
    </cfRule>
    <cfRule type="expression" dxfId="2094" priority="4">
      <formula>H78&lt;0</formula>
    </cfRule>
  </conditionalFormatting>
  <conditionalFormatting sqref="H79">
    <cfRule type="expression" dxfId="2093" priority="1">
      <formula>H79&gt;0</formula>
    </cfRule>
    <cfRule type="expression" dxfId="20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42.49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42.49</v>
      </c>
      <c r="R4" s="503">
        <v>-1.7100000000000001E-2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5" t="s">
        <v>78</v>
      </c>
      <c r="P42" s="82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46.739000000000004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46.314100000000003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45.889200000000002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45.464300000000001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45.039400000000008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44.614500000000007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44.189600000000006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43.764700000000005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43.339800000000004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42.914900000000003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42.49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42.065100000000001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41.6402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41.215299999999999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40.790399999999998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40.365499999999997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39.940599999999996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39.515700000000002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39.090800000000002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38.665900000000001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38.241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91" priority="29">
      <formula>N19&gt;0</formula>
    </cfRule>
    <cfRule type="expression" dxfId="20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89" priority="23">
      <formula>F22&gt;0</formula>
    </cfRule>
    <cfRule type="expression" dxfId="2088" priority="24">
      <formula>F22&lt;0</formula>
    </cfRule>
  </conditionalFormatting>
  <conditionalFormatting sqref="H22:H31">
    <cfRule type="expression" dxfId="2087" priority="21">
      <formula>H22&gt;0</formula>
    </cfRule>
    <cfRule type="expression" dxfId="2086" priority="22">
      <formula>H22&lt;0</formula>
    </cfRule>
  </conditionalFormatting>
  <conditionalFormatting sqref="I21:J31">
    <cfRule type="expression" dxfId="2085" priority="19">
      <formula>I21&gt;0</formula>
    </cfRule>
    <cfRule type="expression" dxfId="2084" priority="20">
      <formula>I21&lt;0</formula>
    </cfRule>
  </conditionalFormatting>
  <conditionalFormatting sqref="Q8">
    <cfRule type="expression" dxfId="2083" priority="11">
      <formula>Q8&gt;0</formula>
    </cfRule>
    <cfRule type="expression" dxfId="2082" priority="12">
      <formula>Q8&lt;0</formula>
    </cfRule>
  </conditionalFormatting>
  <conditionalFormatting sqref="Q7">
    <cfRule type="expression" dxfId="2081" priority="13">
      <formula>Q7&gt;0</formula>
    </cfRule>
    <cfRule type="expression" dxfId="2080" priority="14">
      <formula>Q7&lt;0</formula>
    </cfRule>
  </conditionalFormatting>
  <conditionalFormatting sqref="F56:F66">
    <cfRule type="expression" dxfId="2079" priority="9">
      <formula>F56&gt;0</formula>
    </cfRule>
    <cfRule type="expression" dxfId="2078" priority="10">
      <formula>F56&lt;0</formula>
    </cfRule>
  </conditionalFormatting>
  <conditionalFormatting sqref="H56:H66">
    <cfRule type="expression" dxfId="2077" priority="7">
      <formula>H56&gt;0</formula>
    </cfRule>
    <cfRule type="expression" dxfId="2076" priority="8">
      <formula>H56&lt;0</formula>
    </cfRule>
  </conditionalFormatting>
  <conditionalFormatting sqref="I56:I66">
    <cfRule type="expression" dxfId="2075" priority="5">
      <formula>I56&gt;0</formula>
    </cfRule>
    <cfRule type="expression" dxfId="2074" priority="6">
      <formula>I56&lt;0</formula>
    </cfRule>
  </conditionalFormatting>
  <conditionalFormatting sqref="F21">
    <cfRule type="expression" dxfId="2073" priority="3">
      <formula>F21&gt;0</formula>
    </cfRule>
    <cfRule type="expression" dxfId="2072" priority="4">
      <formula>F21&lt;0</formula>
    </cfRule>
  </conditionalFormatting>
  <conditionalFormatting sqref="H21">
    <cfRule type="expression" dxfId="2071" priority="1">
      <formula>H21&gt;0</formula>
    </cfRule>
    <cfRule type="expression" dxfId="20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2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53.537599999999991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48.9</v>
      </c>
      <c r="R4" s="226">
        <v>1.37E-2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12225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13384.399999999998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-1.5300000000024738</v>
      </c>
      <c r="R7">
        <v>50</v>
      </c>
      <c r="AB7" s="229"/>
      <c r="AE7" s="229"/>
    </row>
    <row r="8" spans="1:31" x14ac:dyDescent="0.25">
      <c r="B8" s="7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-1159.3999999999978</v>
      </c>
      <c r="T8" s="159">
        <v>43173</v>
      </c>
      <c r="U8" t="s">
        <v>1004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-8.6623233017542656E-2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2.5357873210633947E-2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>
        <v>43173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550</v>
      </c>
      <c r="D22" s="14"/>
      <c r="E22" s="14"/>
      <c r="F22" s="18">
        <f>SUM(F2:F17)</f>
        <v>30304.5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53.790000000000006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53.301000000000002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52.812000000000005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52.323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51.834000000000003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51.344999999999999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50.856000000000002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50.366999999999997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49.878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49.388999999999996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48.9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48.411000000000001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47.921999999999997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47.433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46.943999999999996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46.454999999999998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45.965999999999994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45.477000000000004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44.988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44.499000000000002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44.01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7">C75*(E75-D75)</f>
        <v>15.999999999999943</v>
      </c>
      <c r="G75" s="371">
        <f t="shared" ref="G75:G83" si="28">D75*C75</f>
        <v>1924</v>
      </c>
      <c r="H75" s="372">
        <f t="shared" ref="H75:H83" si="29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7"/>
        <v>50.600000000000023</v>
      </c>
      <c r="G76" s="371">
        <f t="shared" si="28"/>
        <v>1924</v>
      </c>
      <c r="H76" s="372">
        <f t="shared" si="29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7"/>
        <v>-176.20199999999988</v>
      </c>
      <c r="G77" s="371">
        <f t="shared" si="28"/>
        <v>4063.752</v>
      </c>
      <c r="H77" s="372">
        <f t="shared" si="29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7"/>
        <v>-51.239999999999952</v>
      </c>
      <c r="G78" s="371">
        <f t="shared" si="28"/>
        <v>2283.9899999999998</v>
      </c>
      <c r="H78" s="372">
        <f t="shared" si="29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7"/>
        <v>-146.2399999999999</v>
      </c>
      <c r="G79" s="371">
        <f t="shared" si="28"/>
        <v>2283.9899999999998</v>
      </c>
      <c r="H79" s="372">
        <f t="shared" si="29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7"/>
        <v>-159.23999999999978</v>
      </c>
      <c r="G80" s="371">
        <f t="shared" si="28"/>
        <v>4352.74</v>
      </c>
      <c r="H80" s="372">
        <f t="shared" si="29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7"/>
        <v>-37.790000000000035</v>
      </c>
      <c r="G81" s="371">
        <f t="shared" si="28"/>
        <v>2188.04</v>
      </c>
      <c r="H81" s="372">
        <f t="shared" si="29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7"/>
        <v>-137.54000000000025</v>
      </c>
      <c r="G82" s="371">
        <f t="shared" si="28"/>
        <v>2188.04</v>
      </c>
      <c r="H82" s="372">
        <f t="shared" si="29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7"/>
        <v>-167.54249999999934</v>
      </c>
      <c r="G83" s="371">
        <f t="shared" si="28"/>
        <v>6112.0424999999996</v>
      </c>
      <c r="H83" s="372">
        <f t="shared" si="29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0">C84*(E84-D84)</f>
        <v>-58.042499999999819</v>
      </c>
      <c r="G84" s="371">
        <f t="shared" ref="G84:G96" si="31">D84*C84</f>
        <v>6112.0424999999996</v>
      </c>
      <c r="H84" s="372">
        <f t="shared" ref="H84:H96" si="32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0"/>
        <v>195.77249999999998</v>
      </c>
      <c r="G85" s="371">
        <f t="shared" si="31"/>
        <v>4432.4775</v>
      </c>
      <c r="H85" s="372">
        <f t="shared" si="32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0"/>
        <v>38.472500000000025</v>
      </c>
      <c r="G86" s="371">
        <f t="shared" si="31"/>
        <v>4432.4775</v>
      </c>
      <c r="H86" s="372">
        <f t="shared" si="32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0"/>
        <v>466.37249999999932</v>
      </c>
      <c r="G87" s="371">
        <f t="shared" si="31"/>
        <v>4432.4775</v>
      </c>
      <c r="H87" s="372">
        <f t="shared" si="32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0"/>
        <v>536.22249999999985</v>
      </c>
      <c r="G88" s="371">
        <f t="shared" si="31"/>
        <v>4432.4775</v>
      </c>
      <c r="H88" s="372">
        <f t="shared" si="32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0"/>
        <v>640.51000000000045</v>
      </c>
      <c r="G89" s="371">
        <f t="shared" si="31"/>
        <v>3972.49</v>
      </c>
      <c r="H89" s="372">
        <f t="shared" si="32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0"/>
        <v>547.01000000000022</v>
      </c>
      <c r="G90" s="371">
        <f t="shared" si="31"/>
        <v>3972.49</v>
      </c>
      <c r="H90" s="372">
        <f t="shared" si="32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0"/>
        <v>505.01000000000005</v>
      </c>
      <c r="G91" s="371">
        <f t="shared" si="31"/>
        <v>3972.49</v>
      </c>
      <c r="H91" s="372">
        <f t="shared" si="32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0"/>
        <v>400.50999999999988</v>
      </c>
      <c r="G92" s="371">
        <f t="shared" si="31"/>
        <v>3972.49</v>
      </c>
      <c r="H92" s="372">
        <f t="shared" si="32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0"/>
        <v>504.01000000000022</v>
      </c>
      <c r="G93" s="371">
        <f t="shared" si="31"/>
        <v>3972.49</v>
      </c>
      <c r="H93" s="372">
        <f t="shared" si="32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0"/>
        <v>470.51000000000016</v>
      </c>
      <c r="G94" s="371">
        <f t="shared" si="31"/>
        <v>3972.49</v>
      </c>
      <c r="H94" s="372">
        <f t="shared" si="32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0"/>
        <v>500.50999999999988</v>
      </c>
      <c r="G95" s="371">
        <f t="shared" si="31"/>
        <v>3972.49</v>
      </c>
      <c r="H95" s="372">
        <f t="shared" si="32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0"/>
        <v>413.46899999999977</v>
      </c>
      <c r="G96" s="371">
        <f t="shared" si="31"/>
        <v>2218.1310000000003</v>
      </c>
      <c r="H96" s="372">
        <f t="shared" si="32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3">C100*(E100-D100)</f>
        <v>42.500000000000071</v>
      </c>
      <c r="G100" s="371">
        <f t="shared" ref="G100:G116" si="34">D100*C100</f>
        <v>1973.75</v>
      </c>
      <c r="H100" s="372">
        <f t="shared" ref="H100:H116" si="35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3"/>
        <v>30.750000000000099</v>
      </c>
      <c r="G101" s="371">
        <f t="shared" si="34"/>
        <v>1973.75</v>
      </c>
      <c r="H101" s="372">
        <f t="shared" si="35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3"/>
        <v>75.750000000000028</v>
      </c>
      <c r="G102" s="371">
        <f t="shared" si="34"/>
        <v>1973.75</v>
      </c>
      <c r="H102" s="372">
        <f t="shared" si="35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3"/>
        <v>53.749999999999787</v>
      </c>
      <c r="G103" s="371">
        <f t="shared" si="34"/>
        <v>1973.75</v>
      </c>
      <c r="H103" s="372">
        <f t="shared" si="35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3"/>
        <v>88.250000000000028</v>
      </c>
      <c r="G104" s="371">
        <f t="shared" si="34"/>
        <v>1973.75</v>
      </c>
      <c r="H104" s="372">
        <f t="shared" si="35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3"/>
        <v>70.499999999999829</v>
      </c>
      <c r="G105" s="371">
        <f t="shared" si="34"/>
        <v>1973.75</v>
      </c>
      <c r="H105" s="372">
        <f t="shared" si="35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3"/>
        <v>-51.249999999999929</v>
      </c>
      <c r="G106" s="371">
        <f t="shared" si="34"/>
        <v>1973.75</v>
      </c>
      <c r="H106" s="372">
        <f t="shared" si="35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3"/>
        <v>-29.500000000000171</v>
      </c>
      <c r="G107" s="371">
        <f t="shared" si="34"/>
        <v>1973.75</v>
      </c>
      <c r="H107" s="372">
        <f t="shared" si="35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3"/>
        <v>-85.750000000000171</v>
      </c>
      <c r="G108" s="371">
        <f t="shared" si="34"/>
        <v>1973.75</v>
      </c>
      <c r="H108" s="372">
        <f t="shared" si="35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3"/>
        <v>-42.000000000000171</v>
      </c>
      <c r="G109" s="371">
        <f t="shared" si="34"/>
        <v>1973.75</v>
      </c>
      <c r="H109" s="372">
        <f t="shared" si="35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3"/>
        <v>0.49999999999990052</v>
      </c>
      <c r="G110" s="371">
        <f t="shared" si="34"/>
        <v>1973.75</v>
      </c>
      <c r="H110" s="372">
        <f t="shared" si="35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3"/>
        <v>-4.9500000000001876</v>
      </c>
      <c r="G111" s="371">
        <f t="shared" si="34"/>
        <v>4202</v>
      </c>
      <c r="H111" s="372">
        <f t="shared" si="35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3"/>
        <v>-102.99849999999971</v>
      </c>
      <c r="G112" s="371">
        <f t="shared" si="34"/>
        <v>4202.1484999999993</v>
      </c>
      <c r="H112" s="372">
        <f t="shared" si="35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3"/>
        <v>-37.548499999999834</v>
      </c>
      <c r="G113" s="371">
        <f t="shared" si="34"/>
        <v>4202.1484999999993</v>
      </c>
      <c r="H113" s="372">
        <f t="shared" si="35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3"/>
        <v>77.951499999999854</v>
      </c>
      <c r="G114" s="371">
        <f t="shared" si="34"/>
        <v>4202.1484999999993</v>
      </c>
      <c r="H114" s="372">
        <f t="shared" si="35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3"/>
        <v>214.71000000000032</v>
      </c>
      <c r="G115" s="371">
        <f t="shared" si="34"/>
        <v>2228.19</v>
      </c>
      <c r="H115" s="372">
        <f t="shared" si="35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3"/>
        <v>173.90999999999991</v>
      </c>
      <c r="G116" s="371">
        <f t="shared" si="34"/>
        <v>2228.19</v>
      </c>
      <c r="H116" s="372">
        <f t="shared" si="35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6">C120*(E120-D120)</f>
        <v>86.700000000000017</v>
      </c>
      <c r="G120" s="39">
        <f t="shared" ref="G120:G150" si="37">D120*C120</f>
        <v>2454.3000000000002</v>
      </c>
      <c r="H120" s="226">
        <f t="shared" ref="H120:H150" si="38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6"/>
        <v>-15.500000000000114</v>
      </c>
      <c r="G121" s="39">
        <f t="shared" si="37"/>
        <v>4054.5</v>
      </c>
      <c r="H121" s="226">
        <f t="shared" si="38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6"/>
        <v>25.449999999999875</v>
      </c>
      <c r="G122" s="39">
        <f t="shared" si="37"/>
        <v>1606.55</v>
      </c>
      <c r="H122" s="226">
        <f t="shared" si="38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6"/>
        <v>5.5499999999994998</v>
      </c>
      <c r="G123" s="39">
        <f t="shared" si="37"/>
        <v>4032.9500000000003</v>
      </c>
      <c r="H123" s="226">
        <f t="shared" si="38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6"/>
        <v>116.0499999999999</v>
      </c>
      <c r="G124" s="39">
        <f t="shared" si="37"/>
        <v>4032.9500000000003</v>
      </c>
      <c r="H124" s="226">
        <f t="shared" si="38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6"/>
        <v>-132.6975000000001</v>
      </c>
      <c r="G125" s="39">
        <f t="shared" si="37"/>
        <v>5957.9475000000002</v>
      </c>
      <c r="H125" s="226">
        <f t="shared" si="38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6"/>
        <v>-433.19999999999936</v>
      </c>
      <c r="G126" s="39">
        <f t="shared" si="37"/>
        <v>7839.2</v>
      </c>
      <c r="H126" s="226">
        <f t="shared" si="38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6"/>
        <v>-672.44999999999959</v>
      </c>
      <c r="G127" s="39">
        <f t="shared" si="37"/>
        <v>9666.2000000000007</v>
      </c>
      <c r="H127" s="226">
        <f t="shared" si="38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6"/>
        <v>-464.95</v>
      </c>
      <c r="G128" s="39">
        <f t="shared" si="37"/>
        <v>9666.2000000000007</v>
      </c>
      <c r="H128" s="226">
        <f t="shared" si="38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6"/>
        <v>-2331.2099999999973</v>
      </c>
      <c r="G129" s="39">
        <f t="shared" si="37"/>
        <v>21408.21</v>
      </c>
      <c r="H129" s="226">
        <f t="shared" si="38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6"/>
        <v>-1931.1900000000023</v>
      </c>
      <c r="G130" s="39">
        <f t="shared" si="37"/>
        <v>21395.190000000002</v>
      </c>
      <c r="H130" s="226">
        <f t="shared" si="38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6"/>
        <v>-1715.1900000000026</v>
      </c>
      <c r="G131" s="39">
        <f t="shared" si="37"/>
        <v>21395.190000000002</v>
      </c>
      <c r="H131" s="226">
        <f t="shared" si="38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6"/>
        <v>-433.36000000000183</v>
      </c>
      <c r="G132" s="39">
        <f t="shared" si="37"/>
        <v>14437.36</v>
      </c>
      <c r="H132" s="226">
        <f t="shared" si="38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6"/>
        <v>-406.13999999999851</v>
      </c>
      <c r="G133" s="39">
        <f t="shared" si="37"/>
        <v>12622.89</v>
      </c>
      <c r="H133" s="226">
        <f t="shared" si="38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6"/>
        <v>-753.90000000000157</v>
      </c>
      <c r="G134" s="39">
        <f t="shared" si="37"/>
        <v>14319.900000000001</v>
      </c>
      <c r="H134" s="226">
        <f t="shared" si="38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6"/>
        <v>-647.90000000000134</v>
      </c>
      <c r="G135" s="39">
        <f t="shared" si="37"/>
        <v>14319.900000000001</v>
      </c>
      <c r="H135" s="226">
        <f t="shared" si="38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6"/>
        <v>-387.90000000000191</v>
      </c>
      <c r="G136" s="39">
        <f t="shared" si="37"/>
        <v>14319.900000000001</v>
      </c>
      <c r="H136" s="226">
        <f t="shared" si="38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6"/>
        <v>-1317.9999999999977</v>
      </c>
      <c r="G137" s="39">
        <f t="shared" si="37"/>
        <v>14319.999999999998</v>
      </c>
      <c r="H137" s="226">
        <f t="shared" si="38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6"/>
        <v>-1793.9999999999991</v>
      </c>
      <c r="G138" s="39">
        <f t="shared" si="37"/>
        <v>20706</v>
      </c>
      <c r="H138" s="226">
        <f t="shared" si="38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6"/>
        <v>-2171.6799999999994</v>
      </c>
      <c r="G139" s="39">
        <f t="shared" si="37"/>
        <v>23759.68</v>
      </c>
      <c r="H139" s="226">
        <f t="shared" si="38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6"/>
        <v>-5398.6800000000021</v>
      </c>
      <c r="G140" s="39">
        <f t="shared" si="37"/>
        <v>26362.68</v>
      </c>
      <c r="H140" s="226">
        <f t="shared" si="38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6"/>
        <v>-3573.2549999999997</v>
      </c>
      <c r="G141" s="39">
        <f t="shared" si="37"/>
        <v>23512.755000000001</v>
      </c>
      <c r="H141" s="226">
        <f t="shared" si="38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6"/>
        <v>-1277.4999999999982</v>
      </c>
      <c r="G142" s="39">
        <f t="shared" si="37"/>
        <v>17087.5</v>
      </c>
      <c r="H142" s="226">
        <f t="shared" si="38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6"/>
        <v>-2386.8899999999976</v>
      </c>
      <c r="G143" s="39">
        <f t="shared" si="37"/>
        <v>20050.89</v>
      </c>
      <c r="H143" s="226">
        <f t="shared" si="38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6"/>
        <v>-3362.4150000000009</v>
      </c>
      <c r="G144" s="39">
        <f t="shared" si="37"/>
        <v>22839.915000000001</v>
      </c>
      <c r="H144" s="226">
        <f t="shared" si="38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6"/>
        <v>-790.99999999999932</v>
      </c>
      <c r="G145" s="39">
        <f t="shared" si="37"/>
        <v>22729</v>
      </c>
      <c r="H145" s="226">
        <f t="shared" si="38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6"/>
        <v>-712.59999999999798</v>
      </c>
      <c r="G146" s="39">
        <f t="shared" si="37"/>
        <v>22650.6</v>
      </c>
      <c r="H146" s="226">
        <f t="shared" si="38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6"/>
        <v>-124.59999999999809</v>
      </c>
      <c r="G147" s="39">
        <f t="shared" si="37"/>
        <v>22650.6</v>
      </c>
      <c r="H147" s="226">
        <f t="shared" si="38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6"/>
        <v>196.21999999999957</v>
      </c>
      <c r="G148" s="39">
        <f t="shared" si="37"/>
        <v>12843.78</v>
      </c>
      <c r="H148" s="226">
        <f t="shared" si="38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6"/>
        <v>457.99999999999983</v>
      </c>
      <c r="G149" s="39">
        <f t="shared" si="37"/>
        <v>6166</v>
      </c>
      <c r="H149" s="226">
        <f t="shared" si="3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6"/>
        <v>283.05999999999898</v>
      </c>
      <c r="G150" s="39">
        <f t="shared" si="37"/>
        <v>12698.94</v>
      </c>
      <c r="H150" s="226">
        <f t="shared" si="3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9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0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9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0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9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0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9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0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9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0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9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0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41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42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41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42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41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42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41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42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41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42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41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42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41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42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41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42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41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42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41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41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41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41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41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41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41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69" priority="56">
      <formula>N23&gt;0</formula>
    </cfRule>
    <cfRule type="expression" dxfId="2068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67" priority="50">
      <formula>F79&gt;0</formula>
    </cfRule>
    <cfRule type="expression" dxfId="2066" priority="51">
      <formula>F79&lt;0</formula>
    </cfRule>
  </conditionalFormatting>
  <conditionalFormatting sqref="H79:H97 H101:H118">
    <cfRule type="expression" dxfId="2065" priority="48">
      <formula>H79&gt;0</formula>
    </cfRule>
    <cfRule type="expression" dxfId="2064" priority="49">
      <formula>H79&lt;0</formula>
    </cfRule>
  </conditionalFormatting>
  <conditionalFormatting sqref="I75:I97 I100:I118">
    <cfRule type="expression" dxfId="2063" priority="46">
      <formula>I75&gt;0</formula>
    </cfRule>
    <cfRule type="expression" dxfId="2062" priority="47">
      <formula>I75&lt;0</formula>
    </cfRule>
  </conditionalFormatting>
  <conditionalFormatting sqref="Q7">
    <cfRule type="expression" dxfId="2061" priority="44">
      <formula>Q7&gt;0</formula>
    </cfRule>
    <cfRule type="expression" dxfId="2060" priority="45">
      <formula>Q7&lt;0</formula>
    </cfRule>
  </conditionalFormatting>
  <conditionalFormatting sqref="Q8">
    <cfRule type="expression" dxfId="2059" priority="42">
      <formula>Q8&gt;0</formula>
    </cfRule>
    <cfRule type="expression" dxfId="2058" priority="43">
      <formula>Q8&lt;0</formula>
    </cfRule>
  </conditionalFormatting>
  <conditionalFormatting sqref="F75:F78">
    <cfRule type="expression" dxfId="2057" priority="40">
      <formula>F75&gt;0</formula>
    </cfRule>
    <cfRule type="expression" dxfId="2056" priority="41">
      <formula>F75&lt;0</formula>
    </cfRule>
  </conditionalFormatting>
  <conditionalFormatting sqref="H75:H78">
    <cfRule type="expression" dxfId="2055" priority="38">
      <formula>H75&gt;0</formula>
    </cfRule>
    <cfRule type="expression" dxfId="2054" priority="39">
      <formula>H75&lt;0</formula>
    </cfRule>
  </conditionalFormatting>
  <conditionalFormatting sqref="F100:F114">
    <cfRule type="expression" dxfId="2053" priority="32">
      <formula>F100&gt;0</formula>
    </cfRule>
    <cfRule type="expression" dxfId="2052" priority="33">
      <formula>F100&lt;0</formula>
    </cfRule>
  </conditionalFormatting>
  <conditionalFormatting sqref="H100:H114">
    <cfRule type="expression" dxfId="2051" priority="30">
      <formula>H100&gt;0</formula>
    </cfRule>
    <cfRule type="expression" dxfId="2050" priority="31">
      <formula>H100&lt;0</formula>
    </cfRule>
  </conditionalFormatting>
  <conditionalFormatting sqref="F29:F61">
    <cfRule type="expression" dxfId="2049" priority="28">
      <formula>F29&gt;0</formula>
    </cfRule>
    <cfRule type="expression" dxfId="2048" priority="29">
      <formula>F29&lt;0</formula>
    </cfRule>
  </conditionalFormatting>
  <conditionalFormatting sqref="H29:H61">
    <cfRule type="expression" dxfId="2047" priority="26">
      <formula>H29&gt;0</formula>
    </cfRule>
    <cfRule type="expression" dxfId="2046" priority="27">
      <formula>H29&lt;0</formula>
    </cfRule>
  </conditionalFormatting>
  <conditionalFormatting sqref="J38:J68">
    <cfRule type="expression" dxfId="2045" priority="24">
      <formula>J38&gt;0</formula>
    </cfRule>
    <cfRule type="expression" dxfId="2044" priority="25">
      <formula>J38&lt;0</formula>
    </cfRule>
  </conditionalFormatting>
  <conditionalFormatting sqref="J43">
    <cfRule type="expression" dxfId="2043" priority="22">
      <formula>J43&gt;0</formula>
    </cfRule>
    <cfRule type="expression" dxfId="2042" priority="23">
      <formula>J43&lt;0</formula>
    </cfRule>
  </conditionalFormatting>
  <conditionalFormatting sqref="Q9">
    <cfRule type="expression" dxfId="2041" priority="16">
      <formula>Q9&gt;0</formula>
    </cfRule>
    <cfRule type="expression" dxfId="2040" priority="17">
      <formula>Q9&lt;0</formula>
    </cfRule>
  </conditionalFormatting>
  <conditionalFormatting sqref="R4">
    <cfRule type="expression" dxfId="2039" priority="18">
      <formula>R4&gt;0</formula>
    </cfRule>
    <cfRule type="expression" dxfId="2038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37" priority="13">
      <formula>F120&gt;0</formula>
    </cfRule>
    <cfRule type="expression" dxfId="2036" priority="14">
      <formula>F120&lt;0</formula>
    </cfRule>
  </conditionalFormatting>
  <conditionalFormatting sqref="H120:H160">
    <cfRule type="expression" dxfId="2035" priority="11">
      <formula>H120&gt;0</formula>
    </cfRule>
    <cfRule type="expression" dxfId="2034" priority="12">
      <formula>H120&lt;0</formula>
    </cfRule>
  </conditionalFormatting>
  <conditionalFormatting sqref="J129:J160">
    <cfRule type="expression" dxfId="2033" priority="9">
      <formula>J129&gt;0</formula>
    </cfRule>
    <cfRule type="expression" dxfId="2032" priority="10">
      <formula>J129&lt;0</formula>
    </cfRule>
  </conditionalFormatting>
  <conditionalFormatting sqref="J134">
    <cfRule type="expression" dxfId="2031" priority="7">
      <formula>J134&gt;0</formula>
    </cfRule>
    <cfRule type="expression" dxfId="2030" priority="8">
      <formula>J134&lt;0</formula>
    </cfRule>
  </conditionalFormatting>
  <conditionalFormatting sqref="J31:J40">
    <cfRule type="expression" dxfId="2029" priority="5">
      <formula>J31&gt;0</formula>
    </cfRule>
    <cfRule type="expression" dxfId="2028" priority="6">
      <formula>J31&lt;0</formula>
    </cfRule>
  </conditionalFormatting>
  <conditionalFormatting sqref="J36:J37">
    <cfRule type="expression" dxfId="2027" priority="3">
      <formula>J36&gt;0</formula>
    </cfRule>
    <cfRule type="expression" dxfId="2026" priority="4">
      <formula>J36&lt;0</formula>
    </cfRule>
  </conditionalFormatting>
  <conditionalFormatting sqref="Q10">
    <cfRule type="expression" dxfId="2025" priority="1">
      <formula>Q10&gt;0</formula>
    </cfRule>
    <cfRule type="expression" dxfId="2024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175.03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175.03</v>
      </c>
      <c r="R4" s="503">
        <v>-9.2999999999999992E-3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5" t="s">
        <v>78</v>
      </c>
      <c r="P42" s="825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192.53300000000002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190.78270000000001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189.03240000000002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187.28210000000001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185.5318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183.78150000000002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182.03120000000001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180.2809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178.53059999999999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176.78030000000001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175.03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173.27969999999999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171.52940000000001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169.7791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168.02879999999999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166.27849999999998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164.5282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162.77790000000002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161.02760000000001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159.2773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157.52700000000002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23" priority="35">
      <formula>N19&gt;0</formula>
    </cfRule>
    <cfRule type="expression" dxfId="20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21" priority="21">
      <formula>F25&gt;0</formula>
    </cfRule>
    <cfRule type="expression" dxfId="2020" priority="22">
      <formula>F25&lt;0</formula>
    </cfRule>
  </conditionalFormatting>
  <conditionalFormatting sqref="H25:H47">
    <cfRule type="expression" dxfId="2019" priority="19">
      <formula>H25&gt;0</formula>
    </cfRule>
    <cfRule type="expression" dxfId="2018" priority="20">
      <formula>H25&lt;0</formula>
    </cfRule>
  </conditionalFormatting>
  <conditionalFormatting sqref="I25:I27">
    <cfRule type="expression" dxfId="2017" priority="15">
      <formula>I25&gt;0</formula>
    </cfRule>
    <cfRule type="expression" dxfId="2016" priority="16">
      <formula>I25&lt;0</formula>
    </cfRule>
  </conditionalFormatting>
  <conditionalFormatting sqref="Q7">
    <cfRule type="expression" dxfId="2015" priority="5">
      <formula>Q7&gt;0</formula>
    </cfRule>
    <cfRule type="expression" dxfId="2014" priority="6">
      <formula>Q7&lt;0</formula>
    </cfRule>
  </conditionalFormatting>
  <conditionalFormatting sqref="Q8">
    <cfRule type="expression" dxfId="2013" priority="3">
      <formula>Q8&gt;0</formula>
    </cfRule>
    <cfRule type="expression" dxfId="20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95.64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95.64</v>
      </c>
      <c r="R4" s="486">
        <v>-4.4999999999999997E-3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105.20400000000001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104.24760000000001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103.2912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102.3348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101.3784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100.42200000000001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99.465600000000009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98.509200000000007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97.552800000000005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96.596400000000003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95.64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94.683599999999998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93.727199999999996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92.770799999999994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91.814399999999992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90.85799999999999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89.901600000000002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88.9452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87.988799999999998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87.03240000000001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86.076000000000008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11" priority="9">
      <formula>F36&gt;0</formula>
    </cfRule>
    <cfRule type="expression" dxfId="2010" priority="10">
      <formula>F36&lt;0</formula>
    </cfRule>
  </conditionalFormatting>
  <conditionalFormatting sqref="F25:F35">
    <cfRule type="expression" dxfId="2009" priority="7">
      <formula>F25&gt;0</formula>
    </cfRule>
    <cfRule type="expression" dxfId="2008" priority="8">
      <formula>F25&lt;0</formula>
    </cfRule>
  </conditionalFormatting>
  <conditionalFormatting sqref="H25:H35">
    <cfRule type="expression" dxfId="2007" priority="5">
      <formula>H25&gt;0</formula>
    </cfRule>
    <cfRule type="expression" dxfId="2006" priority="6">
      <formula>H25&lt;0</formula>
    </cfRule>
  </conditionalFormatting>
  <conditionalFormatting sqref="Q7">
    <cfRule type="expression" dxfId="2005" priority="3">
      <formula>Q7&gt;0</formula>
    </cfRule>
    <cfRule type="expression" dxfId="2004" priority="4">
      <formula>Q7&lt;0</formula>
    </cfRule>
  </conditionalFormatting>
  <conditionalFormatting sqref="Q8">
    <cfRule type="expression" dxfId="2003" priority="1">
      <formula>Q8&gt;0</formula>
    </cfRule>
    <cfRule type="expression" dxfId="20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89.39</v>
      </c>
      <c r="R4" s="508">
        <v>-4.3499999999999997E-2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98.329000000000008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97.435100000000006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96.541200000000003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95.647300000000001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94.753399999999999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93.859500000000011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92.965600000000009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92.071700000000007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91.177800000000005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90.283900000000003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89.39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88.496099999999998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87.602199999999996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86.708299999999994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85.814399999999992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84.92049999999999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84.026600000000002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83.1327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82.238799999999998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81.34490000000001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80.451000000000008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01" priority="37">
      <formula>F25&gt;0</formula>
    </cfRule>
    <cfRule type="expression" dxfId="2000" priority="38">
      <formula>F25&lt;0</formula>
    </cfRule>
  </conditionalFormatting>
  <conditionalFormatting sqref="Q7">
    <cfRule type="expression" dxfId="1999" priority="35">
      <formula>Q7&gt;0</formula>
    </cfRule>
    <cfRule type="expression" dxfId="1998" priority="36">
      <formula>Q7&lt;0</formula>
    </cfRule>
  </conditionalFormatting>
  <conditionalFormatting sqref="Q8">
    <cfRule type="expression" dxfId="1997" priority="33">
      <formula>Q8&gt;0</formula>
    </cfRule>
    <cfRule type="expression" dxfId="1996" priority="34">
      <formula>Q8&lt;0</formula>
    </cfRule>
  </conditionalFormatting>
  <conditionalFormatting sqref="F44:F46">
    <cfRule type="expression" dxfId="1995" priority="31">
      <formula>F44&gt;0</formula>
    </cfRule>
    <cfRule type="expression" dxfId="1994" priority="32">
      <formula>F44&lt;0</formula>
    </cfRule>
  </conditionalFormatting>
  <conditionalFormatting sqref="H44:H46">
    <cfRule type="expression" dxfId="1993" priority="29">
      <formula>H44&gt;0</formula>
    </cfRule>
    <cfRule type="expression" dxfId="1992" priority="30">
      <formula>H44&lt;0</formula>
    </cfRule>
  </conditionalFormatting>
  <conditionalFormatting sqref="F89:F110">
    <cfRule type="expression" dxfId="1991" priority="27">
      <formula>F89&gt;0</formula>
    </cfRule>
    <cfRule type="expression" dxfId="1990" priority="28">
      <formula>F89&lt;0</formula>
    </cfRule>
  </conditionalFormatting>
  <conditionalFormatting sqref="H89:H110">
    <cfRule type="expression" dxfId="1989" priority="25">
      <formula>H89&gt;0</formula>
    </cfRule>
    <cfRule type="expression" dxfId="1988" priority="26">
      <formula>H89&lt;0</formula>
    </cfRule>
  </conditionalFormatting>
  <conditionalFormatting sqref="Q10">
    <cfRule type="expression" dxfId="1987" priority="23">
      <formula>Q10&gt;0</formula>
    </cfRule>
    <cfRule type="expression" dxfId="1986" priority="24">
      <formula>Q10&lt;0</formula>
    </cfRule>
  </conditionalFormatting>
  <conditionalFormatting sqref="J25:J38">
    <cfRule type="expression" dxfId="1985" priority="21">
      <formula>J25&gt;0</formula>
    </cfRule>
    <cfRule type="expression" dxfId="1984" priority="22">
      <formula>J25&lt;0</formula>
    </cfRule>
  </conditionalFormatting>
  <conditionalFormatting sqref="K25:K38">
    <cfRule type="expression" dxfId="1983" priority="19">
      <formula>K25&gt;0</formula>
    </cfRule>
    <cfRule type="expression" dxfId="1982" priority="20">
      <formula>K25&lt;0</formula>
    </cfRule>
  </conditionalFormatting>
  <conditionalFormatting sqref="L25:L38">
    <cfRule type="expression" dxfId="1981" priority="17">
      <formula>L25&gt;0</formula>
    </cfRule>
    <cfRule type="expression" dxfId="1980" priority="18">
      <formula>L25&lt;0</formula>
    </cfRule>
  </conditionalFormatting>
  <conditionalFormatting sqref="J40">
    <cfRule type="expression" dxfId="1979" priority="15">
      <formula>J40&gt;0</formula>
    </cfRule>
    <cfRule type="expression" dxfId="1978" priority="16">
      <formula>J40&lt;0</formula>
    </cfRule>
  </conditionalFormatting>
  <conditionalFormatting sqref="L39">
    <cfRule type="expression" dxfId="1977" priority="11">
      <formula>L39&gt;0</formula>
    </cfRule>
    <cfRule type="expression" dxfId="1976" priority="12">
      <formula>L39&lt;0</formula>
    </cfRule>
  </conditionalFormatting>
  <conditionalFormatting sqref="F39">
    <cfRule type="expression" dxfId="1975" priority="9">
      <formula>F39&gt;0</formula>
    </cfRule>
    <cfRule type="expression" dxfId="1974" priority="10">
      <formula>F39&lt;0</formula>
    </cfRule>
  </conditionalFormatting>
  <conditionalFormatting sqref="H39">
    <cfRule type="expression" dxfId="1973" priority="7">
      <formula>H39&gt;0</formula>
    </cfRule>
    <cfRule type="expression" dxfId="1972" priority="8">
      <formula>H39&lt;0</formula>
    </cfRule>
  </conditionalFormatting>
  <conditionalFormatting sqref="J41">
    <cfRule type="expression" dxfId="1971" priority="5">
      <formula>J41&gt;0</formula>
    </cfRule>
    <cfRule type="expression" dxfId="1970" priority="6">
      <formula>J41&lt;0</formula>
    </cfRule>
  </conditionalFormatting>
  <conditionalFormatting sqref="J43">
    <cfRule type="expression" dxfId="1969" priority="3">
      <formula>J43&gt;0</formula>
    </cfRule>
    <cfRule type="expression" dxfId="1968" priority="4">
      <formula>J43&lt;0</formula>
    </cfRule>
  </conditionalFormatting>
  <conditionalFormatting sqref="J44">
    <cfRule type="expression" dxfId="1967" priority="1">
      <formula>J44&gt;0</formula>
    </cfRule>
    <cfRule type="expression" dxfId="196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34.15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34.15</v>
      </c>
      <c r="R4" s="486">
        <v>-8.3999999999999995E-3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37.565000000000005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37.223500000000001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36.881999999999998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36.540500000000002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36.198999999999998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35.857500000000002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35.515999999999998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35.174500000000002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34.832999999999998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34.491500000000002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34.15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33.808499999999995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33.466999999999999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33.125499999999995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32.783999999999999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32.442499999999995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32.100999999999999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31.759499999999999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31.417999999999999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31.076499999999999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30.734999999999999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65" priority="31">
      <formula>F29&gt;0</formula>
    </cfRule>
    <cfRule type="expression" dxfId="1964" priority="32">
      <formula>F29&lt;0</formula>
    </cfRule>
  </conditionalFormatting>
  <conditionalFormatting sqref="F29 F31:F35">
    <cfRule type="expression" dxfId="1963" priority="33">
      <formula>F29&gt;0</formula>
    </cfRule>
    <cfRule type="expression" dxfId="1962" priority="34">
      <formula>F29&lt;0</formula>
    </cfRule>
  </conditionalFormatting>
  <conditionalFormatting sqref="H29 H31:H35">
    <cfRule type="expression" dxfId="1961" priority="29">
      <formula>H29&gt;0</formula>
    </cfRule>
    <cfRule type="expression" dxfId="1960" priority="30">
      <formula>H29&lt;0</formula>
    </cfRule>
  </conditionalFormatting>
  <conditionalFormatting sqref="F21:F28">
    <cfRule type="expression" dxfId="1959" priority="27">
      <formula>F21&gt;0</formula>
    </cfRule>
    <cfRule type="expression" dxfId="1958" priority="28">
      <formula>F21&lt;0</formula>
    </cfRule>
  </conditionalFormatting>
  <conditionalFormatting sqref="H21:H28">
    <cfRule type="expression" dxfId="1957" priority="25">
      <formula>H21&gt;0</formula>
    </cfRule>
    <cfRule type="expression" dxfId="1956" priority="26">
      <formula>H21&lt;0</formula>
    </cfRule>
  </conditionalFormatting>
  <conditionalFormatting sqref="Q8">
    <cfRule type="expression" dxfId="1955" priority="21">
      <formula>Q8&gt;0</formula>
    </cfRule>
    <cfRule type="expression" dxfId="1954" priority="22">
      <formula>Q8&lt;0</formula>
    </cfRule>
  </conditionalFormatting>
  <conditionalFormatting sqref="Q7">
    <cfRule type="expression" dxfId="1953" priority="23">
      <formula>Q7&gt;0</formula>
    </cfRule>
    <cfRule type="expression" dxfId="1952" priority="24">
      <formula>Q7&lt;0</formula>
    </cfRule>
  </conditionalFormatting>
  <conditionalFormatting sqref="F30">
    <cfRule type="expression" dxfId="1951" priority="19">
      <formula>F30&gt;0</formula>
    </cfRule>
    <cfRule type="expression" dxfId="1950" priority="20">
      <formula>F30&lt;0</formula>
    </cfRule>
  </conditionalFormatting>
  <conditionalFormatting sqref="H30">
    <cfRule type="expression" dxfId="1949" priority="17">
      <formula>H30&gt;0</formula>
    </cfRule>
    <cfRule type="expression" dxfId="1948" priority="18">
      <formula>H30&lt;0</formula>
    </cfRule>
  </conditionalFormatting>
  <conditionalFormatting sqref="F68 F70:F74">
    <cfRule type="expression" dxfId="1947" priority="13">
      <formula>F68&gt;0</formula>
    </cfRule>
    <cfRule type="expression" dxfId="1946" priority="14">
      <formula>F68&lt;0</formula>
    </cfRule>
  </conditionalFormatting>
  <conditionalFormatting sqref="F68 F70:F74">
    <cfRule type="expression" dxfId="1945" priority="15">
      <formula>F68&gt;0</formula>
    </cfRule>
    <cfRule type="expression" dxfId="1944" priority="16">
      <formula>F68&lt;0</formula>
    </cfRule>
  </conditionalFormatting>
  <conditionalFormatting sqref="H68 H70:H74">
    <cfRule type="expression" dxfId="1943" priority="11">
      <formula>H68&gt;0</formula>
    </cfRule>
    <cfRule type="expression" dxfId="1942" priority="12">
      <formula>H68&lt;0</formula>
    </cfRule>
  </conditionalFormatting>
  <conditionalFormatting sqref="F60:F67">
    <cfRule type="expression" dxfId="1941" priority="9">
      <formula>F60&gt;0</formula>
    </cfRule>
    <cfRule type="expression" dxfId="1940" priority="10">
      <formula>F60&lt;0</formula>
    </cfRule>
  </conditionalFormatting>
  <conditionalFormatting sqref="H60:H67">
    <cfRule type="expression" dxfId="1939" priority="7">
      <formula>H60&gt;0</formula>
    </cfRule>
    <cfRule type="expression" dxfId="1938" priority="8">
      <formula>H60&lt;0</formula>
    </cfRule>
  </conditionalFormatting>
  <conditionalFormatting sqref="F69">
    <cfRule type="expression" dxfId="1937" priority="5">
      <formula>F69&gt;0</formula>
    </cfRule>
    <cfRule type="expression" dxfId="1936" priority="6">
      <formula>F69&lt;0</formula>
    </cfRule>
  </conditionalFormatting>
  <conditionalFormatting sqref="H69">
    <cfRule type="expression" dxfId="1935" priority="3">
      <formula>H69&gt;0</formula>
    </cfRule>
    <cfRule type="expression" dxfId="1934" priority="4">
      <formula>H69&lt;0</formula>
    </cfRule>
  </conditionalFormatting>
  <conditionalFormatting sqref="Q10">
    <cfRule type="expression" dxfId="1933" priority="1">
      <formula>Q10&gt;0</formula>
    </cfRule>
    <cfRule type="expression" dxfId="19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37.020000000000003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37.020000000000003</v>
      </c>
      <c r="R4" s="486">
        <v>-1.3899999999999999E-2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5" t="s">
        <v>78</v>
      </c>
      <c r="P40" s="82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40.722000000000008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40.351800000000004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39.981600000000007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39.611400000000003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39.241200000000006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38.871000000000002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38.500800000000005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38.130600000000001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37.760400000000004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37.3902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37.020000000000003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36.649800000000006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36.279600000000002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35.909400000000005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35.539200000000001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35.169000000000004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34.7988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34.428600000000003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34.058400000000006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33.688200000000002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33.318000000000005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31" priority="11">
      <formula>F33&gt;0</formula>
    </cfRule>
    <cfRule type="expression" dxfId="1930" priority="12">
      <formula>F33&lt;0</formula>
    </cfRule>
  </conditionalFormatting>
  <conditionalFormatting sqref="Q7">
    <cfRule type="expression" dxfId="1929" priority="9">
      <formula>Q7&gt;0</formula>
    </cfRule>
    <cfRule type="expression" dxfId="1928" priority="10">
      <formula>Q7&lt;0</formula>
    </cfRule>
  </conditionalFormatting>
  <conditionalFormatting sqref="Q8">
    <cfRule type="expression" dxfId="1927" priority="7">
      <formula>Q8&gt;0</formula>
    </cfRule>
    <cfRule type="expression" dxfId="1926" priority="8">
      <formula>Q8&lt;0</formula>
    </cfRule>
  </conditionalFormatting>
  <conditionalFormatting sqref="F25:F32">
    <cfRule type="expression" dxfId="1925" priority="5">
      <formula>F25&gt;0</formula>
    </cfRule>
    <cfRule type="expression" dxfId="1924" priority="6">
      <formula>F25&lt;0</formula>
    </cfRule>
  </conditionalFormatting>
  <conditionalFormatting sqref="H25:H32">
    <cfRule type="expression" dxfId="1923" priority="3">
      <formula>H25&gt;0</formula>
    </cfRule>
    <cfRule type="expression" dxfId="1922" priority="4">
      <formula>H25&lt;0</formula>
    </cfRule>
  </conditionalFormatting>
  <conditionalFormatting sqref="Q10">
    <cfRule type="expression" dxfId="1921" priority="1">
      <formula>Q10&gt;0</formula>
    </cfRule>
    <cfRule type="expression" dxfId="19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10.67</v>
      </c>
      <c r="R4" s="486">
        <v>-1.6899999999999998E-2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3201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-525.4700000000048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-1808.8899999999994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-0.3610638157724021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5" t="s">
        <v>78</v>
      </c>
      <c r="P15" s="825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12.270499999999998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12.163799999999998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12.057099999999998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11.950400000000002</v>
      </c>
      <c r="X19" s="134"/>
    </row>
    <row r="20" spans="1:24" x14ac:dyDescent="0.25">
      <c r="O20" s="81">
        <v>1.1100000000000001</v>
      </c>
      <c r="P20" s="81">
        <f t="shared" si="5"/>
        <v>11.8437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11.737</v>
      </c>
      <c r="X21" s="134"/>
    </row>
    <row r="22" spans="1:24" x14ac:dyDescent="0.25">
      <c r="O22" s="81">
        <v>1.0900000000000001</v>
      </c>
      <c r="P22" s="81">
        <f t="shared" si="5"/>
        <v>11.6303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11.5236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11.4169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11.3102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11.2035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11.0968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10.9901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10.8834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10.7767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10.67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10.5633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10.4566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10.3499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10.2432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10.1365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10.0298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953</v>
      </c>
      <c r="J38" s="39">
        <v>880</v>
      </c>
      <c r="K38" s="39"/>
      <c r="L38" s="4"/>
      <c r="O38" s="81">
        <v>0.93</v>
      </c>
      <c r="P38" s="81">
        <f t="shared" si="19"/>
        <v>9.9230999999999998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9.8163999999999998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9.7096999999999998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9.6029999999999998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9.4962999999999997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9.3895999999999997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9.2828999999999997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19" priority="73">
      <formula>F32&gt;0</formula>
    </cfRule>
    <cfRule type="expression" dxfId="1918" priority="74">
      <formula>F32&lt;0</formula>
    </cfRule>
  </conditionalFormatting>
  <conditionalFormatting sqref="Q7">
    <cfRule type="expression" dxfId="1917" priority="71">
      <formula>Q7&gt;0</formula>
    </cfRule>
    <cfRule type="expression" dxfId="1916" priority="72">
      <formula>Q7&lt;0</formula>
    </cfRule>
  </conditionalFormatting>
  <conditionalFormatting sqref="Q8">
    <cfRule type="expression" dxfId="1915" priority="69">
      <formula>Q8&gt;0</formula>
    </cfRule>
    <cfRule type="expression" dxfId="191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13" priority="61">
      <formula>M58&gt;0</formula>
    </cfRule>
    <cfRule type="expression" dxfId="1912" priority="62">
      <formula>M58&lt;0</formula>
    </cfRule>
  </conditionalFormatting>
  <conditionalFormatting sqref="Q10">
    <cfRule type="expression" dxfId="1911" priority="59">
      <formula>Q10&gt;0</formula>
    </cfRule>
    <cfRule type="expression" dxfId="1910" priority="60">
      <formula>Q10&lt;0</formula>
    </cfRule>
  </conditionalFormatting>
  <conditionalFormatting sqref="F29:F31">
    <cfRule type="expression" dxfId="1909" priority="57">
      <formula>F29&gt;0</formula>
    </cfRule>
    <cfRule type="expression" dxfId="1908" priority="58">
      <formula>F29&lt;0</formula>
    </cfRule>
  </conditionalFormatting>
  <conditionalFormatting sqref="H29:H31">
    <cfRule type="expression" dxfId="1907" priority="55">
      <formula>H29&gt;0</formula>
    </cfRule>
    <cfRule type="expression" dxfId="1906" priority="56">
      <formula>H29&lt;0</formula>
    </cfRule>
  </conditionalFormatting>
  <conditionalFormatting sqref="F83:F94">
    <cfRule type="expression" dxfId="1905" priority="53">
      <formula>F83&gt;0</formula>
    </cfRule>
    <cfRule type="expression" dxfId="1904" priority="54">
      <formula>F83&lt;0</formula>
    </cfRule>
  </conditionalFormatting>
  <conditionalFormatting sqref="H83:H94">
    <cfRule type="expression" dxfId="1903" priority="51">
      <formula>H83&gt;0</formula>
    </cfRule>
    <cfRule type="expression" dxfId="1902" priority="52">
      <formula>H83&lt;0</formula>
    </cfRule>
  </conditionalFormatting>
  <conditionalFormatting sqref="J41">
    <cfRule type="expression" dxfId="1901" priority="49">
      <formula>J41&gt;0</formula>
    </cfRule>
    <cfRule type="expression" dxfId="1900" priority="50">
      <formula>J41&lt;0</formula>
    </cfRule>
  </conditionalFormatting>
  <conditionalFormatting sqref="J49 J39:J47">
    <cfRule type="expression" dxfId="1899" priority="47">
      <formula>J39&gt;0</formula>
    </cfRule>
    <cfRule type="expression" dxfId="1898" priority="48">
      <formula>J39&lt;0</formula>
    </cfRule>
  </conditionalFormatting>
  <conditionalFormatting sqref="F48 H48">
    <cfRule type="expression" dxfId="1897" priority="45">
      <formula>F48&gt;0</formula>
    </cfRule>
    <cfRule type="expression" dxfId="1896" priority="46">
      <formula>F48&lt;0</formula>
    </cfRule>
  </conditionalFormatting>
  <conditionalFormatting sqref="J48">
    <cfRule type="expression" dxfId="1895" priority="43">
      <formula>J48&gt;0</formula>
    </cfRule>
    <cfRule type="expression" dxfId="1894" priority="44">
      <formula>J48&lt;0</formula>
    </cfRule>
  </conditionalFormatting>
  <conditionalFormatting sqref="K45:K52">
    <cfRule type="expression" dxfId="1893" priority="41">
      <formula>K45&gt;0</formula>
    </cfRule>
    <cfRule type="expression" dxfId="1892" priority="42">
      <formula>K45&lt;0</formula>
    </cfRule>
  </conditionalFormatting>
  <conditionalFormatting sqref="K45:K52">
    <cfRule type="expression" dxfId="1891" priority="39">
      <formula>K45&gt;0</formula>
    </cfRule>
    <cfRule type="expression" dxfId="1890" priority="40">
      <formula>K45&lt;0</formula>
    </cfRule>
  </conditionalFormatting>
  <conditionalFormatting sqref="F102:F118 H102:H118 H120:H128 F120:F128">
    <cfRule type="expression" dxfId="1889" priority="35">
      <formula>F102&gt;0</formula>
    </cfRule>
    <cfRule type="expression" dxfId="1888" priority="36">
      <formula>F102&lt;0</formula>
    </cfRule>
  </conditionalFormatting>
  <conditionalFormatting sqref="F96:F101">
    <cfRule type="expression" dxfId="1887" priority="33">
      <formula>F96&gt;0</formula>
    </cfRule>
    <cfRule type="expression" dxfId="1886" priority="34">
      <formula>F96&lt;0</formula>
    </cfRule>
  </conditionalFormatting>
  <conditionalFormatting sqref="H96:H101">
    <cfRule type="expression" dxfId="1885" priority="31">
      <formula>H96&gt;0</formula>
    </cfRule>
    <cfRule type="expression" dxfId="1884" priority="32">
      <formula>H96&lt;0</formula>
    </cfRule>
  </conditionalFormatting>
  <conditionalFormatting sqref="J112">
    <cfRule type="expression" dxfId="1883" priority="29">
      <formula>J112&gt;0</formula>
    </cfRule>
    <cfRule type="expression" dxfId="1882" priority="30">
      <formula>J112&lt;0</formula>
    </cfRule>
  </conditionalFormatting>
  <conditionalFormatting sqref="J110:J118 J120">
    <cfRule type="expression" dxfId="1881" priority="27">
      <formula>J110&gt;0</formula>
    </cfRule>
    <cfRule type="expression" dxfId="1880" priority="28">
      <formula>J110&lt;0</formula>
    </cfRule>
  </conditionalFormatting>
  <conditionalFormatting sqref="F119 H119">
    <cfRule type="expression" dxfId="1879" priority="25">
      <formula>F119&gt;0</formula>
    </cfRule>
    <cfRule type="expression" dxfId="1878" priority="26">
      <formula>F119&lt;0</formula>
    </cfRule>
  </conditionalFormatting>
  <conditionalFormatting sqref="J119">
    <cfRule type="expression" dxfId="1877" priority="23">
      <formula>J119&gt;0</formula>
    </cfRule>
    <cfRule type="expression" dxfId="1876" priority="24">
      <formula>J119&lt;0</formula>
    </cfRule>
  </conditionalFormatting>
  <conditionalFormatting sqref="K112:K123">
    <cfRule type="expression" dxfId="1875" priority="21">
      <formula>K112&gt;0</formula>
    </cfRule>
    <cfRule type="expression" dxfId="1874" priority="22">
      <formula>K112&lt;0</formula>
    </cfRule>
  </conditionalFormatting>
  <conditionalFormatting sqref="K110:K123">
    <cfRule type="expression" dxfId="1873" priority="19">
      <formula>K110&gt;0</formula>
    </cfRule>
    <cfRule type="expression" dxfId="1872" priority="20">
      <formula>K110&lt;0</formula>
    </cfRule>
  </conditionalFormatting>
  <conditionalFormatting sqref="J121">
    <cfRule type="expression" dxfId="1871" priority="17">
      <formula>J121&gt;0</formula>
    </cfRule>
    <cfRule type="expression" dxfId="1870" priority="18">
      <formula>J121&lt;0</formula>
    </cfRule>
  </conditionalFormatting>
  <conditionalFormatting sqref="F25:F28">
    <cfRule type="expression" dxfId="1869" priority="15">
      <formula>F25&gt;0</formula>
    </cfRule>
    <cfRule type="expression" dxfId="1868" priority="16">
      <formula>F25&lt;0</formula>
    </cfRule>
  </conditionalFormatting>
  <conditionalFormatting sqref="H25:H28">
    <cfRule type="expression" dxfId="1867" priority="13">
      <formula>H25&gt;0</formula>
    </cfRule>
    <cfRule type="expression" dxfId="1866" priority="14">
      <formula>H25&lt;0</formula>
    </cfRule>
  </conditionalFormatting>
  <conditionalFormatting sqref="J27:J29">
    <cfRule type="expression" dxfId="1865" priority="11">
      <formula>J27&gt;0</formula>
    </cfRule>
    <cfRule type="expression" dxfId="1864" priority="12">
      <formula>J27&lt;0</formula>
    </cfRule>
  </conditionalFormatting>
  <conditionalFormatting sqref="J30:J31">
    <cfRule type="expression" dxfId="1863" priority="9">
      <formula>J30&gt;0</formula>
    </cfRule>
    <cfRule type="expression" dxfId="1862" priority="10">
      <formula>J30&lt;0</formula>
    </cfRule>
  </conditionalFormatting>
  <conditionalFormatting sqref="J33">
    <cfRule type="expression" dxfId="1861" priority="7">
      <formula>J33&gt;0</formula>
    </cfRule>
    <cfRule type="expression" dxfId="1860" priority="8">
      <formula>J33&lt;0</formula>
    </cfRule>
  </conditionalFormatting>
  <conditionalFormatting sqref="J34">
    <cfRule type="expression" dxfId="1859" priority="5">
      <formula>J34&gt;0</formula>
    </cfRule>
    <cfRule type="expression" dxfId="1858" priority="6">
      <formula>J34&lt;0</formula>
    </cfRule>
  </conditionalFormatting>
  <conditionalFormatting sqref="J35:J43">
    <cfRule type="expression" dxfId="1857" priority="3">
      <formula>J35&gt;0</formula>
    </cfRule>
    <cfRule type="expression" dxfId="185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57.57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57.57</v>
      </c>
      <c r="R4" s="486">
        <v>-1.15E-2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5" t="s">
        <v>78</v>
      </c>
      <c r="P40" s="82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63.327000000000005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62.751300000000008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62.175600000000003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61.599900000000005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61.0242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60.448500000000003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59.872800000000005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59.2971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58.721400000000003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58.145699999999998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57.57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56.994300000000003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56.418599999999998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55.8429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55.267199999999995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54.691499999999998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54.1158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53.540100000000002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52.964400000000005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52.3887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51.813000000000002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55" priority="15">
      <formula>F39&gt;0</formula>
    </cfRule>
    <cfRule type="expression" dxfId="1854" priority="16">
      <formula>F39&lt;0</formula>
    </cfRule>
  </conditionalFormatting>
  <conditionalFormatting sqref="Q7">
    <cfRule type="expression" dxfId="1853" priority="13">
      <formula>Q7&gt;0</formula>
    </cfRule>
    <cfRule type="expression" dxfId="1852" priority="14">
      <formula>Q7&lt;0</formula>
    </cfRule>
  </conditionalFormatting>
  <conditionalFormatting sqref="Q8">
    <cfRule type="expression" dxfId="1851" priority="11">
      <formula>Q8&gt;0</formula>
    </cfRule>
    <cfRule type="expression" dxfId="1850" priority="12">
      <formula>Q8&lt;0</formula>
    </cfRule>
  </conditionalFormatting>
  <conditionalFormatting sqref="F25:F38">
    <cfRule type="expression" dxfId="1849" priority="9">
      <formula>F25&gt;0</formula>
    </cfRule>
    <cfRule type="expression" dxfId="1848" priority="10">
      <formula>F25&lt;0</formula>
    </cfRule>
  </conditionalFormatting>
  <conditionalFormatting sqref="H25:H38">
    <cfRule type="expression" dxfId="1847" priority="7">
      <formula>H25&gt;0</formula>
    </cfRule>
    <cfRule type="expression" dxfId="184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45" priority="3">
      <formula>M55&gt;0</formula>
    </cfRule>
    <cfRule type="expression" dxfId="1844" priority="4">
      <formula>M55&lt;0</formula>
    </cfRule>
  </conditionalFormatting>
  <conditionalFormatting sqref="Q10">
    <cfRule type="expression" dxfId="1843" priority="1">
      <formula>Q10&gt;0</formula>
    </cfRule>
    <cfRule type="expression" dxfId="18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40.340000000000003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40.340000000000003</v>
      </c>
      <c r="R4" s="486">
        <v>7.0000000000000001E-3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5" t="s">
        <v>78</v>
      </c>
      <c r="P40" s="82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44.374000000000009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43.970600000000005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43.567200000000007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43.163800000000009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42.760400000000004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42.357000000000006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41.953600000000002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41.550200000000004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41.146800000000006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40.743400000000001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40.340000000000003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39.936600000000006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39.533200000000001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39.129800000000003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38.726400000000005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38.323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37.919600000000003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37.516200000000005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37.112800000000007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36.709400000000002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36.306000000000004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41" priority="27">
      <formula>F27&gt;0</formula>
    </cfRule>
    <cfRule type="expression" dxfId="184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39" priority="15">
      <formula>Q8&gt;0</formula>
    </cfRule>
    <cfRule type="expression" dxfId="1838" priority="16">
      <formula>Q8&lt;0</formula>
    </cfRule>
  </conditionalFormatting>
  <conditionalFormatting sqref="Q7">
    <cfRule type="expression" dxfId="1837" priority="17">
      <formula>Q7&gt;0</formula>
    </cfRule>
    <cfRule type="expression" dxfId="1836" priority="18">
      <formula>Q7&lt;0</formula>
    </cfRule>
  </conditionalFormatting>
  <conditionalFormatting sqref="F37:F38">
    <cfRule type="expression" dxfId="1835" priority="13">
      <formula>F37&gt;0</formula>
    </cfRule>
    <cfRule type="expression" dxfId="1834" priority="14">
      <formula>F37&lt;0</formula>
    </cfRule>
  </conditionalFormatting>
  <conditionalFormatting sqref="H37:H38">
    <cfRule type="expression" dxfId="1833" priority="11">
      <formula>H37&gt;0</formula>
    </cfRule>
    <cfRule type="expression" dxfId="1832" priority="12">
      <formula>H37&lt;0</formula>
    </cfRule>
  </conditionalFormatting>
  <conditionalFormatting sqref="F23:F26 H23:H26">
    <cfRule type="expression" dxfId="1831" priority="9">
      <formula>F23&gt;0</formula>
    </cfRule>
    <cfRule type="expression" dxfId="1830" priority="10">
      <formula>F23&lt;0</formula>
    </cfRule>
  </conditionalFormatting>
  <conditionalFormatting sqref="Q10">
    <cfRule type="expression" dxfId="1829" priority="3">
      <formula>Q10&gt;0</formula>
    </cfRule>
    <cfRule type="expression" dxfId="1828" priority="4">
      <formula>Q10&lt;0</formula>
    </cfRule>
  </conditionalFormatting>
  <conditionalFormatting sqref="F22 H22">
    <cfRule type="expression" dxfId="1827" priority="1">
      <formula>F22&gt;0</formula>
    </cfRule>
    <cfRule type="expression" dxfId="1826" priority="2">
      <formula>F22&lt;0</formula>
    </cfRule>
  </conditionalFormatting>
  <conditionalFormatting sqref="M41">
    <cfRule type="expression" dxfId="1825" priority="5">
      <formula>M41&gt;0</formula>
    </cfRule>
    <cfRule type="expression" dxfId="18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6">
        <v>9.7999999999999997E-3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63.455999999999989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61.472999999999999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23" priority="29">
      <formula>F25&gt;0</formula>
    </cfRule>
    <cfRule type="expression" dxfId="1822" priority="30">
      <formula>F25&lt;0</formula>
    </cfRule>
  </conditionalFormatting>
  <conditionalFormatting sqref="Q7">
    <cfRule type="expression" dxfId="1821" priority="27">
      <formula>Q7&gt;0</formula>
    </cfRule>
    <cfRule type="expression" dxfId="1820" priority="28">
      <formula>Q7&lt;0</formula>
    </cfRule>
  </conditionalFormatting>
  <conditionalFormatting sqref="Q8">
    <cfRule type="expression" dxfId="1819" priority="25">
      <formula>Q8&gt;0</formula>
    </cfRule>
    <cfRule type="expression" dxfId="1818" priority="26">
      <formula>Q8&lt;0</formula>
    </cfRule>
  </conditionalFormatting>
  <conditionalFormatting sqref="Q10">
    <cfRule type="expression" dxfId="1817" priority="13">
      <formula>Q10&gt;0</formula>
    </cfRule>
    <cfRule type="expression" dxfId="1816" priority="14">
      <formula>Q10&lt;0</formula>
    </cfRule>
  </conditionalFormatting>
  <conditionalFormatting sqref="M46">
    <cfRule type="expression" dxfId="1815" priority="11">
      <formula>M46&gt;0</formula>
    </cfRule>
    <cfRule type="expression" dxfId="1814" priority="12">
      <formula>M46&lt;0</formula>
    </cfRule>
  </conditionalFormatting>
  <conditionalFormatting sqref="F80:F88 H80:H88">
    <cfRule type="expression" dxfId="1813" priority="9">
      <formula>F80&gt;0</formula>
    </cfRule>
    <cfRule type="expression" dxfId="1812" priority="10">
      <formula>F80&lt;0</formula>
    </cfRule>
  </conditionalFormatting>
  <conditionalFormatting sqref="F75:F79">
    <cfRule type="expression" dxfId="1811" priority="7">
      <formula>F75&gt;0</formula>
    </cfRule>
    <cfRule type="expression" dxfId="1810" priority="8">
      <formula>F75&lt;0</formula>
    </cfRule>
  </conditionalFormatting>
  <conditionalFormatting sqref="H75:H79">
    <cfRule type="expression" dxfId="1809" priority="5">
      <formula>H75&gt;0</formula>
    </cfRule>
    <cfRule type="expression" dxfId="1808" priority="6">
      <formula>H75&lt;0</formula>
    </cfRule>
  </conditionalFormatting>
  <conditionalFormatting sqref="F71:F74">
    <cfRule type="expression" dxfId="1807" priority="3">
      <formula>F71&gt;0</formula>
    </cfRule>
    <cfRule type="expression" dxfId="1806" priority="4">
      <formula>F71&lt;0</formula>
    </cfRule>
  </conditionalFormatting>
  <conditionalFormatting sqref="H71:H74">
    <cfRule type="expression" dxfId="1805" priority="1">
      <formula>H71&gt;0</formula>
    </cfRule>
    <cfRule type="expression" dxfId="180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33.28</v>
      </c>
      <c r="R4" s="508">
        <v>-3.73E-2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36.608000000000004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36.275200000000005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35.942400000000006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35.6096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35.276800000000001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34.944000000000003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34.611200000000004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34.278400000000005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33.945599999999999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33.6128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32.947200000000002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32.614400000000003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32.281599999999997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31.948799999999999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31.283200000000001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30.950400000000002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30.617600000000003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30.284800000000001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29.952000000000002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3" priority="21">
      <formula>F47&gt;0</formula>
    </cfRule>
    <cfRule type="expression" dxfId="1802" priority="22">
      <formula>F47&lt;0</formula>
    </cfRule>
  </conditionalFormatting>
  <conditionalFormatting sqref="Q7">
    <cfRule type="expression" dxfId="1801" priority="19">
      <formula>Q7&gt;0</formula>
    </cfRule>
    <cfRule type="expression" dxfId="1800" priority="20">
      <formula>Q7&lt;0</formula>
    </cfRule>
  </conditionalFormatting>
  <conditionalFormatting sqref="Q8">
    <cfRule type="expression" dxfId="1799" priority="17">
      <formula>Q8&gt;0</formula>
    </cfRule>
    <cfRule type="expression" dxfId="1798" priority="18">
      <formula>Q8&lt;0</formula>
    </cfRule>
  </conditionalFormatting>
  <conditionalFormatting sqref="F25:F46">
    <cfRule type="expression" dxfId="1797" priority="15">
      <formula>F25&gt;0</formula>
    </cfRule>
    <cfRule type="expression" dxfId="1796" priority="16">
      <formula>F25&lt;0</formula>
    </cfRule>
  </conditionalFormatting>
  <conditionalFormatting sqref="H25:H46">
    <cfRule type="expression" dxfId="1795" priority="13">
      <formula>H25&gt;0</formula>
    </cfRule>
    <cfRule type="expression" dxfId="1794" priority="14">
      <formula>H25&lt;0</formula>
    </cfRule>
  </conditionalFormatting>
  <conditionalFormatting sqref="F89:F110">
    <cfRule type="expression" dxfId="1793" priority="11">
      <formula>F89&gt;0</formula>
    </cfRule>
    <cfRule type="expression" dxfId="1792" priority="12">
      <formula>F89&lt;0</formula>
    </cfRule>
  </conditionalFormatting>
  <conditionalFormatting sqref="H89:H110">
    <cfRule type="expression" dxfId="1791" priority="9">
      <formula>H89&gt;0</formula>
    </cfRule>
    <cfRule type="expression" dxfId="1790" priority="10">
      <formula>H89&lt;0</formula>
    </cfRule>
  </conditionalFormatting>
  <conditionalFormatting sqref="Q10">
    <cfRule type="expression" dxfId="1789" priority="7">
      <formula>Q10&gt;0</formula>
    </cfRule>
    <cfRule type="expression" dxfId="1788" priority="8">
      <formula>Q10&lt;0</formula>
    </cfRule>
  </conditionalFormatting>
  <conditionalFormatting sqref="J25:J38">
    <cfRule type="expression" dxfId="1787" priority="5">
      <formula>J25&gt;0</formula>
    </cfRule>
    <cfRule type="expression" dxfId="1786" priority="6">
      <formula>J25&lt;0</formula>
    </cfRule>
  </conditionalFormatting>
  <conditionalFormatting sqref="K25:K38">
    <cfRule type="expression" dxfId="1785" priority="3">
      <formula>K25&gt;0</formula>
    </cfRule>
    <cfRule type="expression" dxfId="1784" priority="4">
      <formula>K25&lt;0</formula>
    </cfRule>
  </conditionalFormatting>
  <conditionalFormatting sqref="L25:L38">
    <cfRule type="expression" dxfId="1783" priority="1">
      <formula>L25&gt;0</formula>
    </cfRule>
    <cfRule type="expression" dxfId="17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69.989999999999995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69.989999999999995</v>
      </c>
      <c r="R4" s="486">
        <v>6.9999999999999999E-4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76.989000000000004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76.289100000000005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75.589200000000005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74.889300000000006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74.189399999999992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73.489499999999992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72.789599999999993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72.089699999999993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71.389799999999994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70.689899999999994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69.989999999999995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69.290099999999995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68.590199999999996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67.890299999999996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67.190399999999997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66.490499999999997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65.790599999999998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65.090699999999998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64.390799999999999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63.690899999999999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62.991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81" priority="23">
      <formula>F34&gt;0</formula>
    </cfRule>
    <cfRule type="expression" dxfId="1780" priority="24">
      <formula>F34&lt;0</formula>
    </cfRule>
  </conditionalFormatting>
  <conditionalFormatting sqref="Q7">
    <cfRule type="expression" dxfId="1779" priority="21">
      <formula>Q7&gt;0</formula>
    </cfRule>
    <cfRule type="expression" dxfId="1778" priority="22">
      <formula>Q7&lt;0</formula>
    </cfRule>
  </conditionalFormatting>
  <conditionalFormatting sqref="Q8">
    <cfRule type="expression" dxfId="1777" priority="19">
      <formula>Q8&gt;0</formula>
    </cfRule>
    <cfRule type="expression" dxfId="1776" priority="20">
      <formula>Q8&lt;0</formula>
    </cfRule>
  </conditionalFormatting>
  <conditionalFormatting sqref="F25:F33">
    <cfRule type="expression" dxfId="1775" priority="17">
      <formula>F25&gt;0</formula>
    </cfRule>
    <cfRule type="expression" dxfId="1774" priority="18">
      <formula>F25&lt;0</formula>
    </cfRule>
  </conditionalFormatting>
  <conditionalFormatting sqref="H25:H33">
    <cfRule type="expression" dxfId="1773" priority="15">
      <formula>H25&gt;0</formula>
    </cfRule>
    <cfRule type="expression" dxfId="1772" priority="16">
      <formula>H25&lt;0</formula>
    </cfRule>
  </conditionalFormatting>
  <conditionalFormatting sqref="M46">
    <cfRule type="expression" dxfId="1771" priority="13">
      <formula>M46&gt;0</formula>
    </cfRule>
    <cfRule type="expression" dxfId="1770" priority="14">
      <formula>M46&lt;0</formula>
    </cfRule>
  </conditionalFormatting>
  <conditionalFormatting sqref="F79:F87 H79:H87">
    <cfRule type="expression" dxfId="1769" priority="11">
      <formula>F79&gt;0</formula>
    </cfRule>
    <cfRule type="expression" dxfId="1768" priority="12">
      <formula>F79&lt;0</formula>
    </cfRule>
  </conditionalFormatting>
  <conditionalFormatting sqref="F70:F78">
    <cfRule type="expression" dxfId="1767" priority="9">
      <formula>F70&gt;0</formula>
    </cfRule>
    <cfRule type="expression" dxfId="1766" priority="10">
      <formula>F70&lt;0</formula>
    </cfRule>
  </conditionalFormatting>
  <conditionalFormatting sqref="H70:H78">
    <cfRule type="expression" dxfId="1765" priority="7">
      <formula>H70&gt;0</formula>
    </cfRule>
    <cfRule type="expression" dxfId="1764" priority="8">
      <formula>H70&lt;0</formula>
    </cfRule>
  </conditionalFormatting>
  <conditionalFormatting sqref="J27:K27 J30:K30 J33:K33 J36:K36 J39:K39 J42:K42">
    <cfRule type="expression" dxfId="1763" priority="5">
      <formula>J27&gt;0</formula>
    </cfRule>
    <cfRule type="expression" dxfId="1762" priority="6">
      <formula>J27&lt;0</formula>
    </cfRule>
  </conditionalFormatting>
  <conditionalFormatting sqref="J28:K29 J31:K32 J34:K35 J37:K38 J40:K41">
    <cfRule type="expression" dxfId="1761" priority="3">
      <formula>J28&gt;0</formula>
    </cfRule>
    <cfRule type="expression" dxfId="1760" priority="4">
      <formula>J28&lt;0</formula>
    </cfRule>
  </conditionalFormatting>
  <conditionalFormatting sqref="L27:L42">
    <cfRule type="expression" dxfId="1759" priority="1">
      <formula>L27&gt;0</formula>
    </cfRule>
    <cfRule type="expression" dxfId="175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24.62</v>
      </c>
      <c r="R4" s="486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27.082000000000004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26.835800000000003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26.589600000000004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26.343400000000003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26.097200000000001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25.851000000000003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25.604800000000001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25.358600000000003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25.112400000000001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24.866200000000003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24.373799999999999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24.127600000000001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23.881399999999999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23.635200000000001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23.388999999999999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23.142800000000001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22.896600000000003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22.650400000000001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22.404200000000003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22.158000000000001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57" priority="9">
      <formula>F57&gt;0</formula>
    </cfRule>
    <cfRule type="expression" dxfId="1756" priority="10">
      <formula>F57&lt;0</formula>
    </cfRule>
  </conditionalFormatting>
  <conditionalFormatting sqref="Q7">
    <cfRule type="expression" dxfId="1755" priority="7">
      <formula>Q7&gt;0</formula>
    </cfRule>
    <cfRule type="expression" dxfId="1754" priority="8">
      <formula>Q7&lt;0</formula>
    </cfRule>
  </conditionalFormatting>
  <conditionalFormatting sqref="Q8">
    <cfRule type="expression" dxfId="1753" priority="5">
      <formula>Q8&gt;0</formula>
    </cfRule>
    <cfRule type="expression" dxfId="1752" priority="6">
      <formula>Q8&lt;0</formula>
    </cfRule>
  </conditionalFormatting>
  <conditionalFormatting sqref="F25:F56">
    <cfRule type="expression" dxfId="1751" priority="3">
      <formula>F25&gt;0</formula>
    </cfRule>
    <cfRule type="expression" dxfId="1750" priority="4">
      <formula>F25&lt;0</formula>
    </cfRule>
  </conditionalFormatting>
  <conditionalFormatting sqref="H25:H56">
    <cfRule type="expression" dxfId="1749" priority="1">
      <formula>H25&gt;0</formula>
    </cfRule>
    <cfRule type="expression" dxfId="17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67.510000000000005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67.510000000000005</v>
      </c>
      <c r="R4" s="486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74.26100000000001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73.585900000000009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72.910800000000009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72.235700000000008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71.560600000000008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70.885500000000008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70.210400000000007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69.535300000000007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68.860200000000006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68.185100000000006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67.510000000000005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66.834900000000005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66.159800000000004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65.484700000000004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64.809600000000003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64.134500000000003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63.459400000000002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62.784300000000009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62.109200000000008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61.434100000000008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60.759000000000007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47" priority="15">
      <formula>F57&gt;0</formula>
    </cfRule>
    <cfRule type="expression" dxfId="1746" priority="16">
      <formula>F57&lt;0</formula>
    </cfRule>
  </conditionalFormatting>
  <conditionalFormatting sqref="Q7">
    <cfRule type="expression" dxfId="1745" priority="13">
      <formula>Q7&gt;0</formula>
    </cfRule>
    <cfRule type="expression" dxfId="1744" priority="14">
      <formula>Q7&lt;0</formula>
    </cfRule>
  </conditionalFormatting>
  <conditionalFormatting sqref="Q8">
    <cfRule type="expression" dxfId="1743" priority="11">
      <formula>Q8&gt;0</formula>
    </cfRule>
    <cfRule type="expression" dxfId="1742" priority="12">
      <formula>Q8&lt;0</formula>
    </cfRule>
  </conditionalFormatting>
  <conditionalFormatting sqref="F25:F56">
    <cfRule type="expression" dxfId="1741" priority="9">
      <formula>F25&gt;0</formula>
    </cfRule>
    <cfRule type="expression" dxfId="1740" priority="10">
      <formula>F25&lt;0</formula>
    </cfRule>
  </conditionalFormatting>
  <conditionalFormatting sqref="H25:H56">
    <cfRule type="expression" dxfId="1739" priority="7">
      <formula>H25&gt;0</formula>
    </cfRule>
    <cfRule type="expression" dxfId="1738" priority="8">
      <formula>H25&lt;0</formula>
    </cfRule>
  </conditionalFormatting>
  <conditionalFormatting sqref="M58">
    <cfRule type="expression" dxfId="1737" priority="5">
      <formula>M58&gt;0</formula>
    </cfRule>
    <cfRule type="expression" dxfId="1736" priority="6">
      <formula>M58&lt;0</formula>
    </cfRule>
  </conditionalFormatting>
  <conditionalFormatting sqref="F84:F115">
    <cfRule type="expression" dxfId="1735" priority="3">
      <formula>F84&gt;0</formula>
    </cfRule>
    <cfRule type="expression" dxfId="1734" priority="4">
      <formula>F84&lt;0</formula>
    </cfRule>
  </conditionalFormatting>
  <conditionalFormatting sqref="H84:H115">
    <cfRule type="expression" dxfId="1733" priority="1">
      <formula>H84&gt;0</formula>
    </cfRule>
    <cfRule type="expression" dxfId="17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216.86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216.86</v>
      </c>
      <c r="R4" s="508">
        <v>2.29E-2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238.54600000000002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236.37740000000002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234.20880000000002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232.04020000000003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229.87160000000003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227.70300000000003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225.53440000000003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223.36580000000001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221.19720000000001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219.02860000000001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216.86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214.69140000000002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212.52280000000002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210.35420000000002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208.18559999999999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206.017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203.8484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201.67980000000003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199.51120000000003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197.34260000000003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195.17400000000001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1" priority="21">
      <formula>F47&gt;0</formula>
    </cfRule>
    <cfRule type="expression" dxfId="1730" priority="22">
      <formula>F47&lt;0</formula>
    </cfRule>
  </conditionalFormatting>
  <conditionalFormatting sqref="Q7">
    <cfRule type="expression" dxfId="1729" priority="19">
      <formula>Q7&gt;0</formula>
    </cfRule>
    <cfRule type="expression" dxfId="1728" priority="20">
      <formula>Q7&lt;0</formula>
    </cfRule>
  </conditionalFormatting>
  <conditionalFormatting sqref="Q8">
    <cfRule type="expression" dxfId="1727" priority="17">
      <formula>Q8&gt;0</formula>
    </cfRule>
    <cfRule type="expression" dxfId="1726" priority="18">
      <formula>Q8&lt;0</formula>
    </cfRule>
  </conditionalFormatting>
  <conditionalFormatting sqref="F25:F46">
    <cfRule type="expression" dxfId="1725" priority="15">
      <formula>F25&gt;0</formula>
    </cfRule>
    <cfRule type="expression" dxfId="1724" priority="16">
      <formula>F25&lt;0</formula>
    </cfRule>
  </conditionalFormatting>
  <conditionalFormatting sqref="H25:H46">
    <cfRule type="expression" dxfId="1723" priority="13">
      <formula>H25&gt;0</formula>
    </cfRule>
    <cfRule type="expression" dxfId="1722" priority="14">
      <formula>H25&lt;0</formula>
    </cfRule>
  </conditionalFormatting>
  <conditionalFormatting sqref="F89:F110">
    <cfRule type="expression" dxfId="1721" priority="11">
      <formula>F89&gt;0</formula>
    </cfRule>
    <cfRule type="expression" dxfId="1720" priority="12">
      <formula>F89&lt;0</formula>
    </cfRule>
  </conditionalFormatting>
  <conditionalFormatting sqref="H89:H110">
    <cfRule type="expression" dxfId="1719" priority="9">
      <formula>H89&gt;0</formula>
    </cfRule>
    <cfRule type="expression" dxfId="1718" priority="10">
      <formula>H89&lt;0</formula>
    </cfRule>
  </conditionalFormatting>
  <conditionalFormatting sqref="Q10">
    <cfRule type="expression" dxfId="1717" priority="7">
      <formula>Q10&gt;0</formula>
    </cfRule>
    <cfRule type="expression" dxfId="1716" priority="8">
      <formula>Q10&lt;0</formula>
    </cfRule>
  </conditionalFormatting>
  <conditionalFormatting sqref="J25:J38">
    <cfRule type="expression" dxfId="1715" priority="5">
      <formula>J25&gt;0</formula>
    </cfRule>
    <cfRule type="expression" dxfId="1714" priority="6">
      <formula>J25&lt;0</formula>
    </cfRule>
  </conditionalFormatting>
  <conditionalFormatting sqref="K25:K38">
    <cfRule type="expression" dxfId="1713" priority="3">
      <formula>K25&gt;0</formula>
    </cfRule>
    <cfRule type="expression" dxfId="1712" priority="4">
      <formula>K25&lt;0</formula>
    </cfRule>
  </conditionalFormatting>
  <conditionalFormatting sqref="L25:L38">
    <cfRule type="expression" dxfId="1711" priority="1">
      <formula>L25&gt;0</formula>
    </cfRule>
    <cfRule type="expression" dxfId="17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41" activePane="bottomLeft" state="frozen"/>
      <selection pane="bottomLeft" activeCell="H48" sqref="H48:L4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6" t="s">
        <v>709</v>
      </c>
      <c r="AA2" s="826"/>
      <c r="AB2" s="826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8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26" t="s">
        <v>710</v>
      </c>
      <c r="AA3" s="826"/>
      <c r="AB3" s="826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15.22</v>
      </c>
      <c r="R4" s="486">
        <v>-1.46E-2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97408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12299.341000001703</v>
      </c>
      <c r="R7">
        <v>3500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-2316.2299999999232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-2.3226351309004089E-2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1.3140604467805518E-2</v>
      </c>
      <c r="R11">
        <f>0.05</f>
        <v>0.05</v>
      </c>
      <c r="Y11" s="62">
        <v>43117</v>
      </c>
      <c r="Z11" s="753" t="s">
        <v>934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940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943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942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941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969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993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994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5" t="s">
        <v>78</v>
      </c>
      <c r="P41" s="825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18.5684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18.4162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18.263999999999999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18.111799999999999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17.959599999999998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17.807400000000001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17.655200000000001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17.503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17.3508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17.198599999999999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17.046400000000002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16.894200000000001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16.742000000000001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16.5898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16.437600000000003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16.285400000000003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16.133200000000002</v>
      </c>
    </row>
    <row r="59" spans="2:16" x14ac:dyDescent="0.25">
      <c r="B59" s="48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15.981000000000002</v>
      </c>
    </row>
    <row r="60" spans="2:16" x14ac:dyDescent="0.25">
      <c r="B60" s="48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15.828800000000001</v>
      </c>
    </row>
    <row r="61" spans="2:16" x14ac:dyDescent="0.25">
      <c r="B61" s="48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15.676600000000001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15.524400000000002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15.372200000000001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15.22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15.0678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14.9156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14.763400000000001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14.6112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14.459</v>
      </c>
    </row>
    <row r="70" spans="1:16" x14ac:dyDescent="0.25">
      <c r="G70" s="29"/>
      <c r="O70" s="81">
        <v>0.94</v>
      </c>
      <c r="P70" s="81">
        <f t="shared" si="3"/>
        <v>14.306799999999999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14.154600000000002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14.002400000000002</v>
      </c>
    </row>
    <row r="73" spans="1:16" x14ac:dyDescent="0.25">
      <c r="O73" s="81">
        <v>0.91</v>
      </c>
      <c r="P73" s="81">
        <f t="shared" si="3"/>
        <v>13.850200000000001</v>
      </c>
    </row>
    <row r="74" spans="1:16" ht="15" customHeight="1" x14ac:dyDescent="0.25">
      <c r="O74" s="81">
        <v>0.9</v>
      </c>
      <c r="P74" s="81">
        <f t="shared" si="3"/>
        <v>13.698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13.545800000000002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13.393600000000001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13.241400000000001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13.0892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12.936999999999999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" si="100">C175*(E175-D175)</f>
        <v>-2316.8000000000006</v>
      </c>
      <c r="G175" s="39">
        <f t="shared" ref="G175" si="101">D175*C175</f>
        <v>99724.800000000003</v>
      </c>
      <c r="H175" s="226">
        <f t="shared" ref="H175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3">IF(C182=0, 0,D182*C182)</f>
        <v>68120</v>
      </c>
      <c r="H182" s="373">
        <f t="shared" ref="H182:H188" si="104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3"/>
        <v>0</v>
      </c>
      <c r="H183" s="373" t="str">
        <f t="shared" si="104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3"/>
        <v>0</v>
      </c>
      <c r="H184" s="373" t="str">
        <f t="shared" si="104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3"/>
        <v>75600</v>
      </c>
      <c r="H185" s="373">
        <f t="shared" si="104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3"/>
        <v>0</v>
      </c>
      <c r="H186" s="373" t="str">
        <f t="shared" si="104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3"/>
        <v>82367.28</v>
      </c>
      <c r="H187" s="373">
        <f t="shared" si="104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3"/>
        <v>0</v>
      </c>
      <c r="H188" s="373" t="str">
        <f t="shared" si="104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5">C190*(E190-D190)</f>
        <v>-29017.579999999998</v>
      </c>
      <c r="G190" s="371">
        <f t="shared" ref="G190:G219" si="106">D190*C190</f>
        <v>91417.900000000009</v>
      </c>
      <c r="H190" s="372">
        <f t="shared" ref="H190:H219" si="107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5"/>
        <v>-31836.35999999999</v>
      </c>
      <c r="G191" s="371">
        <f t="shared" si="106"/>
        <v>101483.62</v>
      </c>
      <c r="H191" s="372">
        <f t="shared" si="107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5"/>
        <v>-34009.06</v>
      </c>
      <c r="G192" s="371">
        <f t="shared" si="106"/>
        <v>109418.42</v>
      </c>
      <c r="H192" s="372">
        <f t="shared" si="107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5"/>
        <v>-34008.920000000006</v>
      </c>
      <c r="G193" s="371">
        <f t="shared" si="106"/>
        <v>101358.28000000001</v>
      </c>
      <c r="H193" s="372">
        <f t="shared" si="107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5"/>
        <v>-39575.879999999997</v>
      </c>
      <c r="G194" s="371">
        <f t="shared" si="106"/>
        <v>108716.71999999999</v>
      </c>
      <c r="H194" s="372">
        <f t="shared" si="107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5"/>
        <v>-38892.919999999991</v>
      </c>
      <c r="G195" s="371">
        <f t="shared" si="106"/>
        <v>110180.68</v>
      </c>
      <c r="H195" s="372">
        <f t="shared" si="107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5"/>
        <v>-39649.22</v>
      </c>
      <c r="G196" s="371">
        <f t="shared" si="106"/>
        <v>101232.94</v>
      </c>
      <c r="H196" s="372">
        <f t="shared" si="107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5"/>
        <v>-41303.94</v>
      </c>
      <c r="G197" s="371">
        <f t="shared" si="106"/>
        <v>94046.46</v>
      </c>
      <c r="H197" s="372">
        <f t="shared" si="107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5"/>
        <v>-42699.159999999996</v>
      </c>
      <c r="G198" s="371">
        <f t="shared" si="106"/>
        <v>101024.04</v>
      </c>
      <c r="H198" s="372">
        <f t="shared" si="107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5"/>
        <v>-47715.600000000006</v>
      </c>
      <c r="G199" s="371">
        <f t="shared" si="106"/>
        <v>107500.44</v>
      </c>
      <c r="H199" s="372">
        <f t="shared" si="107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5"/>
        <v>-46809.119999999995</v>
      </c>
      <c r="G200" s="371">
        <f t="shared" si="106"/>
        <v>113864.21999999999</v>
      </c>
      <c r="H200" s="372">
        <f t="shared" si="107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5"/>
        <v>-47694.16</v>
      </c>
      <c r="G201" s="371">
        <f t="shared" si="106"/>
        <v>126525.44</v>
      </c>
      <c r="H201" s="372">
        <f t="shared" si="107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5"/>
        <v>-48128</v>
      </c>
      <c r="G202" s="371">
        <f t="shared" si="106"/>
        <v>129280</v>
      </c>
      <c r="H202" s="372">
        <f t="shared" si="107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5"/>
        <v>-48155.4</v>
      </c>
      <c r="G203" s="371">
        <f t="shared" si="106"/>
        <v>113708.88</v>
      </c>
      <c r="H203" s="372">
        <f t="shared" si="107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5"/>
        <v>-42239.579999999994</v>
      </c>
      <c r="G204" s="371">
        <f t="shared" si="106"/>
        <v>100564.46</v>
      </c>
      <c r="H204" s="372">
        <f t="shared" si="107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5"/>
        <v>-42072.46</v>
      </c>
      <c r="G205" s="371">
        <f t="shared" si="106"/>
        <v>100397.34000000001</v>
      </c>
      <c r="H205" s="372">
        <f t="shared" si="107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5"/>
        <v>-45543.96</v>
      </c>
      <c r="G206" s="371">
        <f t="shared" si="106"/>
        <v>132958.98000000001</v>
      </c>
      <c r="H206" s="372">
        <f t="shared" si="107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5"/>
        <v>-45906.62000000001</v>
      </c>
      <c r="G207" s="371">
        <f t="shared" si="106"/>
        <v>158980.96</v>
      </c>
      <c r="H207" s="372">
        <f t="shared" si="107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5"/>
        <v>-51777.299999999996</v>
      </c>
      <c r="G208" s="371">
        <f t="shared" si="106"/>
        <v>171590.94</v>
      </c>
      <c r="H208" s="373">
        <f t="shared" si="107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5"/>
        <v>-49664.193999999989</v>
      </c>
      <c r="G209" s="371">
        <f t="shared" si="106"/>
        <v>158920.21399999998</v>
      </c>
      <c r="H209" s="373">
        <f t="shared" si="107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5"/>
        <v>-47987.500000000015</v>
      </c>
      <c r="G210" s="371">
        <f t="shared" si="106"/>
        <v>145958.78</v>
      </c>
      <c r="H210" s="373">
        <f t="shared" si="107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5"/>
        <v>-47702.966000000015</v>
      </c>
      <c r="G211" s="371">
        <f t="shared" si="106"/>
        <v>158434.24600000001</v>
      </c>
      <c r="H211" s="373">
        <f t="shared" si="107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5"/>
        <v>-60971.399999999987</v>
      </c>
      <c r="G212" s="371">
        <f t="shared" si="106"/>
        <v>170139.24</v>
      </c>
      <c r="H212" s="373">
        <f t="shared" si="107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5"/>
        <v>-77656.859999999986</v>
      </c>
      <c r="G213" s="371">
        <f t="shared" si="106"/>
        <v>166354.54</v>
      </c>
      <c r="H213" s="373">
        <f t="shared" si="107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5"/>
        <v>-85359.959999999992</v>
      </c>
      <c r="G214" s="371">
        <f t="shared" si="106"/>
        <v>169945.68</v>
      </c>
      <c r="H214" s="373">
        <f t="shared" si="107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5"/>
        <v>-100883.47199999999</v>
      </c>
      <c r="G215" s="371">
        <f t="shared" si="106"/>
        <v>169887.61199999999</v>
      </c>
      <c r="H215" s="372">
        <f t="shared" si="107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5"/>
        <v>-97651.02</v>
      </c>
      <c r="G216" s="371">
        <f t="shared" si="106"/>
        <v>169848.9</v>
      </c>
      <c r="H216" s="372">
        <f t="shared" si="107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5"/>
        <v>-97231.731999999989</v>
      </c>
      <c r="G217" s="371">
        <f t="shared" si="106"/>
        <v>165974.95199999999</v>
      </c>
      <c r="H217" s="372">
        <f t="shared" si="107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5"/>
        <v>-97234.865999999995</v>
      </c>
      <c r="G218" s="371">
        <f t="shared" si="106"/>
        <v>169723.08599999998</v>
      </c>
      <c r="H218" s="372">
        <f t="shared" si="107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5"/>
        <v>-104373.632</v>
      </c>
      <c r="G219" s="371">
        <f t="shared" si="106"/>
        <v>197776.17199999999</v>
      </c>
      <c r="H219" s="372">
        <f t="shared" si="107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5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5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8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8"/>
        <v>-94166.28</v>
      </c>
      <c r="G223" s="371">
        <f t="shared" ref="G223:G230" si="109">IF(C223=0, 0,D223*C223)</f>
        <v>165387.56</v>
      </c>
      <c r="H223" s="372">
        <f t="shared" ref="H223:H230" si="110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8"/>
        <v>-91969.787999999986</v>
      </c>
      <c r="G224" s="371">
        <f t="shared" si="109"/>
        <v>157393.788</v>
      </c>
      <c r="H224" s="372">
        <f t="shared" si="110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8"/>
        <v>-91154.7</v>
      </c>
      <c r="G225" s="371">
        <f t="shared" si="109"/>
        <v>145246.5</v>
      </c>
      <c r="H225" s="372">
        <f t="shared" si="110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8"/>
        <v>-92238.461999999985</v>
      </c>
      <c r="G226" s="371">
        <f t="shared" si="109"/>
        <v>161141.78199999998</v>
      </c>
      <c r="H226" s="372">
        <f t="shared" si="110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8"/>
        <v>-89571.54800000001</v>
      </c>
      <c r="G227" s="371">
        <f t="shared" si="109"/>
        <v>152607.92800000001</v>
      </c>
      <c r="H227" s="372">
        <f t="shared" si="110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8"/>
        <v>-89550.534</v>
      </c>
      <c r="G228" s="371">
        <f t="shared" si="109"/>
        <v>169006.91400000002</v>
      </c>
      <c r="H228" s="372">
        <f t="shared" si="110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8"/>
        <v>-89678.238000000012</v>
      </c>
      <c r="G229" s="371">
        <f t="shared" si="109"/>
        <v>165029.61800000002</v>
      </c>
      <c r="H229" s="372">
        <f t="shared" si="110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8"/>
        <v>-89511.821999999986</v>
      </c>
      <c r="G230" s="371">
        <f t="shared" si="109"/>
        <v>168968.20199999999</v>
      </c>
      <c r="H230" s="372">
        <f t="shared" si="110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11">C231*(E231-D231)</f>
        <v>-89632.347999999984</v>
      </c>
      <c r="G231" s="371">
        <f t="shared" ref="G231:G242" si="112">IF(C231=0, 0,D231*C231)</f>
        <v>164983.728</v>
      </c>
      <c r="H231" s="372">
        <f t="shared" ref="H231:H282" si="113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11"/>
        <v>-93372.971999999994</v>
      </c>
      <c r="G232" s="371">
        <f t="shared" si="112"/>
        <v>172761.372</v>
      </c>
      <c r="H232" s="372">
        <f t="shared" si="113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11"/>
        <v>-91747.44</v>
      </c>
      <c r="G233" s="371">
        <f t="shared" si="112"/>
        <v>168784.32</v>
      </c>
      <c r="H233" s="372">
        <f t="shared" si="113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11"/>
        <v>-80757.467999999993</v>
      </c>
      <c r="G234" s="371">
        <f t="shared" si="112"/>
        <v>159727.26799999998</v>
      </c>
      <c r="H234" s="373">
        <f t="shared" si="113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11"/>
        <v>-72386.955999999976</v>
      </c>
      <c r="G235" s="371">
        <f t="shared" si="112"/>
        <v>164888.61599999998</v>
      </c>
      <c r="H235" s="373">
        <f t="shared" si="113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11"/>
        <v>-62830.615999999987</v>
      </c>
      <c r="G236" s="371">
        <f t="shared" si="112"/>
        <v>164888.61599999998</v>
      </c>
      <c r="H236" s="373">
        <f t="shared" si="113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11"/>
        <v>-66133.584000000003</v>
      </c>
      <c r="G237" s="371">
        <f t="shared" si="112"/>
        <v>164387.60399999999</v>
      </c>
      <c r="H237" s="373">
        <f t="shared" si="113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11"/>
        <v>-61160.576000000008</v>
      </c>
      <c r="G238" s="371">
        <f t="shared" si="112"/>
        <v>164331.93599999999</v>
      </c>
      <c r="H238" s="373">
        <f t="shared" si="113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11"/>
        <v>-58033.889999999992</v>
      </c>
      <c r="G239" s="371">
        <f t="shared" si="112"/>
        <v>164266.99</v>
      </c>
      <c r="H239" s="373">
        <f t="shared" si="113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11"/>
        <v>-56328.439999999988</v>
      </c>
      <c r="G240" s="371">
        <f t="shared" si="112"/>
        <v>148531.07999999999</v>
      </c>
      <c r="H240" s="373">
        <f t="shared" si="113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11"/>
        <v>-57894.720000000016</v>
      </c>
      <c r="G241" s="371">
        <f t="shared" si="112"/>
        <v>163942.26</v>
      </c>
      <c r="H241" s="372">
        <f t="shared" si="113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11"/>
        <v>-58904.104000000007</v>
      </c>
      <c r="G242" s="371">
        <f t="shared" si="112"/>
        <v>167796.78400000001</v>
      </c>
      <c r="H242" s="372">
        <f t="shared" si="113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4">C243*(E243-D243)</f>
        <v>-69928.587000000014</v>
      </c>
      <c r="G243" s="371">
        <f t="shared" ref="G243:G282" si="115">IF(C243=0, 0,D243*C243)</f>
        <v>206559.20699999999</v>
      </c>
      <c r="H243" s="372">
        <f t="shared" si="113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4"/>
        <v>-66302.234199999992</v>
      </c>
      <c r="G244" s="371">
        <f t="shared" si="115"/>
        <v>185059.5742</v>
      </c>
      <c r="H244" s="372">
        <f t="shared" si="113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4"/>
        <v>-59729.712599999977</v>
      </c>
      <c r="G245" s="371">
        <f t="shared" si="115"/>
        <v>167542.63259999998</v>
      </c>
      <c r="H245" s="372">
        <f t="shared" si="113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4"/>
        <v>-65233.308000000005</v>
      </c>
      <c r="G246" s="371">
        <f t="shared" si="115"/>
        <v>188202.64799999999</v>
      </c>
      <c r="H246" s="372">
        <f t="shared" si="113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4"/>
        <v>-64902.603600000009</v>
      </c>
      <c r="G247" s="371">
        <f t="shared" si="115"/>
        <v>167102.28360000002</v>
      </c>
      <c r="H247" s="372">
        <f t="shared" si="113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4"/>
        <v>-66452.265800000008</v>
      </c>
      <c r="G248" s="371">
        <f t="shared" si="115"/>
        <v>168143.46580000001</v>
      </c>
      <c r="H248" s="372">
        <f t="shared" si="113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4"/>
        <v>-64191.270599999982</v>
      </c>
      <c r="G249" s="371">
        <f t="shared" si="115"/>
        <v>167068.4106</v>
      </c>
      <c r="H249" s="372">
        <f t="shared" si="113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4"/>
        <v>-53072.044600000016</v>
      </c>
      <c r="G250" s="371">
        <f t="shared" si="115"/>
        <v>155298.88460000002</v>
      </c>
      <c r="H250" s="372">
        <f t="shared" si="113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4"/>
        <v>-54016.789200000007</v>
      </c>
      <c r="G251" s="371">
        <f t="shared" si="115"/>
        <v>166959.04920000001</v>
      </c>
      <c r="H251" s="372">
        <f t="shared" si="113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4"/>
        <v>-40694.080000000002</v>
      </c>
      <c r="G252" s="371">
        <f t="shared" si="115"/>
        <v>148852.48000000001</v>
      </c>
      <c r="H252" s="372">
        <f t="shared" si="113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4"/>
        <v>-41622.116400000006</v>
      </c>
      <c r="G253" s="371">
        <f t="shared" si="115"/>
        <v>161235.47640000001</v>
      </c>
      <c r="H253" s="372">
        <f t="shared" si="113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4"/>
        <v>-39713.673000000003</v>
      </c>
      <c r="G254" s="371">
        <f t="shared" si="115"/>
        <v>166592.253</v>
      </c>
      <c r="H254" s="372">
        <f t="shared" si="113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4"/>
        <v>-39679.2474</v>
      </c>
      <c r="G255" s="371">
        <f t="shared" si="115"/>
        <v>160002.82739999998</v>
      </c>
      <c r="H255" s="372">
        <f t="shared" si="113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4"/>
        <v>-40600.177800000019</v>
      </c>
      <c r="G256" s="371">
        <f t="shared" si="115"/>
        <v>166510.9578</v>
      </c>
      <c r="H256" s="372">
        <f t="shared" si="113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4"/>
        <v>-37192.92720000002</v>
      </c>
      <c r="G257" s="371">
        <f t="shared" si="115"/>
        <v>159811.00720000002</v>
      </c>
      <c r="H257" s="372">
        <f t="shared" si="113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4"/>
        <v>-28198.487200000018</v>
      </c>
      <c r="G258" s="371">
        <f t="shared" si="115"/>
        <v>159811.00720000002</v>
      </c>
      <c r="H258" s="372">
        <f t="shared" si="113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4"/>
        <v>-32939.072999999997</v>
      </c>
      <c r="G259" s="371">
        <f t="shared" si="115"/>
        <v>166785.81299999999</v>
      </c>
      <c r="H259" s="372">
        <f t="shared" si="113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4"/>
        <v>-27080.606799999998</v>
      </c>
      <c r="G260" s="371">
        <f t="shared" si="115"/>
        <v>159610.92679999999</v>
      </c>
      <c r="H260" s="373">
        <f t="shared" si="113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4"/>
        <v>-23278.161400000005</v>
      </c>
      <c r="G261" s="371">
        <f t="shared" si="115"/>
        <v>159479.6814</v>
      </c>
      <c r="H261" s="373">
        <f t="shared" si="113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4"/>
        <v>-27860.058600000004</v>
      </c>
      <c r="G262" s="371">
        <f t="shared" si="115"/>
        <v>166739.35860000001</v>
      </c>
      <c r="H262" s="373">
        <f t="shared" si="113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4"/>
        <v>-29897.277600000016</v>
      </c>
      <c r="G263" s="371">
        <f t="shared" si="115"/>
        <v>166260.29760000002</v>
      </c>
      <c r="H263" s="373">
        <f t="shared" si="113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4"/>
        <v>-34709.179199999977</v>
      </c>
      <c r="G264" s="371">
        <f t="shared" si="115"/>
        <v>165846.07919999998</v>
      </c>
      <c r="H264" s="373">
        <f t="shared" si="113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4"/>
        <v>-41926.063800000004</v>
      </c>
      <c r="G265" s="371">
        <f t="shared" si="115"/>
        <v>165707.6838</v>
      </c>
      <c r="H265" s="373">
        <f t="shared" si="113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4"/>
        <v>-48426.330400000006</v>
      </c>
      <c r="G266" s="371">
        <f t="shared" si="115"/>
        <v>190547.59040000002</v>
      </c>
      <c r="H266" s="373">
        <f t="shared" si="113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4"/>
        <v>-48374.515200000002</v>
      </c>
      <c r="G267" s="371">
        <f t="shared" si="115"/>
        <v>165187.97520000002</v>
      </c>
      <c r="H267" s="372">
        <f t="shared" si="113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4"/>
        <v>-54432.172800000015</v>
      </c>
      <c r="G268" s="371">
        <f t="shared" si="115"/>
        <v>176588.49280000001</v>
      </c>
      <c r="H268" s="372">
        <f t="shared" si="113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4"/>
        <v>-49378.123800000016</v>
      </c>
      <c r="G269" s="371">
        <f t="shared" si="115"/>
        <v>164933.44380000001</v>
      </c>
      <c r="H269" s="372">
        <f t="shared" si="113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4"/>
        <v>-45614.280400000011</v>
      </c>
      <c r="G270" s="371">
        <f t="shared" si="115"/>
        <v>177274.02040000001</v>
      </c>
      <c r="H270" s="372">
        <f t="shared" si="113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4"/>
        <v>-45519.5052</v>
      </c>
      <c r="G271" s="371">
        <f t="shared" si="115"/>
        <v>164849.2452</v>
      </c>
      <c r="H271" s="372">
        <f t="shared" si="113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4"/>
        <v>-45770.165399999983</v>
      </c>
      <c r="G272" s="371">
        <f t="shared" si="115"/>
        <v>164809.56539999999</v>
      </c>
      <c r="H272" s="372">
        <f t="shared" si="113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4"/>
        <v>-41109.240599999997</v>
      </c>
      <c r="G273" s="371">
        <f t="shared" si="115"/>
        <v>164794.08059999999</v>
      </c>
      <c r="H273" s="372">
        <f t="shared" si="113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4"/>
        <v>-37211.283199999991</v>
      </c>
      <c r="G274" s="371">
        <f t="shared" si="115"/>
        <v>158269.10319999998</v>
      </c>
      <c r="H274" s="372">
        <f t="shared" si="113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4"/>
        <v>-38770.067999999999</v>
      </c>
      <c r="G275" s="371">
        <f t="shared" si="115"/>
        <v>164777.628</v>
      </c>
      <c r="H275" s="372">
        <f t="shared" si="113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4"/>
        <v>-33653.890400000018</v>
      </c>
      <c r="G276" s="371">
        <f t="shared" si="115"/>
        <v>157924.0104</v>
      </c>
      <c r="H276" s="372">
        <f t="shared" si="113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4"/>
        <v>-37103.516399999986</v>
      </c>
      <c r="G277" s="371">
        <f t="shared" si="115"/>
        <v>164562.77639999997</v>
      </c>
      <c r="H277" s="372">
        <f t="shared" si="113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4"/>
        <v>-39676.8966</v>
      </c>
      <c r="G278" s="371">
        <f t="shared" si="115"/>
        <v>164523.09660000002</v>
      </c>
      <c r="H278" s="372">
        <f t="shared" si="113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4"/>
        <v>-35572.456799999993</v>
      </c>
      <c r="G279" s="371">
        <f t="shared" si="115"/>
        <v>164483.41680000001</v>
      </c>
      <c r="H279" s="372">
        <f t="shared" si="113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4"/>
        <v>-29514.401999999984</v>
      </c>
      <c r="G280" s="371">
        <f t="shared" si="115"/>
        <v>143679.28200000001</v>
      </c>
      <c r="H280" s="372">
        <f t="shared" si="113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4"/>
        <v>-24105.848799999996</v>
      </c>
      <c r="G281" s="371">
        <f t="shared" si="115"/>
        <v>136358.20879999999</v>
      </c>
      <c r="H281" s="372">
        <f t="shared" si="113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4"/>
        <v>-24823.50120000001</v>
      </c>
      <c r="G282" s="371">
        <f t="shared" si="115"/>
        <v>143649.8412</v>
      </c>
      <c r="H282" s="372">
        <f t="shared" si="113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6">C283*(E283-D283)</f>
        <v>-33713.287800000006</v>
      </c>
      <c r="G283" s="371">
        <f t="shared" ref="G283:G291" si="117">IF(C283=0, 0,D283*C283)</f>
        <v>154198.0478</v>
      </c>
      <c r="H283" s="372">
        <f t="shared" ref="H283:H291" si="118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6"/>
        <v>-34191.285600000003</v>
      </c>
      <c r="G284" s="371">
        <f t="shared" si="117"/>
        <v>158702.04560000001</v>
      </c>
      <c r="H284" s="372">
        <f t="shared" si="118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6"/>
        <v>-33706.974000000009</v>
      </c>
      <c r="G285" s="371">
        <f t="shared" si="117"/>
        <v>158217.734</v>
      </c>
      <c r="H285" s="372">
        <f t="shared" si="118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6"/>
        <v>-35317.9254</v>
      </c>
      <c r="G286" s="371">
        <f t="shared" si="117"/>
        <v>163357.86540000001</v>
      </c>
      <c r="H286" s="372">
        <f t="shared" si="118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6"/>
        <v>-36815.103999999985</v>
      </c>
      <c r="G287" s="371">
        <f t="shared" si="117"/>
        <v>157985.78399999999</v>
      </c>
      <c r="H287" s="372">
        <f t="shared" si="118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6"/>
        <v>-40329.610399999998</v>
      </c>
      <c r="G288" s="371">
        <f t="shared" si="117"/>
        <v>157881.87039999999</v>
      </c>
      <c r="H288" s="372">
        <f t="shared" si="118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6"/>
        <v>-35684.1158</v>
      </c>
      <c r="G289" s="371">
        <f t="shared" si="117"/>
        <v>157782.59580000001</v>
      </c>
      <c r="H289" s="372">
        <f t="shared" si="118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6"/>
        <v>-23709.664000000008</v>
      </c>
      <c r="G290" s="371">
        <f t="shared" si="117"/>
        <v>134887.10400000002</v>
      </c>
      <c r="H290" s="373">
        <f t="shared" si="118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6"/>
        <v>-19054.279999999995</v>
      </c>
      <c r="G291" s="371">
        <f t="shared" si="117"/>
        <v>121666.28</v>
      </c>
      <c r="H291" s="373">
        <f t="shared" si="118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9">C292*(E292-D292)</f>
        <v>-21366.37</v>
      </c>
      <c r="G292" s="371">
        <f t="shared" ref="G292:G300" si="120">IF(C292=0, 0,D292*C292)</f>
        <v>129041.37</v>
      </c>
      <c r="H292" s="373">
        <f t="shared" ref="H292:H300" si="121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9"/>
        <v>-17585.480000000014</v>
      </c>
      <c r="G293" s="371">
        <f t="shared" si="120"/>
        <v>121421.48000000001</v>
      </c>
      <c r="H293" s="373">
        <f t="shared" si="121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9"/>
        <v>-23433.255999999998</v>
      </c>
      <c r="G294" s="371">
        <f t="shared" si="120"/>
        <v>134073.236</v>
      </c>
      <c r="H294" s="373">
        <f t="shared" si="121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9"/>
        <v>-21154.320000000003</v>
      </c>
      <c r="G295" s="371">
        <f t="shared" si="120"/>
        <v>138785.16</v>
      </c>
      <c r="H295" s="373">
        <f t="shared" si="121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9"/>
        <v>-29477.467400000005</v>
      </c>
      <c r="G296" s="371">
        <f t="shared" si="120"/>
        <v>152116.9474</v>
      </c>
      <c r="H296" s="373">
        <f t="shared" si="121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9"/>
        <v>-29453.938799999982</v>
      </c>
      <c r="G297" s="371">
        <f t="shared" si="120"/>
        <v>156191.41879999998</v>
      </c>
      <c r="H297" s="372">
        <f t="shared" si="121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9"/>
        <v>-19172.503200000017</v>
      </c>
      <c r="G298" s="371">
        <f t="shared" si="120"/>
        <v>140043.3432</v>
      </c>
      <c r="H298" s="372">
        <f t="shared" si="121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9"/>
        <v>-13448.017</v>
      </c>
      <c r="G299" s="371">
        <f t="shared" si="120"/>
        <v>132303.45699999999</v>
      </c>
      <c r="H299" s="372">
        <f t="shared" si="121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9"/>
        <v>-12142.820000000009</v>
      </c>
      <c r="G300" s="371">
        <f t="shared" si="120"/>
        <v>126387.82</v>
      </c>
      <c r="H300" s="372">
        <f t="shared" si="121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22">C301*(E301-D301)</f>
        <v>-11873.480000000014</v>
      </c>
      <c r="G301" s="371">
        <f t="shared" ref="G301:G322" si="123">IF(C301=0, 0,D301*C301)</f>
        <v>118633.48000000001</v>
      </c>
      <c r="H301" s="372">
        <f t="shared" ref="H301:H322" si="124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22"/>
        <v>-11929.199999999995</v>
      </c>
      <c r="G302" s="371">
        <f t="shared" si="123"/>
        <v>106009.2</v>
      </c>
      <c r="H302" s="372">
        <f t="shared" si="124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22"/>
        <v>-18473.284199999991</v>
      </c>
      <c r="G303" s="371">
        <f t="shared" si="123"/>
        <v>138853.4442</v>
      </c>
      <c r="H303" s="372">
        <f t="shared" si="124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22"/>
        <v>-18423.393999999993</v>
      </c>
      <c r="G304" s="371">
        <f t="shared" si="123"/>
        <v>146163.554</v>
      </c>
      <c r="H304" s="372">
        <f t="shared" si="124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22"/>
        <v>-17342.266799999998</v>
      </c>
      <c r="G305" s="371">
        <f t="shared" si="123"/>
        <v>138703.7868</v>
      </c>
      <c r="H305" s="372">
        <f t="shared" si="124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22"/>
        <v>-17312.610000000008</v>
      </c>
      <c r="G306" s="371">
        <f t="shared" si="123"/>
        <v>146094.13</v>
      </c>
      <c r="H306" s="372">
        <f t="shared" si="124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22"/>
        <v>-16618.370000000006</v>
      </c>
      <c r="G307" s="371">
        <f t="shared" si="123"/>
        <v>146094.13</v>
      </c>
      <c r="H307" s="372">
        <f t="shared" si="124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22"/>
        <v>-18614.310000000012</v>
      </c>
      <c r="G308" s="371">
        <f t="shared" si="123"/>
        <v>146094.13</v>
      </c>
      <c r="H308" s="372">
        <f t="shared" si="124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22"/>
        <v>-10717.330000000011</v>
      </c>
      <c r="G309" s="371">
        <f t="shared" si="123"/>
        <v>146094.13</v>
      </c>
      <c r="H309" s="372">
        <f t="shared" si="124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22"/>
        <v>-13335.061799999996</v>
      </c>
      <c r="G310" s="371">
        <f t="shared" si="123"/>
        <v>146939.08179999999</v>
      </c>
      <c r="H310" s="372">
        <f t="shared" si="124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22"/>
        <v>-14034.101799999982</v>
      </c>
      <c r="G311" s="371">
        <f t="shared" si="123"/>
        <v>146939.08179999999</v>
      </c>
      <c r="H311" s="372">
        <f t="shared" si="124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22"/>
        <v>-18125.222999999994</v>
      </c>
      <c r="G312" s="371">
        <f t="shared" si="123"/>
        <v>152910.723</v>
      </c>
      <c r="H312" s="372">
        <f t="shared" si="124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22"/>
        <v>-17204.112599999997</v>
      </c>
      <c r="G313" s="371">
        <f t="shared" si="123"/>
        <v>152812.03260000001</v>
      </c>
      <c r="H313" s="372">
        <f t="shared" si="124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22"/>
        <v>-21007.348200000015</v>
      </c>
      <c r="G314" s="371">
        <f t="shared" si="123"/>
        <v>152777.3082</v>
      </c>
      <c r="H314" s="372">
        <f t="shared" si="124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22"/>
        <v>-23836.109799999987</v>
      </c>
      <c r="G315" s="371">
        <f t="shared" si="123"/>
        <v>154748.68979999999</v>
      </c>
      <c r="H315" s="372">
        <f t="shared" si="124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22"/>
        <v>-28747.721799999992</v>
      </c>
      <c r="G316" s="371">
        <f t="shared" si="123"/>
        <v>157458.96179999999</v>
      </c>
      <c r="H316" s="372">
        <f t="shared" si="124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22"/>
        <v>-26852.387599999998</v>
      </c>
      <c r="G317" s="371">
        <f t="shared" si="123"/>
        <v>154703.22759999998</v>
      </c>
      <c r="H317" s="372">
        <f t="shared" si="124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22"/>
        <v>-32892.451199999996</v>
      </c>
      <c r="G318" s="371">
        <f t="shared" si="123"/>
        <v>157338.5912</v>
      </c>
      <c r="H318" s="372">
        <f t="shared" si="124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22"/>
        <v>-28045.401999999998</v>
      </c>
      <c r="G319" s="371">
        <f t="shared" si="123"/>
        <v>157325.32200000001</v>
      </c>
      <c r="H319" s="373">
        <f t="shared" si="124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22"/>
        <v>-28056.67200000001</v>
      </c>
      <c r="G320" s="371">
        <f t="shared" si="123"/>
        <v>154608.592</v>
      </c>
      <c r="H320" s="373">
        <f t="shared" si="124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22"/>
        <v>-34756.773799999995</v>
      </c>
      <c r="G321" s="371">
        <f t="shared" si="123"/>
        <v>157212.5338</v>
      </c>
      <c r="H321" s="373">
        <f t="shared" si="124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22"/>
        <v>-34901.771399999991</v>
      </c>
      <c r="G322" s="371">
        <f t="shared" si="123"/>
        <v>159747.97140000001</v>
      </c>
      <c r="H322" s="373">
        <f t="shared" si="124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5">C323*(E323-D323)</f>
        <v>-36344.291399999995</v>
      </c>
      <c r="G323" s="371">
        <f t="shared" ref="G323:G338" si="126">IF(C323=0, 0,D323*C323)</f>
        <v>166350.4914</v>
      </c>
      <c r="H323" s="373">
        <f t="shared" ref="H323:H338" si="127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5"/>
        <v>-29806.304399999986</v>
      </c>
      <c r="G324" s="371">
        <f t="shared" si="126"/>
        <v>159588.28439999997</v>
      </c>
      <c r="H324" s="373">
        <f t="shared" si="127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5"/>
        <v>-27362.67760000001</v>
      </c>
      <c r="G325" s="371">
        <f t="shared" si="126"/>
        <v>154100.15760000001</v>
      </c>
      <c r="H325" s="373">
        <f t="shared" si="127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5"/>
        <v>-25413.691800000004</v>
      </c>
      <c r="G326" s="371">
        <f t="shared" si="126"/>
        <v>152157.7518</v>
      </c>
      <c r="H326" s="372">
        <f t="shared" si="127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5"/>
        <v>-18660.303400000012</v>
      </c>
      <c r="G327" s="371">
        <f t="shared" si="126"/>
        <v>145445.88340000002</v>
      </c>
      <c r="H327" s="372">
        <f t="shared" si="127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5"/>
        <v>-16029.133799999994</v>
      </c>
      <c r="G328" s="371">
        <f t="shared" si="126"/>
        <v>145331.33379999999</v>
      </c>
      <c r="H328" s="372">
        <f t="shared" si="127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5"/>
        <v>-13680.976200000003</v>
      </c>
      <c r="G329" s="371">
        <f t="shared" si="126"/>
        <v>137741.23620000001</v>
      </c>
      <c r="H329" s="372">
        <f t="shared" si="127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5"/>
        <v>-9402.4621999999927</v>
      </c>
      <c r="G330" s="371">
        <f t="shared" si="126"/>
        <v>122097.06219999999</v>
      </c>
      <c r="H330" s="372">
        <f t="shared" si="127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5"/>
        <v>-2780.8000000000065</v>
      </c>
      <c r="G331" s="371">
        <f t="shared" si="126"/>
        <v>94520.8</v>
      </c>
      <c r="H331" s="372">
        <f t="shared" si="127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5"/>
        <v>-2111.0000000000005</v>
      </c>
      <c r="G332" s="371">
        <f t="shared" si="126"/>
        <v>86111</v>
      </c>
      <c r="H332" s="372">
        <f t="shared" si="127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5"/>
        <v>-7950.599999999994</v>
      </c>
      <c r="G333" s="371">
        <f t="shared" si="126"/>
        <v>101790.59999999999</v>
      </c>
      <c r="H333" s="372">
        <f t="shared" si="127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5"/>
        <v>-7870.8499999999922</v>
      </c>
      <c r="G334" s="371">
        <f t="shared" si="126"/>
        <v>109530.84999999999</v>
      </c>
      <c r="H334" s="372">
        <f t="shared" si="127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5"/>
        <v>-2961.0000000000055</v>
      </c>
      <c r="G335" s="371">
        <f t="shared" si="126"/>
        <v>101541</v>
      </c>
      <c r="H335" s="372">
        <f t="shared" si="127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5"/>
        <v>-3051.400000000001</v>
      </c>
      <c r="G336" s="371">
        <f t="shared" si="126"/>
        <v>93416.4</v>
      </c>
      <c r="H336" s="372">
        <f t="shared" si="127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5"/>
        <v>-3026.4999999999986</v>
      </c>
      <c r="G337" s="371">
        <f t="shared" si="126"/>
        <v>85176.5</v>
      </c>
      <c r="H337" s="372">
        <f t="shared" si="127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5"/>
        <v>-4876.1226000000042</v>
      </c>
      <c r="G338" s="371">
        <f t="shared" si="126"/>
        <v>88034.802599999995</v>
      </c>
      <c r="H338" s="372">
        <f t="shared" si="127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8">C341*(E341-D341)</f>
        <v>-5163.5724000000046</v>
      </c>
      <c r="G341" s="371">
        <f t="shared" ref="G341:G346" si="129">IF(C341=0, 0,D341*C341)</f>
        <v>103949.79240000001</v>
      </c>
      <c r="H341" s="372">
        <f t="shared" ref="H341:H346" si="130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8"/>
        <v>-7946.8199999999852</v>
      </c>
      <c r="G342" s="371">
        <f t="shared" si="129"/>
        <v>111789.71999999999</v>
      </c>
      <c r="H342" s="373">
        <f t="shared" si="130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8"/>
        <v>-7946.7637999999934</v>
      </c>
      <c r="G343" s="371">
        <f t="shared" si="129"/>
        <v>119564.66379999999</v>
      </c>
      <c r="H343" s="372">
        <f t="shared" si="130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8"/>
        <v>-11864.04560000001</v>
      </c>
      <c r="G344" s="371">
        <f t="shared" si="129"/>
        <v>127187.60560000001</v>
      </c>
      <c r="H344" s="372">
        <f t="shared" si="130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8"/>
        <v>-11894.083199999997</v>
      </c>
      <c r="G345" s="371">
        <f t="shared" si="129"/>
        <v>134727.64319999999</v>
      </c>
      <c r="H345" s="372">
        <f t="shared" si="130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8"/>
        <v>-7970.5317999999861</v>
      </c>
      <c r="G346" s="371">
        <f t="shared" si="129"/>
        <v>126902.75179999998</v>
      </c>
      <c r="H346" s="372">
        <f t="shared" si="130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31">C352*(E352-D352)</f>
        <v>-5839.4414759999936</v>
      </c>
      <c r="G352" s="371">
        <f t="shared" ref="G352:G358" si="132">IF(C352=0, 0,D352*C352)</f>
        <v>126153.70147599999</v>
      </c>
      <c r="H352" s="372">
        <f t="shared" ref="H352:H358" si="133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31"/>
        <v>-7235.2097400000011</v>
      </c>
      <c r="G353" s="371">
        <f t="shared" si="132"/>
        <v>126013.86974000001</v>
      </c>
      <c r="H353" s="372">
        <f t="shared" si="133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31"/>
        <v>-6801.3106039999893</v>
      </c>
      <c r="G354" s="371">
        <f t="shared" si="132"/>
        <v>125579.970604</v>
      </c>
      <c r="H354" s="372">
        <f t="shared" si="133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31"/>
        <v>-15816.44348</v>
      </c>
      <c r="G355" s="371">
        <f t="shared" si="132"/>
        <v>134522.96348000001</v>
      </c>
      <c r="H355" s="373">
        <f t="shared" si="133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31"/>
        <v>-15980.450220000002</v>
      </c>
      <c r="G356" s="371">
        <f t="shared" si="132"/>
        <v>140422.97021999999</v>
      </c>
      <c r="H356" s="373">
        <f t="shared" si="133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31"/>
        <v>-16022.453030000013</v>
      </c>
      <c r="G357" s="371">
        <f t="shared" si="132"/>
        <v>144766.97303000002</v>
      </c>
      <c r="H357" s="373">
        <f t="shared" si="133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31"/>
        <v>-15995.457559999995</v>
      </c>
      <c r="G358" s="371">
        <f t="shared" si="132"/>
        <v>149041.97756</v>
      </c>
      <c r="H358" s="373">
        <f t="shared" si="133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4">C359*(E359-D359)</f>
        <v>-19058.277097999995</v>
      </c>
      <c r="G359" s="371">
        <f t="shared" ref="G359:G366" si="135">IF(C359=0, 0,D359*C359)</f>
        <v>151845.05709799999</v>
      </c>
      <c r="H359" s="373">
        <f t="shared" ref="H359:H366" si="136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4"/>
        <v>-16640.780505999985</v>
      </c>
      <c r="G360" s="371">
        <f t="shared" si="135"/>
        <v>151797.06050599998</v>
      </c>
      <c r="H360" s="373">
        <f t="shared" si="136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4"/>
        <v>-16830.340505999982</v>
      </c>
      <c r="G361" s="371">
        <f t="shared" si="135"/>
        <v>151797.06050599998</v>
      </c>
      <c r="H361" s="373">
        <f t="shared" si="136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4"/>
        <v>-18246.039857999996</v>
      </c>
      <c r="G362" s="371">
        <f t="shared" si="135"/>
        <v>154609.05985799999</v>
      </c>
      <c r="H362" s="372">
        <f t="shared" si="136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4"/>
        <v>-20423.199632000014</v>
      </c>
      <c r="G363" s="371">
        <f t="shared" si="135"/>
        <v>157431.05963200002</v>
      </c>
      <c r="H363" s="372">
        <f t="shared" si="136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4"/>
        <v>-20451.260000000017</v>
      </c>
      <c r="G364" s="371">
        <f t="shared" si="135"/>
        <v>159151.26</v>
      </c>
      <c r="H364" s="372">
        <f t="shared" si="136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4"/>
        <v>-12770.498441999989</v>
      </c>
      <c r="G365" s="371">
        <f t="shared" si="135"/>
        <v>154553.19844199999</v>
      </c>
      <c r="H365" s="372">
        <f t="shared" si="136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4"/>
        <v>-12774.627693999981</v>
      </c>
      <c r="G366" s="371">
        <f t="shared" si="135"/>
        <v>148697.32769399998</v>
      </c>
      <c r="H366" s="372">
        <f t="shared" si="136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7">C367*(E367-D367)</f>
        <v>-10733.467693999992</v>
      </c>
      <c r="G367" s="371">
        <f t="shared" ref="G367:G378" si="138">IF(C367=0, 0,D367*C367)</f>
        <v>148697.32769399998</v>
      </c>
      <c r="H367" s="372">
        <f t="shared" ref="H367:H378" si="139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7"/>
        <v>-14237.112315999999</v>
      </c>
      <c r="G368" s="371">
        <f t="shared" si="138"/>
        <v>151573.33231600001</v>
      </c>
      <c r="H368" s="372">
        <f t="shared" si="139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7"/>
        <v>-14933.404899999989</v>
      </c>
      <c r="G369" s="371">
        <f t="shared" si="138"/>
        <v>148629.38489999998</v>
      </c>
      <c r="H369" s="372">
        <f t="shared" si="139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7"/>
        <v>-14951.241703999996</v>
      </c>
      <c r="G370" s="371">
        <f t="shared" si="138"/>
        <v>151529.221704</v>
      </c>
      <c r="H370" s="372">
        <f t="shared" si="139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7"/>
        <v>-14945.406348000004</v>
      </c>
      <c r="G371" s="371">
        <f t="shared" si="138"/>
        <v>154405.386348</v>
      </c>
      <c r="H371" s="372">
        <f t="shared" si="139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7"/>
        <v>-18303.73</v>
      </c>
      <c r="G372" s="371">
        <f t="shared" si="138"/>
        <v>158903.73000000001</v>
      </c>
      <c r="H372" s="372">
        <f t="shared" si="139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7"/>
        <v>-7311.0640000000021</v>
      </c>
      <c r="G373" s="371">
        <f t="shared" si="138"/>
        <v>148151.10399999999</v>
      </c>
      <c r="H373" s="372">
        <f t="shared" si="139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7"/>
        <v>-7285.3417480000098</v>
      </c>
      <c r="G374" s="371">
        <f t="shared" si="138"/>
        <v>143571.38174800001</v>
      </c>
      <c r="H374" s="372">
        <f t="shared" si="139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7"/>
        <v>-1007.5158000000105</v>
      </c>
      <c r="G375" s="371">
        <f t="shared" si="138"/>
        <v>138987.71580000001</v>
      </c>
      <c r="H375" s="372">
        <f t="shared" si="139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7"/>
        <v>-1091.5898499999998</v>
      </c>
      <c r="G376" s="371">
        <f t="shared" si="138"/>
        <v>127941.78985</v>
      </c>
      <c r="H376" s="372">
        <f t="shared" si="139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7"/>
        <v>-1074.5375999999919</v>
      </c>
      <c r="G377" s="371">
        <f t="shared" si="138"/>
        <v>124522.1376</v>
      </c>
      <c r="H377" s="372">
        <f t="shared" si="139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7"/>
        <v>-975.11200799999187</v>
      </c>
      <c r="G378" s="371">
        <f t="shared" si="138"/>
        <v>131005.31200799999</v>
      </c>
      <c r="H378" s="372">
        <f t="shared" si="139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40">C380*(E380-D380)</f>
        <v>-320.8720079999913</v>
      </c>
      <c r="G380" s="371">
        <f t="shared" ref="G380:G389" si="141">IF(C380=0, 0,D380*C380)</f>
        <v>131005.31200799999</v>
      </c>
      <c r="H380" s="372">
        <f t="shared" ref="H380:H389" si="142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40"/>
        <v>-3298.169357999996</v>
      </c>
      <c r="G381" s="371">
        <f t="shared" si="141"/>
        <v>138935.309358</v>
      </c>
      <c r="H381" s="372">
        <f t="shared" si="142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40"/>
        <v>-3293.1673579999938</v>
      </c>
      <c r="G382" s="371">
        <f t="shared" si="141"/>
        <v>146745.30735799999</v>
      </c>
      <c r="H382" s="372">
        <f t="shared" si="142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40"/>
        <v>1163.524950000012</v>
      </c>
      <c r="G383" s="371">
        <f t="shared" si="141"/>
        <v>130665.83504999999</v>
      </c>
      <c r="H383" s="372">
        <f t="shared" si="142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40"/>
        <v>1293.5203380000021</v>
      </c>
      <c r="G384" s="371">
        <f t="shared" si="141"/>
        <v>122475.839662</v>
      </c>
      <c r="H384" s="372">
        <f t="shared" si="142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40"/>
        <v>1201.2174379999781</v>
      </c>
      <c r="G385" s="371">
        <f t="shared" si="141"/>
        <v>138341.022562</v>
      </c>
      <c r="H385" s="372">
        <f t="shared" si="142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40"/>
        <v>-3368.3391059999908</v>
      </c>
      <c r="G386" s="371">
        <f t="shared" si="141"/>
        <v>143066.01910599999</v>
      </c>
      <c r="H386" s="372">
        <f t="shared" si="142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40"/>
        <v>-3374.3343760000034</v>
      </c>
      <c r="G387" s="371">
        <f t="shared" si="141"/>
        <v>147740.01437600001</v>
      </c>
      <c r="H387" s="372">
        <f t="shared" si="142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40"/>
        <v>-1890.1133999999961</v>
      </c>
      <c r="G388" s="371">
        <f t="shared" si="141"/>
        <v>154028.27340000001</v>
      </c>
      <c r="H388" s="372">
        <f t="shared" si="142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40"/>
        <v>-17012.580000000009</v>
      </c>
      <c r="G389" s="371">
        <f t="shared" si="141"/>
        <v>159012.58000000002</v>
      </c>
      <c r="H389" s="372">
        <f t="shared" si="142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3">C393*(E393-D393)</f>
        <v>-19935.600000000009</v>
      </c>
      <c r="G393" s="371">
        <f t="shared" ref="G393:G400" si="144">IF(C393=0, 0,D393*C393)</f>
        <v>187335.6</v>
      </c>
      <c r="H393" s="373">
        <f t="shared" ref="H393:H400" si="145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3"/>
        <v>-19900.075000000015</v>
      </c>
      <c r="G394" s="371">
        <f t="shared" si="144"/>
        <v>194275.07500000001</v>
      </c>
      <c r="H394" s="373">
        <f t="shared" si="145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3"/>
        <v>-22705.387499999997</v>
      </c>
      <c r="G395" s="371">
        <f t="shared" si="144"/>
        <v>194205.38750000001</v>
      </c>
      <c r="H395" s="373">
        <f t="shared" si="145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3"/>
        <v>-29391.250000000004</v>
      </c>
      <c r="G396" s="371">
        <f t="shared" si="144"/>
        <v>194141.25</v>
      </c>
      <c r="H396" s="373">
        <f t="shared" si="145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3"/>
        <v>-34359.325000000004</v>
      </c>
      <c r="G397" s="371">
        <f t="shared" si="144"/>
        <v>194109.32500000001</v>
      </c>
      <c r="H397" s="372">
        <f t="shared" si="145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3"/>
        <v>-16630.000000000004</v>
      </c>
      <c r="G398" s="371">
        <f t="shared" si="144"/>
        <v>158130</v>
      </c>
      <c r="H398" s="372">
        <f t="shared" si="145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3"/>
        <v>-21229.999999999996</v>
      </c>
      <c r="G399" s="371">
        <f t="shared" si="144"/>
        <v>171820</v>
      </c>
      <c r="H399" s="372">
        <f t="shared" si="145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3"/>
        <v>6109.9988400000047</v>
      </c>
      <c r="G400" s="371">
        <f t="shared" si="144"/>
        <v>118887.84116000001</v>
      </c>
      <c r="H400" s="372">
        <f t="shared" si="145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6">C401*(E401-D401)</f>
        <v>822.70680000000016</v>
      </c>
      <c r="G401" s="371">
        <f t="shared" ref="G401:G418" si="147">IF(C401=0, 0,D401*C401)</f>
        <v>126917.6532</v>
      </c>
      <c r="H401" s="372">
        <f t="shared" ref="H401:H418" si="148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6"/>
        <v>83.308799999990825</v>
      </c>
      <c r="G402" s="371">
        <f t="shared" si="147"/>
        <v>134772.8112</v>
      </c>
      <c r="H402" s="372">
        <f t="shared" si="148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6"/>
        <v>-4985.4834000000074</v>
      </c>
      <c r="G403" s="371">
        <f t="shared" si="147"/>
        <v>139206.5834</v>
      </c>
      <c r="H403" s="372">
        <f t="shared" si="148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6"/>
        <v>18978.923399999992</v>
      </c>
      <c r="G404" s="371">
        <f t="shared" si="147"/>
        <v>74535.756600000008</v>
      </c>
      <c r="H404" s="372">
        <f t="shared" si="148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6"/>
        <v>18638.087600000006</v>
      </c>
      <c r="G405" s="371">
        <f t="shared" si="147"/>
        <v>65051.332399999999</v>
      </c>
      <c r="H405" s="372">
        <f t="shared" si="148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6"/>
        <v>18627.5</v>
      </c>
      <c r="G406" s="371">
        <f t="shared" si="147"/>
        <v>70822.5</v>
      </c>
      <c r="H406" s="372">
        <f t="shared" si="148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6"/>
        <v>20177.499999999996</v>
      </c>
      <c r="G407" s="371">
        <f t="shared" si="147"/>
        <v>70822.5</v>
      </c>
      <c r="H407" s="372">
        <f t="shared" si="148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6"/>
        <v>21382.430000000011</v>
      </c>
      <c r="G408" s="371">
        <f t="shared" si="147"/>
        <v>70717.569999999992</v>
      </c>
      <c r="H408" s="372">
        <f t="shared" si="148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6"/>
        <v>20612.23</v>
      </c>
      <c r="G409" s="371">
        <f t="shared" si="147"/>
        <v>70637.77</v>
      </c>
      <c r="H409" s="372">
        <f t="shared" si="148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6"/>
        <v>22311.999999999993</v>
      </c>
      <c r="G410" s="371">
        <f t="shared" si="147"/>
        <v>70138</v>
      </c>
      <c r="H410" s="372">
        <f t="shared" si="148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6"/>
        <v>20873</v>
      </c>
      <c r="G411" s="371">
        <f t="shared" si="147"/>
        <v>70127</v>
      </c>
      <c r="H411" s="372">
        <f t="shared" si="148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6"/>
        <v>20073</v>
      </c>
      <c r="G412" s="371">
        <f t="shared" si="147"/>
        <v>70127</v>
      </c>
      <c r="H412" s="372">
        <f t="shared" si="148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6"/>
        <v>17654.651999999998</v>
      </c>
      <c r="G413" s="371">
        <f t="shared" si="147"/>
        <v>87765.347999999998</v>
      </c>
      <c r="H413" s="373">
        <f t="shared" si="148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6"/>
        <v>16484.261999999992</v>
      </c>
      <c r="G414" s="371">
        <f t="shared" si="147"/>
        <v>87375.737999999998</v>
      </c>
      <c r="H414" s="373">
        <f t="shared" si="148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6"/>
        <v>20939.061000000002</v>
      </c>
      <c r="G415" s="371">
        <f t="shared" si="147"/>
        <v>78335.938999999998</v>
      </c>
      <c r="H415" s="373">
        <f t="shared" si="148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6"/>
        <v>20604.060000000005</v>
      </c>
      <c r="G416" s="371">
        <f t="shared" si="147"/>
        <v>87275.94</v>
      </c>
      <c r="H416" s="373">
        <f t="shared" si="148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6"/>
        <v>17593.872000000007</v>
      </c>
      <c r="G417" s="371">
        <f t="shared" si="147"/>
        <v>87166.127999999997</v>
      </c>
      <c r="H417" s="373">
        <f t="shared" si="148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6"/>
        <v>16453.871999999999</v>
      </c>
      <c r="G418" s="371">
        <f t="shared" si="147"/>
        <v>87166.127999999997</v>
      </c>
      <c r="H418" s="373">
        <f t="shared" si="148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9">C419*(E419-D419)</f>
        <v>19333.872000000003</v>
      </c>
      <c r="G419" s="371">
        <f t="shared" ref="G419:G433" si="150">IF(C419=0, 0,D419*C419)</f>
        <v>87166.127999999997</v>
      </c>
      <c r="H419" s="373">
        <f t="shared" ref="H419:H433" si="151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9"/>
        <v>19450.98</v>
      </c>
      <c r="G420" s="371">
        <f t="shared" si="150"/>
        <v>87049.02</v>
      </c>
      <c r="H420" s="373">
        <f t="shared" si="151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9"/>
        <v>17423.978999999996</v>
      </c>
      <c r="G421" s="371">
        <f t="shared" si="150"/>
        <v>88777.021000000008</v>
      </c>
      <c r="H421" s="373">
        <f t="shared" si="151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9"/>
        <v>11978.979600000011</v>
      </c>
      <c r="G422" s="371">
        <f t="shared" si="150"/>
        <v>102078.02039999999</v>
      </c>
      <c r="H422" s="373">
        <f t="shared" si="151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9"/>
        <v>13568.870699999996</v>
      </c>
      <c r="G423" s="371">
        <f t="shared" si="150"/>
        <v>102006.1293</v>
      </c>
      <c r="H423" s="373">
        <f t="shared" si="151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9"/>
        <v>12886.949999999995</v>
      </c>
      <c r="G424" s="371">
        <f t="shared" si="150"/>
        <v>86653.05</v>
      </c>
      <c r="H424" s="373">
        <f t="shared" si="151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9"/>
        <v>13051.947999999999</v>
      </c>
      <c r="G425" s="371">
        <f t="shared" si="150"/>
        <v>103078.052</v>
      </c>
      <c r="H425" s="373">
        <f t="shared" si="151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9"/>
        <v>13089.952800000001</v>
      </c>
      <c r="G426" s="371">
        <f t="shared" si="150"/>
        <v>106358.0472</v>
      </c>
      <c r="H426" s="373">
        <f t="shared" si="151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9"/>
        <v>13075.699000000004</v>
      </c>
      <c r="G427" s="371">
        <f t="shared" si="150"/>
        <v>94759.300999999992</v>
      </c>
      <c r="H427" s="373">
        <f t="shared" si="151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9"/>
        <v>13867.271999999995</v>
      </c>
      <c r="G428" s="371">
        <f>IF(C428=0, 0,D428*C428)</f>
        <v>86212.728000000003</v>
      </c>
      <c r="H428" s="373">
        <f t="shared" si="151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9"/>
        <v>17083.611900000004</v>
      </c>
      <c r="G429" s="371">
        <f t="shared" si="150"/>
        <v>74235.388099999996</v>
      </c>
      <c r="H429" s="373">
        <f t="shared" si="151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9"/>
        <v>13252.614000000001</v>
      </c>
      <c r="G430" s="371">
        <f t="shared" si="150"/>
        <v>85867.385999999999</v>
      </c>
      <c r="H430" s="373">
        <f t="shared" si="151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9"/>
        <v>10351.611600000004</v>
      </c>
      <c r="G431" s="371">
        <f t="shared" si="150"/>
        <v>95446.388400000011</v>
      </c>
      <c r="H431" s="373">
        <f t="shared" si="151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9"/>
        <v>12307.2804</v>
      </c>
      <c r="G432" s="371">
        <f t="shared" si="150"/>
        <v>80602.719600000011</v>
      </c>
      <c r="H432" s="373">
        <f t="shared" si="151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9"/>
        <v>11781.900000000011</v>
      </c>
      <c r="G433" s="371">
        <f t="shared" si="150"/>
        <v>80387.100000000006</v>
      </c>
      <c r="H433" s="373">
        <f t="shared" si="151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52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3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52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3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52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3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52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3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52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3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52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3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52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3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52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3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52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3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52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3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52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3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52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3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52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3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52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3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52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3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52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3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52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3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52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3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52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3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52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3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52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3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52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3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52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3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52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3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52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3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52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3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52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3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52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3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52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52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52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4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52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4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52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4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52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4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52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4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52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4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52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4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52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4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52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4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52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4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52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4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52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4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52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4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52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52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52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5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52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5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52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5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52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5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52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5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52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5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52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5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52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5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52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5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52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5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52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5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52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5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52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5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52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5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52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5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52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5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52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5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52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5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52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5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6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5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6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5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6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5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6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5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6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5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6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5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6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5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6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5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6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5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6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5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6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5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6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5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6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5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6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5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6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5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6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5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6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5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6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5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6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5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6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5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6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5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6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5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6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5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6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5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6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5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6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5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6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5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6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5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6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5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6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5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6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5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6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5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6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5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6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5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6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5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6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5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6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5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6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5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6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5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6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5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6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5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6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6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6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6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6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6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6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6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6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6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6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6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6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6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6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6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6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6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6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6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6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6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6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7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7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7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7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7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7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7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7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7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7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7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7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7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7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7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7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8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7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8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7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8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7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8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7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8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7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8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7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8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7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8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7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8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7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8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7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8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7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8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7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8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7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8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7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8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7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8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7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8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7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8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7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8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7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8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7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8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7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8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7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8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7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8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7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8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7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8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7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8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7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8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7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8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7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8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7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8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7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8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7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8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7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8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7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8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7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8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7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8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7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8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7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8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7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8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7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8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7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8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7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8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7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8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7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8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7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8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7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8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7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8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7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8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9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8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9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8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9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8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9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8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9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8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9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8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9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8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9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8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9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8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9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8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9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8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9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8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9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8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9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8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9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8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8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8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60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8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60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8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60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8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60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8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60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8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60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8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60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8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60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8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60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8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60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8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8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61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8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61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8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61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8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61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8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61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8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61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8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61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8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61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8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61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8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61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61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61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61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61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61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61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61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709" priority="109">
      <formula>F189&gt;0</formula>
    </cfRule>
    <cfRule type="expression" dxfId="1708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707" priority="102">
      <formula>F182&gt;0</formula>
    </cfRule>
    <cfRule type="expression" dxfId="1706" priority="103">
      <formula>F182&lt;0</formula>
    </cfRule>
  </conditionalFormatting>
  <conditionalFormatting sqref="H182:H188">
    <cfRule type="expression" dxfId="1705" priority="98">
      <formula>H182&gt;0</formula>
    </cfRule>
    <cfRule type="expression" dxfId="1704" priority="99">
      <formula>H182&lt;0</formula>
    </cfRule>
  </conditionalFormatting>
  <conditionalFormatting sqref="Q8">
    <cfRule type="expression" dxfId="1703" priority="84">
      <formula>Q8&gt;0</formula>
    </cfRule>
    <cfRule type="expression" dxfId="1702" priority="85">
      <formula>Q8&lt;0</formula>
    </cfRule>
  </conditionalFormatting>
  <conditionalFormatting sqref="Q7">
    <cfRule type="expression" dxfId="1701" priority="86">
      <formula>Q7&gt;0</formula>
    </cfRule>
    <cfRule type="expression" dxfId="1700" priority="87">
      <formula>Q7&lt;0</formula>
    </cfRule>
  </conditionalFormatting>
  <conditionalFormatting sqref="F290:F296">
    <cfRule type="expression" dxfId="1699" priority="58">
      <formula>F290&gt;0</formula>
    </cfRule>
    <cfRule type="expression" dxfId="1698" priority="59">
      <formula>F290&lt;0</formula>
    </cfRule>
  </conditionalFormatting>
  <conditionalFormatting sqref="F215:F233 H215:H233">
    <cfRule type="expression" dxfId="1697" priority="80">
      <formula>F215&gt;0</formula>
    </cfRule>
    <cfRule type="expression" dxfId="1696" priority="81">
      <formula>F215&lt;0</formula>
    </cfRule>
  </conditionalFormatting>
  <conditionalFormatting sqref="F208:F214">
    <cfRule type="expression" dxfId="1695" priority="78">
      <formula>F208&gt;0</formula>
    </cfRule>
    <cfRule type="expression" dxfId="1694" priority="79">
      <formula>F208&lt;0</formula>
    </cfRule>
  </conditionalFormatting>
  <conditionalFormatting sqref="H208:H214">
    <cfRule type="expression" dxfId="1693" priority="76">
      <formula>H208&gt;0</formula>
    </cfRule>
    <cfRule type="expression" dxfId="1692" priority="77">
      <formula>H208&lt;0</formula>
    </cfRule>
  </conditionalFormatting>
  <conditionalFormatting sqref="F241:F259 H241:H259">
    <cfRule type="expression" dxfId="1691" priority="74">
      <formula>F241&gt;0</formula>
    </cfRule>
    <cfRule type="expression" dxfId="1690" priority="75">
      <formula>F241&lt;0</formula>
    </cfRule>
  </conditionalFormatting>
  <conditionalFormatting sqref="F234:F240">
    <cfRule type="expression" dxfId="1689" priority="72">
      <formula>F234&gt;0</formula>
    </cfRule>
    <cfRule type="expression" dxfId="1688" priority="73">
      <formula>F234&lt;0</formula>
    </cfRule>
  </conditionalFormatting>
  <conditionalFormatting sqref="H234:H240">
    <cfRule type="expression" dxfId="1687" priority="70">
      <formula>H234&gt;0</formula>
    </cfRule>
    <cfRule type="expression" dxfId="1686" priority="71">
      <formula>H234&lt;0</formula>
    </cfRule>
  </conditionalFormatting>
  <conditionalFormatting sqref="F267:F284 H267:H284">
    <cfRule type="expression" dxfId="1685" priority="68">
      <formula>F267&gt;0</formula>
    </cfRule>
    <cfRule type="expression" dxfId="1684" priority="69">
      <formula>F267&lt;0</formula>
    </cfRule>
  </conditionalFormatting>
  <conditionalFormatting sqref="F260:F266">
    <cfRule type="expression" dxfId="1683" priority="66">
      <formula>F260&gt;0</formula>
    </cfRule>
    <cfRule type="expression" dxfId="1682" priority="67">
      <formula>F260&lt;0</formula>
    </cfRule>
  </conditionalFormatting>
  <conditionalFormatting sqref="H260:H266">
    <cfRule type="expression" dxfId="1681" priority="64">
      <formula>H260&gt;0</formula>
    </cfRule>
    <cfRule type="expression" dxfId="1680" priority="65">
      <formula>H260&lt;0</formula>
    </cfRule>
  </conditionalFormatting>
  <conditionalFormatting sqref="F285:F289 H285:H289">
    <cfRule type="expression" dxfId="1679" priority="62">
      <formula>F285&gt;0</formula>
    </cfRule>
    <cfRule type="expression" dxfId="1678" priority="63">
      <formula>F285&lt;0</formula>
    </cfRule>
  </conditionalFormatting>
  <conditionalFormatting sqref="F297:F312 H297:H312">
    <cfRule type="expression" dxfId="1677" priority="60">
      <formula>F297&gt;0</formula>
    </cfRule>
    <cfRule type="expression" dxfId="1676" priority="61">
      <formula>F297&lt;0</formula>
    </cfRule>
  </conditionalFormatting>
  <conditionalFormatting sqref="H290:H296">
    <cfRule type="expression" dxfId="1675" priority="56">
      <formula>H290&gt;0</formula>
    </cfRule>
    <cfRule type="expression" dxfId="1674" priority="57">
      <formula>H290&lt;0</formula>
    </cfRule>
  </conditionalFormatting>
  <conditionalFormatting sqref="F313 H313">
    <cfRule type="expression" dxfId="1673" priority="54">
      <formula>F313&gt;0</formula>
    </cfRule>
    <cfRule type="expression" dxfId="1672" priority="55">
      <formula>F313&lt;0</formula>
    </cfRule>
  </conditionalFormatting>
  <conditionalFormatting sqref="F314:F318 H314:H318">
    <cfRule type="expression" dxfId="1671" priority="52">
      <formula>F314&gt;0</formula>
    </cfRule>
    <cfRule type="expression" dxfId="1670" priority="53">
      <formula>F314&lt;0</formula>
    </cfRule>
  </conditionalFormatting>
  <conditionalFormatting sqref="F326:F341 H326:H341">
    <cfRule type="expression" dxfId="1669" priority="50">
      <formula>F326&gt;0</formula>
    </cfRule>
    <cfRule type="expression" dxfId="1668" priority="51">
      <formula>F326&lt;0</formula>
    </cfRule>
  </conditionalFormatting>
  <conditionalFormatting sqref="F319:F325">
    <cfRule type="expression" dxfId="1667" priority="48">
      <formula>F319&gt;0</formula>
    </cfRule>
    <cfRule type="expression" dxfId="1666" priority="49">
      <formula>F319&lt;0</formula>
    </cfRule>
  </conditionalFormatting>
  <conditionalFormatting sqref="H319:H325">
    <cfRule type="expression" dxfId="1665" priority="46">
      <formula>H319&gt;0</formula>
    </cfRule>
    <cfRule type="expression" dxfId="1664" priority="47">
      <formula>H319&lt;0</formula>
    </cfRule>
  </conditionalFormatting>
  <conditionalFormatting sqref="F343:F348 H343:H348">
    <cfRule type="expression" dxfId="1663" priority="44">
      <formula>F343&gt;0</formula>
    </cfRule>
    <cfRule type="expression" dxfId="1662" priority="45">
      <formula>F343&lt;0</formula>
    </cfRule>
  </conditionalFormatting>
  <conditionalFormatting sqref="F349 H349">
    <cfRule type="expression" dxfId="1661" priority="42">
      <formula>F349&gt;0</formula>
    </cfRule>
    <cfRule type="expression" dxfId="1660" priority="43">
      <formula>F349&lt;0</formula>
    </cfRule>
  </conditionalFormatting>
  <conditionalFormatting sqref="F350:F354 H350:H354">
    <cfRule type="expression" dxfId="1659" priority="40">
      <formula>F350&gt;0</formula>
    </cfRule>
    <cfRule type="expression" dxfId="1658" priority="41">
      <formula>F350&lt;0</formula>
    </cfRule>
  </conditionalFormatting>
  <conditionalFormatting sqref="F362:F377 H362:H377">
    <cfRule type="expression" dxfId="1657" priority="38">
      <formula>F362&gt;0</formula>
    </cfRule>
    <cfRule type="expression" dxfId="1656" priority="39">
      <formula>F362&lt;0</formula>
    </cfRule>
  </conditionalFormatting>
  <conditionalFormatting sqref="F355:F361">
    <cfRule type="expression" dxfId="1655" priority="36">
      <formula>F355&gt;0</formula>
    </cfRule>
    <cfRule type="expression" dxfId="1654" priority="37">
      <formula>F355&lt;0</formula>
    </cfRule>
  </conditionalFormatting>
  <conditionalFormatting sqref="H355:H361">
    <cfRule type="expression" dxfId="1653" priority="34">
      <formula>H355&gt;0</formula>
    </cfRule>
    <cfRule type="expression" dxfId="1652" priority="35">
      <formula>H355&lt;0</formula>
    </cfRule>
  </conditionalFormatting>
  <conditionalFormatting sqref="F378:F383 H378:H383">
    <cfRule type="expression" dxfId="1651" priority="32">
      <formula>F378&gt;0</formula>
    </cfRule>
    <cfRule type="expression" dxfId="1650" priority="33">
      <formula>F378&lt;0</formula>
    </cfRule>
  </conditionalFormatting>
  <conditionalFormatting sqref="F384 H384">
    <cfRule type="expression" dxfId="1649" priority="30">
      <formula>F384&gt;0</formula>
    </cfRule>
    <cfRule type="expression" dxfId="1648" priority="31">
      <formula>F384&lt;0</formula>
    </cfRule>
  </conditionalFormatting>
  <conditionalFormatting sqref="F385:F389 H385:H389">
    <cfRule type="expression" dxfId="1647" priority="28">
      <formula>F385&gt;0</formula>
    </cfRule>
    <cfRule type="expression" dxfId="1646" priority="29">
      <formula>F385&lt;0</formula>
    </cfRule>
  </conditionalFormatting>
  <conditionalFormatting sqref="F397:F412 H397:H412">
    <cfRule type="expression" dxfId="1645" priority="26">
      <formula>F397&gt;0</formula>
    </cfRule>
    <cfRule type="expression" dxfId="1644" priority="27">
      <formula>F397&lt;0</formula>
    </cfRule>
  </conditionalFormatting>
  <conditionalFormatting sqref="F390:F396">
    <cfRule type="expression" dxfId="1643" priority="24">
      <formula>F390&gt;0</formula>
    </cfRule>
    <cfRule type="expression" dxfId="1642" priority="25">
      <formula>F390&lt;0</formula>
    </cfRule>
  </conditionalFormatting>
  <conditionalFormatting sqref="H390:H396">
    <cfRule type="expression" dxfId="1641" priority="22">
      <formula>H390&gt;0</formula>
    </cfRule>
    <cfRule type="expression" dxfId="1640" priority="23">
      <formula>H390&lt;0</formula>
    </cfRule>
  </conditionalFormatting>
  <conditionalFormatting sqref="M441">
    <cfRule type="expression" dxfId="1639" priority="20">
      <formula>M441&gt;0</formula>
    </cfRule>
    <cfRule type="expression" dxfId="1638" priority="21">
      <formula>M441&lt;0</formula>
    </cfRule>
  </conditionalFormatting>
  <conditionalFormatting sqref="F94:F179 H94:H179">
    <cfRule type="expression" dxfId="1637" priority="18">
      <formula>F94&gt;0</formula>
    </cfRule>
    <cfRule type="expression" dxfId="1636" priority="19">
      <formula>F94&lt;0</formula>
    </cfRule>
  </conditionalFormatting>
  <conditionalFormatting sqref="F82:F93">
    <cfRule type="expression" dxfId="1635" priority="16">
      <formula>F82&gt;0</formula>
    </cfRule>
    <cfRule type="expression" dxfId="1634" priority="17">
      <formula>F82&lt;0</formula>
    </cfRule>
  </conditionalFormatting>
  <conditionalFormatting sqref="H82:H93">
    <cfRule type="expression" dxfId="1633" priority="14">
      <formula>H82&gt;0</formula>
    </cfRule>
    <cfRule type="expression" dxfId="1632" priority="15">
      <formula>H82&lt;0</formula>
    </cfRule>
  </conditionalFormatting>
  <conditionalFormatting sqref="F76:F81 H76:H81">
    <cfRule type="expression" dxfId="1631" priority="12">
      <formula>F76&gt;0</formula>
    </cfRule>
    <cfRule type="expression" dxfId="1630" priority="13">
      <formula>F76&lt;0</formula>
    </cfRule>
  </conditionalFormatting>
  <conditionalFormatting sqref="J78:K78">
    <cfRule type="expression" dxfId="1629" priority="10">
      <formula>J78&gt;0</formula>
    </cfRule>
    <cfRule type="expression" dxfId="1628" priority="11">
      <formula>J78&lt;0</formula>
    </cfRule>
  </conditionalFormatting>
  <conditionalFormatting sqref="J79:K85 K84:K179">
    <cfRule type="expression" dxfId="1627" priority="8">
      <formula>J79&gt;0</formula>
    </cfRule>
    <cfRule type="expression" dxfId="1626" priority="9">
      <formula>J79&lt;0</formula>
    </cfRule>
  </conditionalFormatting>
  <conditionalFormatting sqref="L78:L160 L167 L169">
    <cfRule type="expression" dxfId="1625" priority="4">
      <formula>L78&gt;0</formula>
    </cfRule>
    <cfRule type="expression" dxfId="1624" priority="5">
      <formula>L78&lt;0</formula>
    </cfRule>
  </conditionalFormatting>
  <conditionalFormatting sqref="Q10">
    <cfRule type="expression" dxfId="1623" priority="2">
      <formula>Q10&gt;0</formula>
    </cfRule>
    <cfRule type="expression" dxfId="162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14.94</v>
      </c>
      <c r="R4" s="508">
        <v>-9.5999999999999992E-3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2988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-502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-502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-0.14383954154727793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3.2128514056224897E-2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16.434000000000001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16.284600000000001</v>
      </c>
      <c r="W16" s="134"/>
    </row>
    <row r="17" spans="1:23" x14ac:dyDescent="0.25">
      <c r="O17" s="81">
        <v>1.08</v>
      </c>
      <c r="P17" s="81">
        <f t="shared" si="0"/>
        <v>16.135200000000001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15.985800000000001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15.836400000000001</v>
      </c>
      <c r="W19" s="134"/>
    </row>
    <row r="20" spans="1:23" x14ac:dyDescent="0.25">
      <c r="O20" s="81">
        <v>1.05</v>
      </c>
      <c r="P20" s="81">
        <f t="shared" si="0"/>
        <v>15.686999999999999</v>
      </c>
      <c r="W20" s="134"/>
    </row>
    <row r="21" spans="1:23" x14ac:dyDescent="0.25">
      <c r="O21" s="81">
        <v>1.04</v>
      </c>
      <c r="P21" s="81">
        <f t="shared" si="0"/>
        <v>15.537599999999999</v>
      </c>
      <c r="W21" s="134"/>
    </row>
    <row r="22" spans="1:23" x14ac:dyDescent="0.25">
      <c r="O22" s="81">
        <v>1.03</v>
      </c>
      <c r="P22" s="81">
        <f t="shared" si="0"/>
        <v>15.388199999999999</v>
      </c>
      <c r="W22" s="134"/>
    </row>
    <row r="23" spans="1:23" x14ac:dyDescent="0.25">
      <c r="O23" s="81">
        <v>1.02</v>
      </c>
      <c r="P23" s="81">
        <f t="shared" si="0"/>
        <v>15.238799999999999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15.089399999999999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14.94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14.7906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14.6412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14.4918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14.3424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14.193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14.043599999999998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13.8942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13.7448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13.5954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13.446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1" priority="21">
      <formula>F47&gt;0</formula>
    </cfRule>
    <cfRule type="expression" dxfId="1620" priority="22">
      <formula>F47&lt;0</formula>
    </cfRule>
  </conditionalFormatting>
  <conditionalFormatting sqref="Q7">
    <cfRule type="expression" dxfId="1619" priority="19">
      <formula>Q7&gt;0</formula>
    </cfRule>
    <cfRule type="expression" dxfId="1618" priority="20">
      <formula>Q7&lt;0</formula>
    </cfRule>
  </conditionalFormatting>
  <conditionalFormatting sqref="Q8">
    <cfRule type="expression" dxfId="1617" priority="17">
      <formula>Q8&gt;0</formula>
    </cfRule>
    <cfRule type="expression" dxfId="1616" priority="18">
      <formula>Q8&lt;0</formula>
    </cfRule>
  </conditionalFormatting>
  <conditionalFormatting sqref="F25:F46">
    <cfRule type="expression" dxfId="1615" priority="15">
      <formula>F25&gt;0</formula>
    </cfRule>
    <cfRule type="expression" dxfId="1614" priority="16">
      <formula>F25&lt;0</formula>
    </cfRule>
  </conditionalFormatting>
  <conditionalFormatting sqref="H25:H46">
    <cfRule type="expression" dxfId="1613" priority="13">
      <formula>H25&gt;0</formula>
    </cfRule>
    <cfRule type="expression" dxfId="1612" priority="14">
      <formula>H25&lt;0</formula>
    </cfRule>
  </conditionalFormatting>
  <conditionalFormatting sqref="F89:F110">
    <cfRule type="expression" dxfId="1611" priority="11">
      <formula>F89&gt;0</formula>
    </cfRule>
    <cfRule type="expression" dxfId="1610" priority="12">
      <formula>F89&lt;0</formula>
    </cfRule>
  </conditionalFormatting>
  <conditionalFormatting sqref="H89:H110">
    <cfRule type="expression" dxfId="1609" priority="9">
      <formula>H89&gt;0</formula>
    </cfRule>
    <cfRule type="expression" dxfId="1608" priority="10">
      <formula>H89&lt;0</formula>
    </cfRule>
  </conditionalFormatting>
  <conditionalFormatting sqref="Q10">
    <cfRule type="expression" dxfId="1607" priority="7">
      <formula>Q10&gt;0</formula>
    </cfRule>
    <cfRule type="expression" dxfId="1606" priority="8">
      <formula>Q10&lt;0</formula>
    </cfRule>
  </conditionalFormatting>
  <conditionalFormatting sqref="J25:J38">
    <cfRule type="expression" dxfId="1605" priority="5">
      <formula>J25&gt;0</formula>
    </cfRule>
    <cfRule type="expression" dxfId="1604" priority="6">
      <formula>J25&lt;0</formula>
    </cfRule>
  </conditionalFormatting>
  <conditionalFormatting sqref="K25:K38">
    <cfRule type="expression" dxfId="1603" priority="3">
      <formula>K25&gt;0</formula>
    </cfRule>
    <cfRule type="expression" dxfId="1602" priority="4">
      <formula>K25&lt;0</formula>
    </cfRule>
  </conditionalFormatting>
  <conditionalFormatting sqref="L25:L38">
    <cfRule type="expression" dxfId="1601" priority="1">
      <formula>L25&gt;0</formula>
    </cfRule>
    <cfRule type="expression" dxfId="160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24.08</v>
      </c>
      <c r="R4" s="226">
        <v>-6.3399999999999998E-2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72240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-8301.7999999999811</v>
      </c>
      <c r="R7">
        <v>1800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-10049.769999999975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-0.12212660212806499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2.0764119601328904E-2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955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956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996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5" t="s">
        <v>78</v>
      </c>
      <c r="P22" s="825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26.488</v>
      </c>
      <c r="Q23" s="2"/>
      <c r="W23" s="134"/>
      <c r="Y23" s="789">
        <v>43167</v>
      </c>
      <c r="Z23" t="s">
        <v>1003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26.247199999999999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26.006399999999999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25.765599999999999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25.524799999999999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25.283999999999999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25.043199999999999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24.802399999999999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24.561599999999999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24.320799999999998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24.08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23.839199999999998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23.598399999999998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23.357599999999998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23.116799999999998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22.875999999999998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22.635199999999998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22.394400000000001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22.153600000000001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21.912800000000001</v>
      </c>
      <c r="W42" s="134"/>
    </row>
    <row r="43" spans="1:23" x14ac:dyDescent="0.25">
      <c r="O43" s="81">
        <v>0.9</v>
      </c>
      <c r="P43" s="81">
        <f t="shared" si="2"/>
        <v>21.672000000000001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599" priority="69">
      <formula>F121&gt;0</formula>
    </cfRule>
    <cfRule type="expression" dxfId="1598" priority="70">
      <formula>F121&lt;0</formula>
    </cfRule>
  </conditionalFormatting>
  <conditionalFormatting sqref="F126:F139 F142:F186 F189:F190">
    <cfRule type="expression" dxfId="1597" priority="65">
      <formula>F126&gt;0</formula>
    </cfRule>
    <cfRule type="expression" dxfId="1596" priority="66">
      <formula>F126&lt;0</formula>
    </cfRule>
  </conditionalFormatting>
  <conditionalFormatting sqref="F126:F139 F142:F186 F189:F190">
    <cfRule type="expression" dxfId="1595" priority="67">
      <formula>F126&gt;0</formula>
    </cfRule>
    <cfRule type="expression" dxfId="1594" priority="68">
      <formula>F126&lt;0</formula>
    </cfRule>
  </conditionalFormatting>
  <conditionalFormatting sqref="H121:H139 H142:H186 H189:H190">
    <cfRule type="expression" dxfId="1593" priority="63">
      <formula>H121&gt;0</formula>
    </cfRule>
    <cfRule type="expression" dxfId="1592" priority="64">
      <formula>H121&lt;0</formula>
    </cfRule>
  </conditionalFormatting>
  <conditionalFormatting sqref="F117:F120">
    <cfRule type="expression" dxfId="1591" priority="57">
      <formula>F117&gt;0</formula>
    </cfRule>
    <cfRule type="expression" dxfId="1590" priority="58">
      <formula>F117&lt;0</formula>
    </cfRule>
  </conditionalFormatting>
  <conditionalFormatting sqref="H117:H120">
    <cfRule type="expression" dxfId="1589" priority="55">
      <formula>H117&gt;0</formula>
    </cfRule>
    <cfRule type="expression" dxfId="1588" priority="56">
      <formula>H117&lt;0</formula>
    </cfRule>
  </conditionalFormatting>
  <conditionalFormatting sqref="Q8">
    <cfRule type="expression" dxfId="1587" priority="51">
      <formula>Q8&gt;0</formula>
    </cfRule>
    <cfRule type="expression" dxfId="1586" priority="52">
      <formula>Q8&lt;0</formula>
    </cfRule>
  </conditionalFormatting>
  <conditionalFormatting sqref="Q7">
    <cfRule type="expression" dxfId="1585" priority="53">
      <formula>Q7&gt;0</formula>
    </cfRule>
    <cfRule type="expression" dxfId="1584" priority="54">
      <formula>Q7&lt;0</formula>
    </cfRule>
  </conditionalFormatting>
  <conditionalFormatting sqref="F140">
    <cfRule type="expression" dxfId="1583" priority="47">
      <formula>F140&gt;0</formula>
    </cfRule>
    <cfRule type="expression" dxfId="1582" priority="48">
      <formula>F140&lt;0</formula>
    </cfRule>
  </conditionalFormatting>
  <conditionalFormatting sqref="F140">
    <cfRule type="expression" dxfId="1581" priority="49">
      <formula>F140&gt;0</formula>
    </cfRule>
    <cfRule type="expression" dxfId="1580" priority="50">
      <formula>F140&lt;0</formula>
    </cfRule>
  </conditionalFormatting>
  <conditionalFormatting sqref="H140">
    <cfRule type="expression" dxfId="1579" priority="45">
      <formula>H140&gt;0</formula>
    </cfRule>
    <cfRule type="expression" dxfId="1578" priority="46">
      <formula>H140&lt;0</formula>
    </cfRule>
  </conditionalFormatting>
  <conditionalFormatting sqref="F141">
    <cfRule type="expression" dxfId="1577" priority="41">
      <formula>F141&gt;0</formula>
    </cfRule>
    <cfRule type="expression" dxfId="1576" priority="42">
      <formula>F141&lt;0</formula>
    </cfRule>
  </conditionalFormatting>
  <conditionalFormatting sqref="F141">
    <cfRule type="expression" dxfId="1575" priority="43">
      <formula>F141&gt;0</formula>
    </cfRule>
    <cfRule type="expression" dxfId="1574" priority="44">
      <formula>F141&lt;0</formula>
    </cfRule>
  </conditionalFormatting>
  <conditionalFormatting sqref="H141">
    <cfRule type="expression" dxfId="1573" priority="39">
      <formula>H141&gt;0</formula>
    </cfRule>
    <cfRule type="expression" dxfId="1572" priority="40">
      <formula>H141&lt;0</formula>
    </cfRule>
  </conditionalFormatting>
  <conditionalFormatting sqref="F187:F188">
    <cfRule type="expression" dxfId="1571" priority="35">
      <formula>F187&gt;0</formula>
    </cfRule>
    <cfRule type="expression" dxfId="1570" priority="36">
      <formula>F187&lt;0</formula>
    </cfRule>
  </conditionalFormatting>
  <conditionalFormatting sqref="F187:F188">
    <cfRule type="expression" dxfId="1569" priority="37">
      <formula>F187&gt;0</formula>
    </cfRule>
    <cfRule type="expression" dxfId="1568" priority="38">
      <formula>F187&lt;0</formula>
    </cfRule>
  </conditionalFormatting>
  <conditionalFormatting sqref="H187:H188">
    <cfRule type="expression" dxfId="1567" priority="33">
      <formula>H187&gt;0</formula>
    </cfRule>
    <cfRule type="expression" dxfId="1566" priority="34">
      <formula>H187&lt;0</formula>
    </cfRule>
  </conditionalFormatting>
  <conditionalFormatting sqref="F48:F63">
    <cfRule type="expression" dxfId="1565" priority="31">
      <formula>F48&gt;0</formula>
    </cfRule>
    <cfRule type="expression" dxfId="1564" priority="32">
      <formula>F48&lt;0</formula>
    </cfRule>
  </conditionalFormatting>
  <conditionalFormatting sqref="H48:H63">
    <cfRule type="expression" dxfId="1563" priority="29">
      <formula>H48&gt;0</formula>
    </cfRule>
    <cfRule type="expression" dxfId="1562" priority="30">
      <formula>H48&lt;0</formula>
    </cfRule>
  </conditionalFormatting>
  <conditionalFormatting sqref="Q10">
    <cfRule type="expression" dxfId="1561" priority="27">
      <formula>Q10&gt;0</formula>
    </cfRule>
    <cfRule type="expression" dxfId="1560" priority="28">
      <formula>Q10&lt;0</formula>
    </cfRule>
  </conditionalFormatting>
  <conditionalFormatting sqref="J58:K58">
    <cfRule type="expression" dxfId="1559" priority="25">
      <formula>J58&gt;0</formula>
    </cfRule>
    <cfRule type="expression" dxfId="1558" priority="26">
      <formula>J58&lt;0</formula>
    </cfRule>
  </conditionalFormatting>
  <conditionalFormatting sqref="K59">
    <cfRule type="expression" dxfId="1557" priority="23">
      <formula>K59&gt;0</formula>
    </cfRule>
    <cfRule type="expression" dxfId="1556" priority="24">
      <formula>K59&lt;0</formula>
    </cfRule>
  </conditionalFormatting>
  <conditionalFormatting sqref="K60:K73 K78:K115">
    <cfRule type="expression" dxfId="1555" priority="21">
      <formula>K60&gt;0</formula>
    </cfRule>
    <cfRule type="expression" dxfId="1554" priority="22">
      <formula>K60&lt;0</formula>
    </cfRule>
  </conditionalFormatting>
  <conditionalFormatting sqref="F65:F73">
    <cfRule type="expression" dxfId="1553" priority="19">
      <formula>F65&gt;0</formula>
    </cfRule>
    <cfRule type="expression" dxfId="1552" priority="20">
      <formula>F65&lt;0</formula>
    </cfRule>
  </conditionalFormatting>
  <conditionalFormatting sqref="H65:H73">
    <cfRule type="expression" dxfId="1551" priority="17">
      <formula>H65&gt;0</formula>
    </cfRule>
    <cfRule type="expression" dxfId="1550" priority="18">
      <formula>H65&lt;0</formula>
    </cfRule>
  </conditionalFormatting>
  <conditionalFormatting sqref="R4">
    <cfRule type="expression" dxfId="1549" priority="15">
      <formula>R4&gt;0</formula>
    </cfRule>
    <cfRule type="expression" dxfId="1548" priority="16">
      <formula>R4&lt;0</formula>
    </cfRule>
  </conditionalFormatting>
  <conditionalFormatting sqref="Q9">
    <cfRule type="expression" dxfId="1547" priority="13">
      <formula>Q9&gt;0</formula>
    </cfRule>
    <cfRule type="expression" dxfId="1546" priority="14">
      <formula>Q9&lt;0</formula>
    </cfRule>
  </conditionalFormatting>
  <conditionalFormatting sqref="K74:K77">
    <cfRule type="expression" dxfId="1545" priority="11">
      <formula>K74&gt;0</formula>
    </cfRule>
    <cfRule type="expression" dxfId="1544" priority="12">
      <formula>K74&lt;0</formula>
    </cfRule>
  </conditionalFormatting>
  <conditionalFormatting sqref="F74:F97">
    <cfRule type="expression" dxfId="1543" priority="9">
      <formula>F74&gt;0</formula>
    </cfRule>
    <cfRule type="expression" dxfId="1542" priority="10">
      <formula>F74&lt;0</formula>
    </cfRule>
  </conditionalFormatting>
  <conditionalFormatting sqref="H74:H97">
    <cfRule type="expression" dxfId="1541" priority="7">
      <formula>H74&gt;0</formula>
    </cfRule>
    <cfRule type="expression" dxfId="1540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539" priority="3">
      <formula>F98&gt;0</formula>
    </cfRule>
    <cfRule type="expression" dxfId="1538" priority="4">
      <formula>F98&lt;0</formula>
    </cfRule>
  </conditionalFormatting>
  <conditionalFormatting sqref="H98:H111">
    <cfRule type="expression" dxfId="1537" priority="1">
      <formula>H98&gt;0</formula>
    </cfRule>
    <cfRule type="expression" dxfId="1536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-5.0000000000000001E-4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35" priority="31">
      <formula>Q7&gt;0</formula>
    </cfRule>
    <cfRule type="expression" dxfId="1534" priority="32">
      <formula>Q7&lt;0</formula>
    </cfRule>
  </conditionalFormatting>
  <conditionalFormatting sqref="Q8">
    <cfRule type="expression" dxfId="1533" priority="29">
      <formula>Q8&gt;0</formula>
    </cfRule>
    <cfRule type="expression" dxfId="1532" priority="30">
      <formula>Q8&lt;0</formula>
    </cfRule>
  </conditionalFormatting>
  <conditionalFormatting sqref="F62:F65">
    <cfRule type="expression" dxfId="1531" priority="21">
      <formula>F62&gt;0</formula>
    </cfRule>
    <cfRule type="expression" dxfId="1530" priority="22">
      <formula>F62&lt;0</formula>
    </cfRule>
  </conditionalFormatting>
  <conditionalFormatting sqref="F66:F74 F78:F98 F102:F106">
    <cfRule type="expression" dxfId="1529" priority="17">
      <formula>F66&gt;0</formula>
    </cfRule>
    <cfRule type="expression" dxfId="1528" priority="18">
      <formula>F66&lt;0</formula>
    </cfRule>
  </conditionalFormatting>
  <conditionalFormatting sqref="F66:F74 F78:F98 F102:F106">
    <cfRule type="expression" dxfId="1527" priority="19">
      <formula>F66&gt;0</formula>
    </cfRule>
    <cfRule type="expression" dxfId="1526" priority="20">
      <formula>F66&lt;0</formula>
    </cfRule>
  </conditionalFormatting>
  <conditionalFormatting sqref="H62:H74 H78:H98 H102:H106">
    <cfRule type="expression" dxfId="1525" priority="15">
      <formula>H62&gt;0</formula>
    </cfRule>
    <cfRule type="expression" dxfId="1524" priority="16">
      <formula>H62&lt;0</formula>
    </cfRule>
  </conditionalFormatting>
  <conditionalFormatting sqref="F57:F61">
    <cfRule type="expression" dxfId="1523" priority="13">
      <formula>F57&gt;0</formula>
    </cfRule>
    <cfRule type="expression" dxfId="1522" priority="14">
      <formula>F57&lt;0</formula>
    </cfRule>
  </conditionalFormatting>
  <conditionalFormatting sqref="H57:H61">
    <cfRule type="expression" dxfId="1521" priority="11">
      <formula>H57&gt;0</formula>
    </cfRule>
    <cfRule type="expression" dxfId="1520" priority="12">
      <formula>H57&lt;0</formula>
    </cfRule>
  </conditionalFormatting>
  <conditionalFormatting sqref="F75:F77">
    <cfRule type="expression" dxfId="1519" priority="7">
      <formula>F75&gt;0</formula>
    </cfRule>
    <cfRule type="expression" dxfId="1518" priority="8">
      <formula>F75&lt;0</formula>
    </cfRule>
  </conditionalFormatting>
  <conditionalFormatting sqref="F75:F77">
    <cfRule type="expression" dxfId="1517" priority="9">
      <formula>F75&gt;0</formula>
    </cfRule>
    <cfRule type="expression" dxfId="1516" priority="10">
      <formula>F75&lt;0</formula>
    </cfRule>
  </conditionalFormatting>
  <conditionalFormatting sqref="H75:H77">
    <cfRule type="expression" dxfId="1515" priority="5">
      <formula>H75&gt;0</formula>
    </cfRule>
    <cfRule type="expression" dxfId="1514" priority="6">
      <formula>H75&lt;0</formula>
    </cfRule>
  </conditionalFormatting>
  <conditionalFormatting sqref="F22:F30">
    <cfRule type="expression" dxfId="1513" priority="3">
      <formula>F22&gt;0</formula>
    </cfRule>
    <cfRule type="expression" dxfId="1512" priority="4">
      <formula>F22&lt;0</formula>
    </cfRule>
  </conditionalFormatting>
  <conditionalFormatting sqref="F99:F101">
    <cfRule type="expression" dxfId="1511" priority="1">
      <formula>F99&gt;0</formula>
    </cfRule>
    <cfRule type="expression" dxfId="151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129.04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129.04</v>
      </c>
      <c r="R4" s="486">
        <v>6.3E-3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141.94400000000002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140.65360000000001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139.36320000000001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138.0728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136.7824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135.49199999999999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134.20159999999998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132.91120000000001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131.6208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130.3304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129.04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127.74959999999999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126.4592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125.16879999999999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123.87839999999998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122.58799999999998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121.29759999999999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120.0072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118.71679999999999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117.4264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116.136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09" priority="19">
      <formula>F25&gt;0</formula>
    </cfRule>
    <cfRule type="expression" dxfId="1508" priority="20">
      <formula>F25&lt;0</formula>
    </cfRule>
  </conditionalFormatting>
  <conditionalFormatting sqref="Q7">
    <cfRule type="expression" dxfId="1507" priority="17">
      <formula>Q7&gt;0</formula>
    </cfRule>
    <cfRule type="expression" dxfId="1506" priority="18">
      <formula>Q7&lt;0</formula>
    </cfRule>
  </conditionalFormatting>
  <conditionalFormatting sqref="Q8">
    <cfRule type="expression" dxfId="1505" priority="15">
      <formula>Q8&gt;0</formula>
    </cfRule>
    <cfRule type="expression" dxfId="1504" priority="16">
      <formula>Q8&lt;0</formula>
    </cfRule>
  </conditionalFormatting>
  <conditionalFormatting sqref="M74">
    <cfRule type="expression" dxfId="1503" priority="9">
      <formula>M74&gt;0</formula>
    </cfRule>
    <cfRule type="expression" dxfId="1502" priority="10">
      <formula>M74&lt;0</formula>
    </cfRule>
  </conditionalFormatting>
  <conditionalFormatting sqref="F113:F149 H113:H149">
    <cfRule type="expression" dxfId="1501" priority="7">
      <formula>F113&gt;0</formula>
    </cfRule>
    <cfRule type="expression" dxfId="1500" priority="8">
      <formula>F113&lt;0</formula>
    </cfRule>
  </conditionalFormatting>
  <conditionalFormatting sqref="F105:F112">
    <cfRule type="expression" dxfId="1499" priority="5">
      <formula>F105&gt;0</formula>
    </cfRule>
    <cfRule type="expression" dxfId="1498" priority="6">
      <formula>F105&lt;0</formula>
    </cfRule>
  </conditionalFormatting>
  <conditionalFormatting sqref="H105:H112">
    <cfRule type="expression" dxfId="1497" priority="3">
      <formula>H105&gt;0</formula>
    </cfRule>
    <cfRule type="expression" dxfId="1496" priority="4">
      <formula>H105&lt;0</formula>
    </cfRule>
  </conditionalFormatting>
  <conditionalFormatting sqref="Q10">
    <cfRule type="expression" dxfId="1495" priority="1">
      <formula>Q10&gt;0</formula>
    </cfRule>
    <cfRule type="expression" dxfId="149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198.32339999999996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205.92</v>
      </c>
      <c r="R4" s="508">
        <v>4.1999999999999997E-3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>H5*I5-J5</f>
        <v>6164.86</v>
      </c>
      <c r="L5" s="4"/>
      <c r="M5" s="4"/>
      <c r="O5" s="11" t="s">
        <v>67</v>
      </c>
      <c r="Q5" s="3">
        <f>Q4*Q2</f>
        <v>20592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19832.339999999997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984.43000000000393</v>
      </c>
      <c r="R7">
        <v>25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759.66000000000349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3.8304103297946868E-2</v>
      </c>
      <c r="T9" s="159">
        <v>43174</v>
      </c>
      <c r="U9" t="s">
        <v>82</v>
      </c>
    </row>
    <row r="10" spans="1:21" x14ac:dyDescent="0.25">
      <c r="B10" s="72">
        <v>43137</v>
      </c>
      <c r="C10" s="4">
        <v>15</v>
      </c>
      <c r="D10" s="3">
        <v>207.88</v>
      </c>
      <c r="E10" s="3">
        <v>0</v>
      </c>
      <c r="F10" s="3">
        <f t="shared" ref="F10" si="1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72">
        <v>43140</v>
      </c>
      <c r="C11" s="4">
        <v>10</v>
      </c>
      <c r="D11" s="2">
        <v>205.8</v>
      </c>
      <c r="E11" s="2">
        <v>0</v>
      </c>
      <c r="F11" s="2">
        <f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43143</v>
      </c>
      <c r="C12" s="4">
        <v>45</v>
      </c>
      <c r="D12" s="3">
        <v>206.78</v>
      </c>
      <c r="E12" s="3">
        <v>0</v>
      </c>
      <c r="F12" s="3">
        <f>C12*D12+E12</f>
        <v>9305.1</v>
      </c>
      <c r="G12" s="1"/>
      <c r="H12" s="70"/>
      <c r="O12" s="11" t="s">
        <v>992</v>
      </c>
      <c r="Q12" s="1">
        <v>43174</v>
      </c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>C13*D13+E13</f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>C14*D14+E14</f>
        <v>2924.7</v>
      </c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226.512</v>
      </c>
    </row>
    <row r="18" spans="1:16" x14ac:dyDescent="0.25">
      <c r="A18" s="31" t="s">
        <v>81</v>
      </c>
      <c r="B18" s="14"/>
      <c r="C18" s="14">
        <f>SUM(C2:C14)</f>
        <v>210</v>
      </c>
      <c r="D18" s="18"/>
      <c r="E18" s="18"/>
      <c r="F18" s="18">
        <f>SUM(F2:F14)</f>
        <v>43795.399999999994</v>
      </c>
      <c r="G18" s="14"/>
      <c r="H18" s="71">
        <f>SUM(H2:H5)</f>
        <v>110</v>
      </c>
      <c r="I18" s="18"/>
      <c r="J18" s="18"/>
      <c r="K18" s="18">
        <f>SUM(K2:K5)</f>
        <v>23963.059999999998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224.4528</v>
      </c>
    </row>
    <row r="19" spans="1:16" ht="15.75" thickBot="1" x14ac:dyDescent="0.3">
      <c r="A19" s="347" t="s">
        <v>194</v>
      </c>
      <c r="B19" s="348"/>
      <c r="C19" s="349">
        <f>SumByColor($A$19,C2:C17)</f>
        <v>110</v>
      </c>
      <c r="D19" s="349"/>
      <c r="E19" s="349"/>
      <c r="F19" s="350">
        <f>SumByColor($A$19,F2:F17)</f>
        <v>23396</v>
      </c>
      <c r="G19" s="349"/>
      <c r="H19" s="349">
        <f>SumByColor($A$19,H2:H17)</f>
        <v>110</v>
      </c>
      <c r="I19" s="349"/>
      <c r="J19" s="349"/>
      <c r="K19" s="350">
        <f>SumByColor($A$19,K2:K17)</f>
        <v>23963</v>
      </c>
      <c r="L19" s="349"/>
      <c r="M19" s="350">
        <f>SumByColor($A$19,M2:M17)</f>
        <v>0</v>
      </c>
      <c r="O19" s="81">
        <v>1.08</v>
      </c>
      <c r="P19" s="81">
        <f t="shared" si="2"/>
        <v>222.39359999999999</v>
      </c>
    </row>
    <row r="20" spans="1:16" x14ac:dyDescent="0.25">
      <c r="O20" s="81">
        <v>1.07</v>
      </c>
      <c r="P20" s="81">
        <f t="shared" si="2"/>
        <v>220.33439999999999</v>
      </c>
    </row>
    <row r="21" spans="1:16" x14ac:dyDescent="0.25">
      <c r="O21" s="81">
        <v>1.06</v>
      </c>
      <c r="P21" s="81">
        <f t="shared" si="2"/>
        <v>218.27519999999998</v>
      </c>
    </row>
    <row r="22" spans="1:16" x14ac:dyDescent="0.25">
      <c r="O22" s="81">
        <v>1.05</v>
      </c>
      <c r="P22" s="81">
        <f t="shared" si="2"/>
        <v>216.21600000000001</v>
      </c>
    </row>
    <row r="23" spans="1:16" x14ac:dyDescent="0.25">
      <c r="O23" s="81">
        <v>1.04</v>
      </c>
      <c r="P23" s="81">
        <f t="shared" si="2"/>
        <v>214.1568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2"/>
        <v>212.0976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3">C25*(E25-D25)</f>
        <v>277.80000000000058</v>
      </c>
      <c r="G25" s="39">
        <f t="shared" ref="G25" si="4">D25*C25</f>
        <v>5679.5999999999995</v>
      </c>
      <c r="H25" s="226">
        <f t="shared" ref="H25" si="5">(E25-D25)/D25</f>
        <v>4.8911895203887702E-2</v>
      </c>
      <c r="I25" s="39"/>
      <c r="J25" s="39"/>
      <c r="K25" s="39"/>
      <c r="L25" s="39"/>
      <c r="O25" s="81">
        <v>1.02</v>
      </c>
      <c r="P25" s="81">
        <f t="shared" si="2"/>
        <v>210.0384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6">C26*(E26-D26)</f>
        <v>391.20000000000061</v>
      </c>
      <c r="G26" s="39">
        <f t="shared" ref="G26" si="7">D26*C26</f>
        <v>5679.5999999999995</v>
      </c>
      <c r="H26" s="226">
        <f t="shared" ref="H26" si="8">(E26-D26)/D26</f>
        <v>6.8878090006338585E-2</v>
      </c>
      <c r="I26" s="39"/>
      <c r="J26" s="39"/>
      <c r="K26" s="39"/>
      <c r="L26" s="39"/>
      <c r="O26" s="81">
        <v>1.01</v>
      </c>
      <c r="P26" s="81">
        <f t="shared" si="2"/>
        <v>207.97919999999999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9">C27*(E27-D27)</f>
        <v>1209.3000000000002</v>
      </c>
      <c r="G27" s="39">
        <f t="shared" ref="G27" si="10">D27*C27</f>
        <v>5679.5999999999995</v>
      </c>
      <c r="H27" s="226">
        <f t="shared" ref="H27" si="11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2"/>
        <v>205.92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2">C28*(E28-D28)</f>
        <v>1602.7500000000005</v>
      </c>
      <c r="G28" s="39">
        <f t="shared" ref="G28" si="13">D28*C28</f>
        <v>3299.6499999999996</v>
      </c>
      <c r="H28" s="226">
        <f t="shared" ref="H28" si="14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2"/>
        <v>203.86079999999998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5">C29*(E29-D29)</f>
        <v>1459.5500000000004</v>
      </c>
      <c r="G29" s="39">
        <f t="shared" ref="G29:G33" si="16">D29*C29</f>
        <v>3299.6499999999996</v>
      </c>
      <c r="H29" s="226">
        <f t="shared" ref="H29:H33" si="17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2"/>
        <v>201.80159999999998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5"/>
        <v>1307.5509999999999</v>
      </c>
      <c r="G30" s="39">
        <f t="shared" si="16"/>
        <v>6782.3489999999993</v>
      </c>
      <c r="H30" s="226">
        <f t="shared" si="17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2"/>
        <v>199.74239999999998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5"/>
        <v>1487.77</v>
      </c>
      <c r="G31" s="39">
        <f t="shared" si="16"/>
        <v>3259.23</v>
      </c>
      <c r="H31" s="226">
        <f t="shared" si="17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2"/>
        <v>197.68319999999997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5"/>
        <v>1457.9214999999999</v>
      </c>
      <c r="G32" s="39">
        <f t="shared" si="16"/>
        <v>6767.4285</v>
      </c>
      <c r="H32" s="226">
        <f t="shared" si="17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2"/>
        <v>195.62399999999997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5"/>
        <v>1239.3180000000002</v>
      </c>
      <c r="G33" s="39">
        <f t="shared" si="16"/>
        <v>9056.232</v>
      </c>
      <c r="H33" s="226">
        <f t="shared" si="17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2"/>
        <v>193.56479999999999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8">C34*(E34-D34)</f>
        <v>1037.7180000000008</v>
      </c>
      <c r="G34" s="39">
        <f t="shared" ref="G34:G39" si="19">D34*C34</f>
        <v>9056.232</v>
      </c>
      <c r="H34" s="226">
        <f t="shared" ref="H34:H39" si="20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2"/>
        <v>191.50559999999999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8"/>
        <v>810.7000000000005</v>
      </c>
      <c r="G35" s="39">
        <f t="shared" si="19"/>
        <v>11256.3</v>
      </c>
      <c r="H35" s="226">
        <f t="shared" si="20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2"/>
        <v>189.44639999999998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18"/>
        <v>1249.0000000000009</v>
      </c>
      <c r="G36" s="39">
        <f t="shared" si="19"/>
        <v>20610</v>
      </c>
      <c r="H36" s="226">
        <f t="shared" si="20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2"/>
        <v>187.38720000000001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8"/>
        <v>1371.6999999999998</v>
      </c>
      <c r="G37" s="39">
        <f t="shared" si="19"/>
        <v>22668.800000000003</v>
      </c>
      <c r="H37" s="226">
        <f t="shared" si="20"/>
        <v>6.0510481366459618E-2</v>
      </c>
      <c r="I37" s="39"/>
      <c r="J37" s="39"/>
      <c r="K37" s="39"/>
      <c r="L37" s="39"/>
      <c r="O37" s="81">
        <v>0.9</v>
      </c>
      <c r="P37" s="81">
        <f t="shared" si="2"/>
        <v>185.328</v>
      </c>
    </row>
    <row r="38" spans="1:17" x14ac:dyDescent="0.25">
      <c r="A38">
        <v>0</v>
      </c>
      <c r="B38" s="188">
        <v>43140</v>
      </c>
      <c r="C38" s="10">
        <v>55</v>
      </c>
      <c r="D38" s="39">
        <v>195.89</v>
      </c>
      <c r="E38" s="39">
        <v>218.55</v>
      </c>
      <c r="F38" s="39">
        <f t="shared" si="18"/>
        <v>1246.3000000000013</v>
      </c>
      <c r="G38" s="39">
        <f t="shared" si="19"/>
        <v>10773.949999999999</v>
      </c>
      <c r="H38" s="226">
        <f t="shared" si="20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8"/>
        <v>869.19999999999789</v>
      </c>
      <c r="G39" s="39">
        <f t="shared" si="19"/>
        <v>20078.800000000003</v>
      </c>
      <c r="H39" s="226">
        <f t="shared" si="20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1">C40*(E40-D40)</f>
        <v>236.19999999999948</v>
      </c>
      <c r="G40" s="39">
        <f t="shared" ref="G40" si="22">D40*C40</f>
        <v>20078.800000000003</v>
      </c>
      <c r="H40" s="226">
        <f t="shared" ref="H40" si="23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4">C41*(E41-D41)</f>
        <v>632.20000000000027</v>
      </c>
      <c r="G41" s="39">
        <f t="shared" ref="G41:G43" si="25">D41*C41</f>
        <v>20078.800000000003</v>
      </c>
      <c r="H41" s="226">
        <f t="shared" ref="H41:H43" si="26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4"/>
        <v>-195.54600000000022</v>
      </c>
      <c r="G42" s="39">
        <f t="shared" si="25"/>
        <v>23072.495999999999</v>
      </c>
      <c r="H42" s="226">
        <f t="shared" si="26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4"/>
        <v>-650</v>
      </c>
      <c r="G43" s="39">
        <f t="shared" si="25"/>
        <v>25997.399999999998</v>
      </c>
      <c r="H43" s="226">
        <f t="shared" si="26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5" si="27">C44*(E44-D44)</f>
        <v>31.200000000001182</v>
      </c>
      <c r="G44" s="39">
        <f t="shared" ref="G44:G45" si="28">D44*C44</f>
        <v>25997.399999999998</v>
      </c>
      <c r="H44" s="226">
        <f t="shared" ref="H44:H45" si="29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7"/>
        <v>718.00000000000068</v>
      </c>
      <c r="G45" s="39">
        <f t="shared" si="28"/>
        <v>19832</v>
      </c>
      <c r="H45" s="226">
        <f t="shared" si="29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0">C89*(E89-D89)</f>
        <v>35.250000000000341</v>
      </c>
      <c r="G89" s="39">
        <f t="shared" ref="G89:G90" si="31">D89*C89</f>
        <v>3150.1499999999996</v>
      </c>
      <c r="H89" s="226">
        <f t="shared" ref="H89:H90" si="3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0"/>
        <v>208.35000000000022</v>
      </c>
      <c r="G90" s="39">
        <f t="shared" si="31"/>
        <v>3150.1499999999996</v>
      </c>
      <c r="H90" s="226">
        <f t="shared" si="3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493" priority="35">
      <formula>F53&gt;0</formula>
    </cfRule>
    <cfRule type="expression" dxfId="1492" priority="36">
      <formula>F53&lt;0</formula>
    </cfRule>
  </conditionalFormatting>
  <conditionalFormatting sqref="Q7">
    <cfRule type="expression" dxfId="1491" priority="33">
      <formula>Q7&gt;0</formula>
    </cfRule>
    <cfRule type="expression" dxfId="1490" priority="34">
      <formula>Q7&lt;0</formula>
    </cfRule>
  </conditionalFormatting>
  <conditionalFormatting sqref="Q8">
    <cfRule type="expression" dxfId="1489" priority="31">
      <formula>Q8&gt;0</formula>
    </cfRule>
    <cfRule type="expression" dxfId="1488" priority="32">
      <formula>Q8&lt;0</formula>
    </cfRule>
  </conditionalFormatting>
  <conditionalFormatting sqref="F30:F52">
    <cfRule type="expression" dxfId="1487" priority="29">
      <formula>F30&gt;0</formula>
    </cfRule>
    <cfRule type="expression" dxfId="1486" priority="30">
      <formula>F30&lt;0</formula>
    </cfRule>
  </conditionalFormatting>
  <conditionalFormatting sqref="H30:H52">
    <cfRule type="expression" dxfId="1485" priority="27">
      <formula>H30&gt;0</formula>
    </cfRule>
    <cfRule type="expression" dxfId="1484" priority="28">
      <formula>H30&lt;0</formula>
    </cfRule>
  </conditionalFormatting>
  <conditionalFormatting sqref="Q10">
    <cfRule type="expression" dxfId="1483" priority="21">
      <formula>Q10&gt;0</formula>
    </cfRule>
    <cfRule type="expression" dxfId="1482" priority="22">
      <formula>Q10&lt;0</formula>
    </cfRule>
  </conditionalFormatting>
  <conditionalFormatting sqref="J25:J52">
    <cfRule type="expression" dxfId="1481" priority="19">
      <formula>J25&gt;0</formula>
    </cfRule>
    <cfRule type="expression" dxfId="1480" priority="20">
      <formula>J25&lt;0</formula>
    </cfRule>
  </conditionalFormatting>
  <conditionalFormatting sqref="K25:K38">
    <cfRule type="expression" dxfId="1479" priority="17">
      <formula>K25&gt;0</formula>
    </cfRule>
    <cfRule type="expression" dxfId="1478" priority="18">
      <formula>K25&lt;0</formula>
    </cfRule>
  </conditionalFormatting>
  <conditionalFormatting sqref="L25:L38">
    <cfRule type="expression" dxfId="1477" priority="15">
      <formula>L25&gt;0</formula>
    </cfRule>
    <cfRule type="expression" dxfId="1476" priority="16">
      <formula>L25&lt;0</formula>
    </cfRule>
  </conditionalFormatting>
  <conditionalFormatting sqref="F89:F110">
    <cfRule type="expression" dxfId="1475" priority="13">
      <formula>F89&gt;0</formula>
    </cfRule>
    <cfRule type="expression" dxfId="1474" priority="14">
      <formula>F89&lt;0</formula>
    </cfRule>
  </conditionalFormatting>
  <conditionalFormatting sqref="H89:H110">
    <cfRule type="expression" dxfId="1473" priority="11">
      <formula>H89&gt;0</formula>
    </cfRule>
    <cfRule type="expression" dxfId="1472" priority="12">
      <formula>H89&lt;0</formula>
    </cfRule>
  </conditionalFormatting>
  <conditionalFormatting sqref="J89:J102">
    <cfRule type="expression" dxfId="1471" priority="9">
      <formula>J89&gt;0</formula>
    </cfRule>
    <cfRule type="expression" dxfId="1470" priority="10">
      <formula>J89&lt;0</formula>
    </cfRule>
  </conditionalFormatting>
  <conditionalFormatting sqref="K89:K102">
    <cfRule type="expression" dxfId="1469" priority="7">
      <formula>K89&gt;0</formula>
    </cfRule>
    <cfRule type="expression" dxfId="1468" priority="8">
      <formula>K89&lt;0</formula>
    </cfRule>
  </conditionalFormatting>
  <conditionalFormatting sqref="L89:L102">
    <cfRule type="expression" dxfId="1467" priority="5">
      <formula>L89&gt;0</formula>
    </cfRule>
    <cfRule type="expression" dxfId="1466" priority="6">
      <formula>L89&lt;0</formula>
    </cfRule>
  </conditionalFormatting>
  <conditionalFormatting sqref="F25:F29">
    <cfRule type="expression" dxfId="1465" priority="3">
      <formula>F25&gt;0</formula>
    </cfRule>
    <cfRule type="expression" dxfId="1464" priority="4">
      <formula>F25&lt;0</formula>
    </cfRule>
  </conditionalFormatting>
  <conditionalFormatting sqref="H25:H29">
    <cfRule type="expression" dxfId="1463" priority="1">
      <formula>H25&gt;0</formula>
    </cfRule>
    <cfRule type="expression" dxfId="14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98.78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98.78</v>
      </c>
      <c r="R4" s="508">
        <v>0.01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527.57000000000062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6.8839846122696908E-3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5" t="s">
        <v>78</v>
      </c>
      <c r="P15" s="825"/>
      <c r="W15" s="134"/>
    </row>
    <row r="16" spans="1:23" ht="15.75" thickTop="1" x14ac:dyDescent="0.25">
      <c r="H16" s="70"/>
      <c r="O16" s="81">
        <v>1.1000000000000001</v>
      </c>
      <c r="P16" s="81">
        <f>O16*$Q$4</f>
        <v>108.65800000000002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107.67020000000001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106.6824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105.69460000000001</v>
      </c>
      <c r="W19" s="134"/>
    </row>
    <row r="20" spans="1:23" x14ac:dyDescent="0.25">
      <c r="O20" s="81">
        <v>1.06</v>
      </c>
      <c r="P20" s="81">
        <f t="shared" si="0"/>
        <v>104.7068</v>
      </c>
      <c r="W20" s="134"/>
    </row>
    <row r="21" spans="1:23" x14ac:dyDescent="0.25">
      <c r="O21" s="81">
        <v>1.05</v>
      </c>
      <c r="P21" s="81">
        <f t="shared" si="0"/>
        <v>103.71900000000001</v>
      </c>
      <c r="W21" s="134"/>
    </row>
    <row r="22" spans="1:23" x14ac:dyDescent="0.25">
      <c r="O22" s="81">
        <v>1.04</v>
      </c>
      <c r="P22" s="81">
        <f t="shared" si="0"/>
        <v>102.7312</v>
      </c>
      <c r="W22" s="134"/>
    </row>
    <row r="23" spans="1:23" x14ac:dyDescent="0.25">
      <c r="O23" s="81">
        <v>1.03</v>
      </c>
      <c r="P23" s="81">
        <f t="shared" si="0"/>
        <v>101.74340000000001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100.7556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99.767800000000008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98.78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97.792199999999994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96.804400000000001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95.816599999999994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94.828800000000001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93.840999999999994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92.853200000000001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91.865400000000008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90.877600000000001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89.889800000000008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88.902000000000001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8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1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60</v>
      </c>
      <c r="D84" s="531"/>
      <c r="E84" s="531"/>
      <c r="F84" s="531">
        <f>SUM(F68:F72)</f>
        <v>5177.3999999999996</v>
      </c>
      <c r="G84" s="530"/>
      <c r="H84" s="552">
        <f>SUM(H68:H71)</f>
        <v>60</v>
      </c>
      <c r="I84" s="531"/>
      <c r="J84" s="531"/>
      <c r="K84" s="531">
        <f>SUM(K68:K71)</f>
        <v>5694.77</v>
      </c>
      <c r="L84" s="530"/>
      <c r="M84" s="531">
        <f>SUM(M68:M76)</f>
        <v>10.199999999999999</v>
      </c>
    </row>
    <row r="85" spans="1:13" ht="15.75" thickBot="1" x14ac:dyDescent="0.3">
      <c r="A85" s="532" t="s">
        <v>194</v>
      </c>
      <c r="B85" s="533"/>
      <c r="C85" s="534">
        <f>SumByColor($A$19,C68:C83)</f>
        <v>60</v>
      </c>
      <c r="D85" s="534"/>
      <c r="E85" s="534"/>
      <c r="F85" s="535">
        <f>SumByColor($A$19,F68:F83)</f>
        <v>5177</v>
      </c>
      <c r="G85" s="534"/>
      <c r="H85" s="534">
        <f>SumByColor($A$19,H68:H83)</f>
        <v>60</v>
      </c>
      <c r="I85" s="534"/>
      <c r="J85" s="534"/>
      <c r="K85" s="535">
        <f>SumByColor($A$19,K69:K83)</f>
        <v>2971</v>
      </c>
      <c r="L85" s="534"/>
      <c r="M85" s="535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1" priority="21">
      <formula>F47&gt;0</formula>
    </cfRule>
    <cfRule type="expression" dxfId="1460" priority="22">
      <formula>F47&lt;0</formula>
    </cfRule>
  </conditionalFormatting>
  <conditionalFormatting sqref="Q7">
    <cfRule type="expression" dxfId="1459" priority="19">
      <formula>Q7&gt;0</formula>
    </cfRule>
    <cfRule type="expression" dxfId="1458" priority="20">
      <formula>Q7&lt;0</formula>
    </cfRule>
  </conditionalFormatting>
  <conditionalFormatting sqref="Q8">
    <cfRule type="expression" dxfId="1457" priority="17">
      <formula>Q8&gt;0</formula>
    </cfRule>
    <cfRule type="expression" dxfId="1456" priority="18">
      <formula>Q8&lt;0</formula>
    </cfRule>
  </conditionalFormatting>
  <conditionalFormatting sqref="F25:F46">
    <cfRule type="expression" dxfId="1455" priority="15">
      <formula>F25&gt;0</formula>
    </cfRule>
    <cfRule type="expression" dxfId="1454" priority="16">
      <formula>F25&lt;0</formula>
    </cfRule>
  </conditionalFormatting>
  <conditionalFormatting sqref="H25:H46">
    <cfRule type="expression" dxfId="1453" priority="13">
      <formula>H25&gt;0</formula>
    </cfRule>
    <cfRule type="expression" dxfId="1452" priority="14">
      <formula>H25&lt;0</formula>
    </cfRule>
  </conditionalFormatting>
  <conditionalFormatting sqref="F89:F110">
    <cfRule type="expression" dxfId="1451" priority="11">
      <formula>F89&gt;0</formula>
    </cfRule>
    <cfRule type="expression" dxfId="1450" priority="12">
      <formula>F89&lt;0</formula>
    </cfRule>
  </conditionalFormatting>
  <conditionalFormatting sqref="H89:H110">
    <cfRule type="expression" dxfId="1449" priority="9">
      <formula>H89&gt;0</formula>
    </cfRule>
    <cfRule type="expression" dxfId="1448" priority="10">
      <formula>H89&lt;0</formula>
    </cfRule>
  </conditionalFormatting>
  <conditionalFormatting sqref="Q10">
    <cfRule type="expression" dxfId="1447" priority="7">
      <formula>Q10&gt;0</formula>
    </cfRule>
    <cfRule type="expression" dxfId="1446" priority="8">
      <formula>Q10&lt;0</formula>
    </cfRule>
  </conditionalFormatting>
  <conditionalFormatting sqref="J25:J38">
    <cfRule type="expression" dxfId="1445" priority="5">
      <formula>J25&gt;0</formula>
    </cfRule>
    <cfRule type="expression" dxfId="1444" priority="6">
      <formula>J25&lt;0</formula>
    </cfRule>
  </conditionalFormatting>
  <conditionalFormatting sqref="K25:K38">
    <cfRule type="expression" dxfId="1443" priority="3">
      <formula>K25&gt;0</formula>
    </cfRule>
    <cfRule type="expression" dxfId="1442" priority="4">
      <formula>K25&lt;0</formula>
    </cfRule>
  </conditionalFormatting>
  <conditionalFormatting sqref="L25:L38">
    <cfRule type="expression" dxfId="1441" priority="1">
      <formula>L25&gt;0</formula>
    </cfRule>
    <cfRule type="expression" dxfId="14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118.86</v>
      </c>
      <c r="R4" s="508">
        <v>-1.5299999999999999E-2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7131.6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2121.5399999999991</v>
      </c>
      <c r="R7">
        <v>45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2121.5399999999991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0.42345600651489174</v>
      </c>
      <c r="T9" s="1">
        <v>43114</v>
      </c>
      <c r="U9" t="s">
        <v>922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5" t="s">
        <v>78</v>
      </c>
      <c r="P17" s="825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130.74600000000001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129.5574</v>
      </c>
      <c r="Q19" s="2"/>
    </row>
    <row r="20" spans="1:17" x14ac:dyDescent="0.25">
      <c r="O20" s="81">
        <v>1.08</v>
      </c>
      <c r="P20" s="81">
        <f t="shared" si="3"/>
        <v>128.36880000000002</v>
      </c>
      <c r="Q20" s="2"/>
    </row>
    <row r="21" spans="1:17" x14ac:dyDescent="0.25">
      <c r="O21" s="81">
        <v>1.07</v>
      </c>
      <c r="P21" s="81">
        <f t="shared" si="3"/>
        <v>127.18020000000001</v>
      </c>
      <c r="Q21" s="2"/>
    </row>
    <row r="22" spans="1:17" x14ac:dyDescent="0.25">
      <c r="O22" s="81">
        <v>1.06</v>
      </c>
      <c r="P22" s="81">
        <f t="shared" si="3"/>
        <v>125.99160000000001</v>
      </c>
      <c r="Q22" s="2"/>
    </row>
    <row r="23" spans="1:17" x14ac:dyDescent="0.25">
      <c r="O23" s="81">
        <v>1.05</v>
      </c>
      <c r="P23" s="81">
        <f t="shared" si="3"/>
        <v>124.80300000000001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123.6144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122.42580000000001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121.2372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120.04860000000001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118.86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117.67139999999999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116.4828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115.29419999999999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114.1056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112.91699999999999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111.72839999999999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110.5398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109.35120000000001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108.1626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106.974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39" priority="23">
      <formula>F61&gt;0</formula>
    </cfRule>
    <cfRule type="expression" dxfId="1438" priority="24">
      <formula>F61&lt;0</formula>
    </cfRule>
  </conditionalFormatting>
  <conditionalFormatting sqref="Q7">
    <cfRule type="expression" dxfId="1437" priority="21">
      <formula>Q7&gt;0</formula>
    </cfRule>
    <cfRule type="expression" dxfId="1436" priority="22">
      <formula>Q7&lt;0</formula>
    </cfRule>
  </conditionalFormatting>
  <conditionalFormatting sqref="Q8">
    <cfRule type="expression" dxfId="1435" priority="19">
      <formula>Q8&gt;0</formula>
    </cfRule>
    <cfRule type="expression" dxfId="1434" priority="20">
      <formula>Q8&lt;0</formula>
    </cfRule>
  </conditionalFormatting>
  <conditionalFormatting sqref="F25:F60">
    <cfRule type="expression" dxfId="1433" priority="17">
      <formula>F25&gt;0</formula>
    </cfRule>
    <cfRule type="expression" dxfId="1432" priority="18">
      <formula>F25&lt;0</formula>
    </cfRule>
  </conditionalFormatting>
  <conditionalFormatting sqref="H25:H60">
    <cfRule type="expression" dxfId="1431" priority="15">
      <formula>H25&gt;0</formula>
    </cfRule>
    <cfRule type="expression" dxfId="1430" priority="16">
      <formula>H25&lt;0</formula>
    </cfRule>
  </conditionalFormatting>
  <conditionalFormatting sqref="F89:F110">
    <cfRule type="expression" dxfId="1429" priority="13">
      <formula>F89&gt;0</formula>
    </cfRule>
    <cfRule type="expression" dxfId="1428" priority="14">
      <formula>F89&lt;0</formula>
    </cfRule>
  </conditionalFormatting>
  <conditionalFormatting sqref="H89:H110">
    <cfRule type="expression" dxfId="1427" priority="11">
      <formula>H89&gt;0</formula>
    </cfRule>
    <cfRule type="expression" dxfId="1426" priority="12">
      <formula>H89&lt;0</formula>
    </cfRule>
  </conditionalFormatting>
  <conditionalFormatting sqref="Q10">
    <cfRule type="expression" dxfId="1425" priority="9">
      <formula>Q10&gt;0</formula>
    </cfRule>
    <cfRule type="expression" dxfId="1424" priority="10">
      <formula>Q10&lt;0</formula>
    </cfRule>
  </conditionalFormatting>
  <conditionalFormatting sqref="J25:J38">
    <cfRule type="expression" dxfId="1423" priority="7">
      <formula>J25&gt;0</formula>
    </cfRule>
    <cfRule type="expression" dxfId="1422" priority="8">
      <formula>J25&lt;0</formula>
    </cfRule>
  </conditionalFormatting>
  <conditionalFormatting sqref="K25:K38">
    <cfRule type="expression" dxfId="1421" priority="5">
      <formula>K25&gt;0</formula>
    </cfRule>
    <cfRule type="expression" dxfId="1420" priority="6">
      <formula>K25&lt;0</formula>
    </cfRule>
  </conditionalFormatting>
  <conditionalFormatting sqref="L25:L34">
    <cfRule type="expression" dxfId="1419" priority="3">
      <formula>L25&gt;0</formula>
    </cfRule>
    <cfRule type="expression" dxfId="1418" priority="4">
      <formula>L25&lt;0</formula>
    </cfRule>
  </conditionalFormatting>
  <conditionalFormatting sqref="J43">
    <cfRule type="expression" dxfId="1417" priority="1">
      <formula>J43&gt;0</formula>
    </cfRule>
    <cfRule type="expression" dxfId="141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37.049999999999997</v>
      </c>
      <c r="R4" s="508">
        <v>8.0000000000000004E-4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3704.9999999999995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46.999999999999545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46.999999999999545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1.284855112083093E-2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40.755000000000003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40.384500000000003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40.014000000000003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39.643499999999996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39.272999999999996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38.902499999999996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38.531999999999996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38.161499999999997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37.790999999999997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37.420499999999997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37.049999999999997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36.679499999999997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36.308999999999997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35.938499999999998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35.567999999999998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35.197499999999998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34.826999999999998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34.456499999999998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34.085999999999999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33.715499999999999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33.344999999999999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5" priority="31">
      <formula>F47&gt;0</formula>
    </cfRule>
    <cfRule type="expression" dxfId="1414" priority="32">
      <formula>F47&lt;0</formula>
    </cfRule>
  </conditionalFormatting>
  <conditionalFormatting sqref="Q7">
    <cfRule type="expression" dxfId="1413" priority="29">
      <formula>Q7&gt;0</formula>
    </cfRule>
    <cfRule type="expression" dxfId="1412" priority="30">
      <formula>Q7&lt;0</formula>
    </cfRule>
  </conditionalFormatting>
  <conditionalFormatting sqref="Q8">
    <cfRule type="expression" dxfId="1411" priority="27">
      <formula>Q8&gt;0</formula>
    </cfRule>
    <cfRule type="expression" dxfId="1410" priority="28">
      <formula>Q8&lt;0</formula>
    </cfRule>
  </conditionalFormatting>
  <conditionalFormatting sqref="F30:F46">
    <cfRule type="expression" dxfId="1409" priority="25">
      <formula>F30&gt;0</formula>
    </cfRule>
    <cfRule type="expression" dxfId="1408" priority="26">
      <formula>F30&lt;0</formula>
    </cfRule>
  </conditionalFormatting>
  <conditionalFormatting sqref="H30:H46">
    <cfRule type="expression" dxfId="1407" priority="23">
      <formula>H30&gt;0</formula>
    </cfRule>
    <cfRule type="expression" dxfId="1406" priority="24">
      <formula>H30&lt;0</formula>
    </cfRule>
  </conditionalFormatting>
  <conditionalFormatting sqref="Q10">
    <cfRule type="expression" dxfId="1405" priority="21">
      <formula>Q10&gt;0</formula>
    </cfRule>
    <cfRule type="expression" dxfId="1404" priority="22">
      <formula>Q10&lt;0</formula>
    </cfRule>
  </conditionalFormatting>
  <conditionalFormatting sqref="J25:J38">
    <cfRule type="expression" dxfId="1403" priority="19">
      <formula>J25&gt;0</formula>
    </cfRule>
    <cfRule type="expression" dxfId="1402" priority="20">
      <formula>J25&lt;0</formula>
    </cfRule>
  </conditionalFormatting>
  <conditionalFormatting sqref="K25:K38">
    <cfRule type="expression" dxfId="1401" priority="17">
      <formula>K25&gt;0</formula>
    </cfRule>
    <cfRule type="expression" dxfId="1400" priority="18">
      <formula>K25&lt;0</formula>
    </cfRule>
  </conditionalFormatting>
  <conditionalFormatting sqref="L25:L38">
    <cfRule type="expression" dxfId="1399" priority="15">
      <formula>L25&gt;0</formula>
    </cfRule>
    <cfRule type="expression" dxfId="1398" priority="16">
      <formula>L25&lt;0</formula>
    </cfRule>
  </conditionalFormatting>
  <conditionalFormatting sqref="F89:F110">
    <cfRule type="expression" dxfId="1397" priority="13">
      <formula>F89&gt;0</formula>
    </cfRule>
    <cfRule type="expression" dxfId="1396" priority="14">
      <formula>F89&lt;0</formula>
    </cfRule>
  </conditionalFormatting>
  <conditionalFormatting sqref="H89:H110">
    <cfRule type="expression" dxfId="1395" priority="11">
      <formula>H89&gt;0</formula>
    </cfRule>
    <cfRule type="expression" dxfId="1394" priority="12">
      <formula>H89&lt;0</formula>
    </cfRule>
  </conditionalFormatting>
  <conditionalFormatting sqref="J89:J102">
    <cfRule type="expression" dxfId="1393" priority="9">
      <formula>J89&gt;0</formula>
    </cfRule>
    <cfRule type="expression" dxfId="1392" priority="10">
      <formula>J89&lt;0</formula>
    </cfRule>
  </conditionalFormatting>
  <conditionalFormatting sqref="K89:K102">
    <cfRule type="expression" dxfId="1391" priority="7">
      <formula>K89&gt;0</formula>
    </cfRule>
    <cfRule type="expression" dxfId="1390" priority="8">
      <formula>K89&lt;0</formula>
    </cfRule>
  </conditionalFormatting>
  <conditionalFormatting sqref="L89:L102">
    <cfRule type="expression" dxfId="1389" priority="5">
      <formula>L89&gt;0</formula>
    </cfRule>
    <cfRule type="expression" dxfId="1388" priority="6">
      <formula>L89&lt;0</formula>
    </cfRule>
  </conditionalFormatting>
  <conditionalFormatting sqref="F25:F29">
    <cfRule type="expression" dxfId="1387" priority="3">
      <formula>F25&gt;0</formula>
    </cfRule>
    <cfRule type="expression" dxfId="1386" priority="4">
      <formula>F25&lt;0</formula>
    </cfRule>
  </conditionalFormatting>
  <conditionalFormatting sqref="H25:H29">
    <cfRule type="expression" dxfId="1385" priority="1">
      <formula>H25&gt;0</formula>
    </cfRule>
    <cfRule type="expression" dxfId="13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E35" sqref="E3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188.58</v>
      </c>
      <c r="R4" s="508">
        <v>-2.1399999999999999E-2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3771.6000000000004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943.52000000000089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800.49000000000069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0.26942455849833924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2.6513946335772615E-3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207.43800000000002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205.55220000000003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203.66640000000004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201.78060000000002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199.89480000000003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198.00900000000001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196.12320000000003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194.23740000000001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192.35160000000002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190.4658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188.58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186.69420000000002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184.80840000000001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182.92260000000002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181.0368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179.15100000000001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177.26519999999999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175.37940000000003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173.49360000000001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171.60780000000003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169.72200000000001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3" priority="22">
      <formula>F47&gt;0</formula>
    </cfRule>
    <cfRule type="expression" dxfId="1382" priority="23">
      <formula>F47&lt;0</formula>
    </cfRule>
  </conditionalFormatting>
  <conditionalFormatting sqref="Q7">
    <cfRule type="expression" dxfId="1381" priority="20">
      <formula>Q7&gt;0</formula>
    </cfRule>
    <cfRule type="expression" dxfId="1380" priority="21">
      <formula>Q7&lt;0</formula>
    </cfRule>
  </conditionalFormatting>
  <conditionalFormatting sqref="Q8">
    <cfRule type="expression" dxfId="1379" priority="18">
      <formula>Q8&gt;0</formula>
    </cfRule>
    <cfRule type="expression" dxfId="1378" priority="19">
      <formula>Q8&lt;0</formula>
    </cfRule>
  </conditionalFormatting>
  <conditionalFormatting sqref="F25:F46">
    <cfRule type="expression" dxfId="1377" priority="16">
      <formula>F25&gt;0</formula>
    </cfRule>
    <cfRule type="expression" dxfId="1376" priority="17">
      <formula>F25&lt;0</formula>
    </cfRule>
  </conditionalFormatting>
  <conditionalFormatting sqref="H25:H46">
    <cfRule type="expression" dxfId="1375" priority="14">
      <formula>H25&gt;0</formula>
    </cfRule>
    <cfRule type="expression" dxfId="1374" priority="15">
      <formula>H25&lt;0</formula>
    </cfRule>
  </conditionalFormatting>
  <conditionalFormatting sqref="F89:F110">
    <cfRule type="expression" dxfId="1373" priority="12">
      <formula>F89&gt;0</formula>
    </cfRule>
    <cfRule type="expression" dxfId="1372" priority="13">
      <formula>F89&lt;0</formula>
    </cfRule>
  </conditionalFormatting>
  <conditionalFormatting sqref="H89:H110">
    <cfRule type="expression" dxfId="1371" priority="10">
      <formula>H89&gt;0</formula>
    </cfRule>
    <cfRule type="expression" dxfId="1370" priority="11">
      <formula>H89&lt;0</formula>
    </cfRule>
  </conditionalFormatting>
  <conditionalFormatting sqref="Q10">
    <cfRule type="expression" dxfId="1369" priority="8">
      <formula>Q10&gt;0</formula>
    </cfRule>
    <cfRule type="expression" dxfId="1368" priority="9">
      <formula>Q10&lt;0</formula>
    </cfRule>
  </conditionalFormatting>
  <conditionalFormatting sqref="J25:J38">
    <cfRule type="expression" dxfId="1367" priority="6">
      <formula>J25&gt;0</formula>
    </cfRule>
    <cfRule type="expression" dxfId="1366" priority="7">
      <formula>J25&lt;0</formula>
    </cfRule>
  </conditionalFormatting>
  <conditionalFormatting sqref="K25:K38">
    <cfRule type="expression" dxfId="1365" priority="4">
      <formula>K25&gt;0</formula>
    </cfRule>
    <cfRule type="expression" dxfId="1364" priority="5">
      <formula>K25&lt;0</formula>
    </cfRule>
  </conditionalFormatting>
  <conditionalFormatting sqref="L25:L38">
    <cfRule type="expression" dxfId="1363" priority="2">
      <formula>L25&gt;0</formula>
    </cfRule>
    <cfRule type="expression" dxfId="136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15.24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16.764000000000003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16.611600000000003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16.459200000000003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16.306800000000003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16.154400000000003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16.002000000000002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15.849600000000001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15.6972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15.5448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15.3924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15.0876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14.9352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14.7828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14.478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14.3256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14.173200000000001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14.020800000000001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13.868400000000001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13.716000000000001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8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8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61" priority="74">
      <formula>F12&gt;0</formula>
    </cfRule>
    <cfRule type="expression" dxfId="13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59" priority="67">
      <formula>F124&gt;0</formula>
    </cfRule>
    <cfRule type="expression" dxfId="1358" priority="68">
      <formula>F124&lt;0</formula>
    </cfRule>
  </conditionalFormatting>
  <conditionalFormatting sqref="H124:H130">
    <cfRule type="expression" dxfId="1357" priority="55">
      <formula>H124&gt;0</formula>
    </cfRule>
    <cfRule type="expression" dxfId="1356" priority="56">
      <formula>H124&lt;0</formula>
    </cfRule>
  </conditionalFormatting>
  <conditionalFormatting sqref="H131">
    <cfRule type="expression" dxfId="1355" priority="53">
      <formula>H131&gt;0</formula>
    </cfRule>
    <cfRule type="expression" dxfId="1354" priority="54">
      <formula>H131&lt;0</formula>
    </cfRule>
  </conditionalFormatting>
  <conditionalFormatting sqref="H132">
    <cfRule type="expression" dxfId="1353" priority="51">
      <formula>H132&gt;0</formula>
    </cfRule>
    <cfRule type="expression" dxfId="1352" priority="52">
      <formula>H132&lt;0</formula>
    </cfRule>
  </conditionalFormatting>
  <conditionalFormatting sqref="H133:H135">
    <cfRule type="expression" dxfId="1351" priority="49">
      <formula>H133&gt;0</formula>
    </cfRule>
    <cfRule type="expression" dxfId="1350" priority="50">
      <formula>H133&lt;0</formula>
    </cfRule>
  </conditionalFormatting>
  <conditionalFormatting sqref="H136">
    <cfRule type="expression" dxfId="1349" priority="45">
      <formula>H136&gt;0</formula>
    </cfRule>
    <cfRule type="expression" dxfId="1348" priority="46">
      <formula>H136&lt;0</formula>
    </cfRule>
  </conditionalFormatting>
  <conditionalFormatting sqref="Q7">
    <cfRule type="expression" dxfId="1347" priority="39">
      <formula>Q7&gt;0</formula>
    </cfRule>
    <cfRule type="expression" dxfId="1346" priority="40">
      <formula>Q7&lt;0</formula>
    </cfRule>
  </conditionalFormatting>
  <conditionalFormatting sqref="Q8">
    <cfRule type="expression" dxfId="1345" priority="37">
      <formula>Q8&gt;0</formula>
    </cfRule>
    <cfRule type="expression" dxfId="1344" priority="38">
      <formula>Q8&lt;0</formula>
    </cfRule>
  </conditionalFormatting>
  <conditionalFormatting sqref="F167:F178 H167:H178">
    <cfRule type="expression" dxfId="1343" priority="35">
      <formula>F167&gt;0</formula>
    </cfRule>
    <cfRule type="expression" dxfId="1342" priority="36">
      <formula>F167&lt;0</formula>
    </cfRule>
  </conditionalFormatting>
  <conditionalFormatting sqref="F183:F197 H183:H197">
    <cfRule type="expression" dxfId="1341" priority="33">
      <formula>F183&gt;0</formula>
    </cfRule>
    <cfRule type="expression" dxfId="1340" priority="34">
      <formula>F183&lt;0</formula>
    </cfRule>
  </conditionalFormatting>
  <conditionalFormatting sqref="F198:F206 H198:H206">
    <cfRule type="expression" dxfId="1339" priority="31">
      <formula>F198&gt;0</formula>
    </cfRule>
    <cfRule type="expression" dxfId="1338" priority="32">
      <formula>F198&lt;0</formula>
    </cfRule>
  </conditionalFormatting>
  <conditionalFormatting sqref="F141:F147 H141:H147">
    <cfRule type="expression" dxfId="1337" priority="29">
      <formula>F141&gt;0</formula>
    </cfRule>
    <cfRule type="expression" dxfId="1336" priority="30">
      <formula>F141&lt;0</formula>
    </cfRule>
  </conditionalFormatting>
  <conditionalFormatting sqref="H149:H152 F149:F152">
    <cfRule type="expression" dxfId="1335" priority="27">
      <formula>F149&gt;0</formula>
    </cfRule>
    <cfRule type="expression" dxfId="1334" priority="28">
      <formula>F149&lt;0</formula>
    </cfRule>
  </conditionalFormatting>
  <conditionalFormatting sqref="F226 H215:H218 H257:H260 F257:F260 H226 H231:H233 F231:F233 F235:F244 H235:H244">
    <cfRule type="expression" dxfId="1333" priority="25">
      <formula>F215&gt;0</formula>
    </cfRule>
    <cfRule type="expression" dxfId="1332" priority="26">
      <formula>F215&lt;0</formula>
    </cfRule>
  </conditionalFormatting>
  <conditionalFormatting sqref="F207:F218">
    <cfRule type="expression" dxfId="1331" priority="23">
      <formula>F207&gt;0</formula>
    </cfRule>
    <cfRule type="expression" dxfId="1330" priority="24">
      <formula>F207&lt;0</formula>
    </cfRule>
  </conditionalFormatting>
  <conditionalFormatting sqref="H207:H208">
    <cfRule type="expression" dxfId="1329" priority="21">
      <formula>H207&gt;0</formula>
    </cfRule>
    <cfRule type="expression" dxfId="1328" priority="22">
      <formula>H207&lt;0</formula>
    </cfRule>
  </conditionalFormatting>
  <conditionalFormatting sqref="H209">
    <cfRule type="expression" dxfId="1327" priority="19">
      <formula>H209&gt;0</formula>
    </cfRule>
    <cfRule type="expression" dxfId="1326" priority="20">
      <formula>H209&lt;0</formula>
    </cfRule>
  </conditionalFormatting>
  <conditionalFormatting sqref="H210">
    <cfRule type="expression" dxfId="1325" priority="17">
      <formula>H210&gt;0</formula>
    </cfRule>
    <cfRule type="expression" dxfId="1324" priority="18">
      <formula>H210&lt;0</formula>
    </cfRule>
  </conditionalFormatting>
  <conditionalFormatting sqref="H211:H213">
    <cfRule type="expression" dxfId="1323" priority="15">
      <formula>H211&gt;0</formula>
    </cfRule>
    <cfRule type="expression" dxfId="1322" priority="16">
      <formula>H211&lt;0</formula>
    </cfRule>
  </conditionalFormatting>
  <conditionalFormatting sqref="H214">
    <cfRule type="expression" dxfId="1321" priority="13">
      <formula>H214&gt;0</formula>
    </cfRule>
    <cfRule type="expression" dxfId="1320" priority="14">
      <formula>H214&lt;0</formula>
    </cfRule>
  </conditionalFormatting>
  <conditionalFormatting sqref="F245:F256 H245:H256">
    <cfRule type="expression" dxfId="1319" priority="11">
      <formula>F245&gt;0</formula>
    </cfRule>
    <cfRule type="expression" dxfId="1318" priority="12">
      <formula>F245&lt;0</formula>
    </cfRule>
  </conditionalFormatting>
  <conditionalFormatting sqref="F261:F275 H261:H275">
    <cfRule type="expression" dxfId="1317" priority="9">
      <formula>F261&gt;0</formula>
    </cfRule>
    <cfRule type="expression" dxfId="1316" priority="10">
      <formula>F261&lt;0</formula>
    </cfRule>
  </conditionalFormatting>
  <conditionalFormatting sqref="F276:F283 H276:H283">
    <cfRule type="expression" dxfId="1315" priority="7">
      <formula>F276&gt;0</formula>
    </cfRule>
    <cfRule type="expression" dxfId="1314" priority="8">
      <formula>F276&lt;0</formula>
    </cfRule>
  </conditionalFormatting>
  <conditionalFormatting sqref="F219:F225 H219:H225">
    <cfRule type="expression" dxfId="1313" priority="5">
      <formula>F219&gt;0</formula>
    </cfRule>
    <cfRule type="expression" dxfId="1312" priority="6">
      <formula>F219&lt;0</formula>
    </cfRule>
  </conditionalFormatting>
  <conditionalFormatting sqref="H227:H230 F227:F230">
    <cfRule type="expression" dxfId="1311" priority="3">
      <formula>F227&gt;0</formula>
    </cfRule>
    <cfRule type="expression" dxfId="1310" priority="4">
      <formula>F227&lt;0</formula>
    </cfRule>
  </conditionalFormatting>
  <conditionalFormatting sqref="H234 F234">
    <cfRule type="expression" dxfId="1309" priority="1">
      <formula>F234&gt;0</formula>
    </cfRule>
    <cfRule type="expression" dxfId="13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137.77000000000001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137.77000000000001</v>
      </c>
      <c r="R4" s="486">
        <v>-1.1000000000000001E-3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5" t="s">
        <v>78</v>
      </c>
      <c r="P40" s="82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151.54700000000003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150.16930000000002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148.79160000000002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147.41390000000001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146.03620000000001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144.6585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143.28080000000003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141.90310000000002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140.52540000000002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139.14770000000001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137.77000000000001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136.39230000000001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135.0146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133.6369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132.25919999999999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130.88150000000002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129.50380000000001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128.12610000000001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126.74840000000002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125.37070000000001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123.99300000000001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07" priority="43">
      <formula>F33&gt;0</formula>
    </cfRule>
    <cfRule type="expression" dxfId="1306" priority="44">
      <formula>F33&lt;0</formula>
    </cfRule>
  </conditionalFormatting>
  <conditionalFormatting sqref="Q7">
    <cfRule type="expression" dxfId="1305" priority="41">
      <formula>Q7&gt;0</formula>
    </cfRule>
    <cfRule type="expression" dxfId="1304" priority="42">
      <formula>Q7&lt;0</formula>
    </cfRule>
  </conditionalFormatting>
  <conditionalFormatting sqref="Q8">
    <cfRule type="expression" dxfId="1303" priority="39">
      <formula>Q8&gt;0</formula>
    </cfRule>
    <cfRule type="expression" dxfId="1302" priority="40">
      <formula>Q8&lt;0</formula>
    </cfRule>
  </conditionalFormatting>
  <conditionalFormatting sqref="F29 F32">
    <cfRule type="expression" dxfId="1301" priority="37">
      <formula>F29&gt;0</formula>
    </cfRule>
    <cfRule type="expression" dxfId="1300" priority="38">
      <formula>F29&lt;0</formula>
    </cfRule>
  </conditionalFormatting>
  <conditionalFormatting sqref="H29 H32">
    <cfRule type="expression" dxfId="1299" priority="35">
      <formula>H29&gt;0</formula>
    </cfRule>
    <cfRule type="expression" dxfId="1298" priority="36">
      <formula>H29&lt;0</formula>
    </cfRule>
  </conditionalFormatting>
  <conditionalFormatting sqref="F30:F31">
    <cfRule type="expression" dxfId="1297" priority="33">
      <formula>F30&gt;0</formula>
    </cfRule>
    <cfRule type="expression" dxfId="1296" priority="34">
      <formula>F30&lt;0</formula>
    </cfRule>
  </conditionalFormatting>
  <conditionalFormatting sqref="H30:H31">
    <cfRule type="expression" dxfId="1295" priority="31">
      <formula>H30&gt;0</formula>
    </cfRule>
    <cfRule type="expression" dxfId="1294" priority="32">
      <formula>H30&lt;0</formula>
    </cfRule>
  </conditionalFormatting>
  <conditionalFormatting sqref="F105:F140 H105:H140">
    <cfRule type="expression" dxfId="1293" priority="29">
      <formula>F105&gt;0</formula>
    </cfRule>
    <cfRule type="expression" dxfId="1292" priority="30">
      <formula>F105&lt;0</formula>
    </cfRule>
  </conditionalFormatting>
  <conditionalFormatting sqref="F96:F99">
    <cfRule type="expression" dxfId="1291" priority="27">
      <formula>F96&gt;0</formula>
    </cfRule>
    <cfRule type="expression" dxfId="1290" priority="28">
      <formula>F96&lt;0</formula>
    </cfRule>
  </conditionalFormatting>
  <conditionalFormatting sqref="H96:H99">
    <cfRule type="expression" dxfId="1289" priority="25">
      <formula>H96&gt;0</formula>
    </cfRule>
    <cfRule type="expression" dxfId="1288" priority="26">
      <formula>H96&lt;0</formula>
    </cfRule>
  </conditionalFormatting>
  <conditionalFormatting sqref="F25:F28">
    <cfRule type="expression" dxfId="1287" priority="19">
      <formula>F25&gt;0</formula>
    </cfRule>
    <cfRule type="expression" dxfId="1286" priority="20">
      <formula>F25&lt;0</formula>
    </cfRule>
  </conditionalFormatting>
  <conditionalFormatting sqref="H25:H28">
    <cfRule type="expression" dxfId="1285" priority="17">
      <formula>H25&gt;0</formula>
    </cfRule>
    <cfRule type="expression" dxfId="1284" priority="18">
      <formula>H25&lt;0</formula>
    </cfRule>
  </conditionalFormatting>
  <conditionalFormatting sqref="J27">
    <cfRule type="expression" dxfId="1283" priority="15">
      <formula>J27&gt;0</formula>
    </cfRule>
    <cfRule type="expression" dxfId="1282" priority="16">
      <formula>J27&lt;0</formula>
    </cfRule>
  </conditionalFormatting>
  <conditionalFormatting sqref="F104">
    <cfRule type="expression" dxfId="1281" priority="13">
      <formula>F104&gt;0</formula>
    </cfRule>
    <cfRule type="expression" dxfId="1280" priority="14">
      <formula>F104&lt;0</formula>
    </cfRule>
  </conditionalFormatting>
  <conditionalFormatting sqref="H104">
    <cfRule type="expression" dxfId="1279" priority="11">
      <formula>H104&gt;0</formula>
    </cfRule>
    <cfRule type="expression" dxfId="1278" priority="12">
      <formula>H104&lt;0</formula>
    </cfRule>
  </conditionalFormatting>
  <conditionalFormatting sqref="F100:F103">
    <cfRule type="expression" dxfId="1277" priority="9">
      <formula>F100&gt;0</formula>
    </cfRule>
    <cfRule type="expression" dxfId="1276" priority="10">
      <formula>F100&lt;0</formula>
    </cfRule>
  </conditionalFormatting>
  <conditionalFormatting sqref="H100:H103">
    <cfRule type="expression" dxfId="1275" priority="7">
      <formula>H100&gt;0</formula>
    </cfRule>
    <cfRule type="expression" dxfId="1274" priority="8">
      <formula>H100&lt;0</formula>
    </cfRule>
  </conditionalFormatting>
  <conditionalFormatting sqref="J102">
    <cfRule type="expression" dxfId="1273" priority="5">
      <formula>J102&gt;0</formula>
    </cfRule>
    <cfRule type="expression" dxfId="1272" priority="6">
      <formula>J102&lt;0</formula>
    </cfRule>
  </conditionalFormatting>
  <conditionalFormatting sqref="Q10">
    <cfRule type="expression" dxfId="1271" priority="3">
      <formula>Q10&gt;0</formula>
    </cfRule>
    <cfRule type="expression" dxfId="1270" priority="4">
      <formula>Q10&lt;0</formula>
    </cfRule>
  </conditionalFormatting>
  <conditionalFormatting sqref="M71">
    <cfRule type="expression" dxfId="1269" priority="1">
      <formula>M71&gt;0</formula>
    </cfRule>
    <cfRule type="expression" dxfId="12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82.63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82.63</v>
      </c>
      <c r="R4" s="486">
        <v>-2.0899999999999998E-2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90.893000000000001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90.066699999999997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89.240399999999994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88.414100000000005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87.587800000000001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86.761499999999998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85.935199999999995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85.108899999999991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84.282600000000002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83.456299999999999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82.63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81.803699999999992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80.977399999999989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80.1511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79.324799999999996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78.498499999999993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77.672199999999989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76.8459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76.019599999999997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75.193299999999994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74.367000000000004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67" priority="33">
      <formula>F34&gt;0</formula>
    </cfRule>
    <cfRule type="expression" dxfId="1266" priority="34">
      <formula>F34&lt;0</formula>
    </cfRule>
  </conditionalFormatting>
  <conditionalFormatting sqref="Q7">
    <cfRule type="expression" dxfId="1265" priority="31">
      <formula>Q7&gt;0</formula>
    </cfRule>
    <cfRule type="expression" dxfId="1264" priority="32">
      <formula>Q7&lt;0</formula>
    </cfRule>
  </conditionalFormatting>
  <conditionalFormatting sqref="Q8">
    <cfRule type="expression" dxfId="1263" priority="29">
      <formula>Q8&gt;0</formula>
    </cfRule>
    <cfRule type="expression" dxfId="1262" priority="30">
      <formula>Q8&lt;0</formula>
    </cfRule>
  </conditionalFormatting>
  <conditionalFormatting sqref="F27:F33">
    <cfRule type="expression" dxfId="1261" priority="27">
      <formula>F27&gt;0</formula>
    </cfRule>
    <cfRule type="expression" dxfId="1260" priority="28">
      <formula>F27&lt;0</formula>
    </cfRule>
  </conditionalFormatting>
  <conditionalFormatting sqref="H27:H33">
    <cfRule type="expression" dxfId="1259" priority="25">
      <formula>H27&gt;0</formula>
    </cfRule>
    <cfRule type="expression" dxfId="1258" priority="26">
      <formula>H27&lt;0</formula>
    </cfRule>
  </conditionalFormatting>
  <conditionalFormatting sqref="M46">
    <cfRule type="expression" dxfId="1257" priority="23">
      <formula>M46&gt;0</formula>
    </cfRule>
    <cfRule type="expression" dxfId="1256" priority="24">
      <formula>M46&lt;0</formula>
    </cfRule>
  </conditionalFormatting>
  <conditionalFormatting sqref="F79:F87 H79:H87">
    <cfRule type="expression" dxfId="1255" priority="21">
      <formula>F79&gt;0</formula>
    </cfRule>
    <cfRule type="expression" dxfId="1254" priority="22">
      <formula>F79&lt;0</formula>
    </cfRule>
  </conditionalFormatting>
  <conditionalFormatting sqref="F73 F77:F78">
    <cfRule type="expression" dxfId="1253" priority="19">
      <formula>F73&gt;0</formula>
    </cfRule>
    <cfRule type="expression" dxfId="1252" priority="20">
      <formula>F73&lt;0</formula>
    </cfRule>
  </conditionalFormatting>
  <conditionalFormatting sqref="H73 H77:H78">
    <cfRule type="expression" dxfId="1251" priority="17">
      <formula>H73&gt;0</formula>
    </cfRule>
    <cfRule type="expression" dxfId="1250" priority="18">
      <formula>H73&lt;0</formula>
    </cfRule>
  </conditionalFormatting>
  <conditionalFormatting sqref="F70:F72">
    <cfRule type="expression" dxfId="1249" priority="15">
      <formula>F70&gt;0</formula>
    </cfRule>
    <cfRule type="expression" dxfId="1248" priority="16">
      <formula>F70&lt;0</formula>
    </cfRule>
  </conditionalFormatting>
  <conditionalFormatting sqref="H70:H72">
    <cfRule type="expression" dxfId="1247" priority="13">
      <formula>H70&gt;0</formula>
    </cfRule>
    <cfRule type="expression" dxfId="1246" priority="14">
      <formula>H70&lt;0</formula>
    </cfRule>
  </conditionalFormatting>
  <conditionalFormatting sqref="F25:F26">
    <cfRule type="expression" dxfId="1245" priority="11">
      <formula>F25&gt;0</formula>
    </cfRule>
    <cfRule type="expression" dxfId="1244" priority="12">
      <formula>F25&lt;0</formula>
    </cfRule>
  </conditionalFormatting>
  <conditionalFormatting sqref="H25:H26">
    <cfRule type="expression" dxfId="1243" priority="9">
      <formula>H25&gt;0</formula>
    </cfRule>
    <cfRule type="expression" dxfId="1242" priority="10">
      <formula>H25&lt;0</formula>
    </cfRule>
  </conditionalFormatting>
  <conditionalFormatting sqref="F76">
    <cfRule type="expression" dxfId="1241" priority="7">
      <formula>F76&gt;0</formula>
    </cfRule>
    <cfRule type="expression" dxfId="1240" priority="8">
      <formula>F76&lt;0</formula>
    </cfRule>
  </conditionalFormatting>
  <conditionalFormatting sqref="H76">
    <cfRule type="expression" dxfId="1239" priority="5">
      <formula>H76&gt;0</formula>
    </cfRule>
    <cfRule type="expression" dxfId="1238" priority="6">
      <formula>H76&lt;0</formula>
    </cfRule>
  </conditionalFormatting>
  <conditionalFormatting sqref="F74:F75">
    <cfRule type="expression" dxfId="1237" priority="3">
      <formula>F74&gt;0</formula>
    </cfRule>
    <cfRule type="expression" dxfId="1236" priority="4">
      <formula>F74&lt;0</formula>
    </cfRule>
  </conditionalFormatting>
  <conditionalFormatting sqref="H74:H75">
    <cfRule type="expression" dxfId="1235" priority="1">
      <formula>H74&gt;0</formula>
    </cfRule>
    <cfRule type="expression" dxfId="12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/>
      <c r="M3" s="3"/>
      <c r="O3" s="11" t="s">
        <v>58</v>
      </c>
      <c r="Q3" s="225">
        <f>IF(Q2=0, Q4, (F18-K18-M18)/Q2)</f>
        <v>69.308250000000001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70.599999999999994</v>
      </c>
      <c r="R4" s="508">
        <v>-4.1999999999999997E-3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14119.999999999998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13861.65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258.34999999999673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258.34999999999673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1.8637752359928057E-2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2.2662889518413602E-2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H14" s="70"/>
      <c r="O14" s="825" t="s">
        <v>78</v>
      </c>
      <c r="P14" s="825"/>
      <c r="V14" s="134"/>
    </row>
    <row r="15" spans="1:22" ht="15.75" thickTop="1" x14ac:dyDescent="0.25">
      <c r="H15" s="70"/>
      <c r="O15" s="81">
        <v>1.1000000000000001</v>
      </c>
      <c r="P15" s="81">
        <f>O15*$Q$4</f>
        <v>77.66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76.953999999999994</v>
      </c>
      <c r="V16" s="134"/>
    </row>
    <row r="17" spans="1:22" x14ac:dyDescent="0.25">
      <c r="O17" s="81">
        <v>1.08</v>
      </c>
      <c r="P17" s="81">
        <f t="shared" si="2"/>
        <v>76.248000000000005</v>
      </c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SUM(H2:H8)</f>
        <v>450</v>
      </c>
      <c r="I18" s="818"/>
      <c r="J18" s="18"/>
      <c r="K18" s="18">
        <f>SUM(K2:K8)</f>
        <v>32021.29</v>
      </c>
      <c r="L18" s="14"/>
      <c r="M18" s="18">
        <f>SUM(M2:M10)</f>
        <v>80</v>
      </c>
      <c r="O18" s="81">
        <v>1.07</v>
      </c>
      <c r="P18" s="81">
        <f t="shared" si="2"/>
        <v>75.542000000000002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80</v>
      </c>
      <c r="O19" s="81">
        <v>1.06</v>
      </c>
      <c r="P19" s="81">
        <f t="shared" si="2"/>
        <v>74.835999999999999</v>
      </c>
      <c r="V19" s="134"/>
    </row>
    <row r="20" spans="1:22" x14ac:dyDescent="0.25">
      <c r="O20" s="81">
        <v>1.05</v>
      </c>
      <c r="P20" s="81">
        <f t="shared" si="2"/>
        <v>74.13</v>
      </c>
      <c r="V20" s="134"/>
    </row>
    <row r="21" spans="1:22" x14ac:dyDescent="0.25">
      <c r="O21" s="81">
        <v>1.04</v>
      </c>
      <c r="P21" s="81">
        <f t="shared" si="2"/>
        <v>73.423999999999992</v>
      </c>
      <c r="V21" s="134"/>
    </row>
    <row r="22" spans="1:22" x14ac:dyDescent="0.25">
      <c r="O22" s="81">
        <v>1.03</v>
      </c>
      <c r="P22" s="81">
        <f t="shared" si="2"/>
        <v>72.717999999999989</v>
      </c>
      <c r="V22" s="134"/>
    </row>
    <row r="23" spans="1:22" x14ac:dyDescent="0.25">
      <c r="O23" s="81">
        <v>1.02</v>
      </c>
      <c r="P23" s="81">
        <f t="shared" si="2"/>
        <v>72.012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71.305999999999997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70.599999999999994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69.893999999999991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69.187999999999988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68.481999999999999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3"/>
      <c r="O29" s="81">
        <v>0.96</v>
      </c>
      <c r="P29" s="81">
        <f t="shared" si="2"/>
        <v>67.775999999999996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3">
        <v>15.91</v>
      </c>
      <c r="O30" s="81">
        <v>0.95</v>
      </c>
      <c r="P30" s="81">
        <f t="shared" si="2"/>
        <v>67.069999999999993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3"/>
      <c r="O31" s="81">
        <v>0.94</v>
      </c>
      <c r="P31" s="81">
        <f t="shared" si="2"/>
        <v>66.36399999999999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3"/>
      <c r="O32" s="81">
        <v>0.93</v>
      </c>
      <c r="P32" s="81">
        <f t="shared" si="2"/>
        <v>65.658000000000001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3"/>
      <c r="O33" s="81">
        <v>0.92</v>
      </c>
      <c r="P33" s="81">
        <f t="shared" si="2"/>
        <v>64.951999999999998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3"/>
      <c r="O34" s="81">
        <v>0.91</v>
      </c>
      <c r="P34" s="81">
        <f t="shared" si="2"/>
        <v>64.245999999999995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3"/>
      <c r="O35" s="81">
        <v>0.9</v>
      </c>
      <c r="P35" s="81">
        <f t="shared" si="2"/>
        <v>63.54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1001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1002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" si="27">C48*(E48-D48)</f>
        <v>258.39999999999748</v>
      </c>
      <c r="G48" s="39">
        <f t="shared" ref="G48" si="28">D48*C48</f>
        <v>13861.600000000002</v>
      </c>
      <c r="H48" s="226">
        <f t="shared" ref="H48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197"/>
      <c r="J49" s="39"/>
      <c r="K49" s="39"/>
      <c r="L49" s="39"/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33" priority="21">
      <formula>F55&gt;0</formula>
    </cfRule>
    <cfRule type="expression" dxfId="1232" priority="22">
      <formula>F55&lt;0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54">
    <cfRule type="expression" dxfId="1227" priority="15">
      <formula>F25&gt;0</formula>
    </cfRule>
    <cfRule type="expression" dxfId="1226" priority="16">
      <formula>F25&lt;0</formula>
    </cfRule>
  </conditionalFormatting>
  <conditionalFormatting sqref="H25:H54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656.77</v>
      </c>
      <c r="R4" s="508">
        <v>-1.14E-2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722.447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715.87930000000006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709.3116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702.74390000000005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696.17619999999999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689.60850000000005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683.04079999999999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676.47310000000004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669.90539999999999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663.33770000000004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656.77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650.20229999999992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643.63459999999998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637.06689999999992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630.49919999999997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623.93149999999991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617.36379999999997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610.79610000000002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604.22839999999997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597.66070000000002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591.09299999999996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1" priority="21">
      <formula>F47&gt;0</formula>
    </cfRule>
    <cfRule type="expression" dxfId="1210" priority="22">
      <formula>F47&lt;0</formula>
    </cfRule>
  </conditionalFormatting>
  <conditionalFormatting sqref="Q7">
    <cfRule type="expression" dxfId="1209" priority="19">
      <formula>Q7&gt;0</formula>
    </cfRule>
    <cfRule type="expression" dxfId="1208" priority="20">
      <formula>Q7&lt;0</formula>
    </cfRule>
  </conditionalFormatting>
  <conditionalFormatting sqref="Q8">
    <cfRule type="expression" dxfId="1207" priority="17">
      <formula>Q8&gt;0</formula>
    </cfRule>
    <cfRule type="expression" dxfId="1206" priority="18">
      <formula>Q8&lt;0</formula>
    </cfRule>
  </conditionalFormatting>
  <conditionalFormatting sqref="F25:F46">
    <cfRule type="expression" dxfId="1205" priority="15">
      <formula>F25&gt;0</formula>
    </cfRule>
    <cfRule type="expression" dxfId="1204" priority="16">
      <formula>F25&lt;0</formula>
    </cfRule>
  </conditionalFormatting>
  <conditionalFormatting sqref="H25:H46">
    <cfRule type="expression" dxfId="1203" priority="13">
      <formula>H25&gt;0</formula>
    </cfRule>
    <cfRule type="expression" dxfId="1202" priority="14">
      <formula>H25&lt;0</formula>
    </cfRule>
  </conditionalFormatting>
  <conditionalFormatting sqref="F89:F110">
    <cfRule type="expression" dxfId="1201" priority="11">
      <formula>F89&gt;0</formula>
    </cfRule>
    <cfRule type="expression" dxfId="1200" priority="12">
      <formula>F89&lt;0</formula>
    </cfRule>
  </conditionalFormatting>
  <conditionalFormatting sqref="H89:H110">
    <cfRule type="expression" dxfId="1199" priority="9">
      <formula>H89&gt;0</formula>
    </cfRule>
    <cfRule type="expression" dxfId="1198" priority="10">
      <formula>H89&lt;0</formula>
    </cfRule>
  </conditionalFormatting>
  <conditionalFormatting sqref="Q10">
    <cfRule type="expression" dxfId="1197" priority="7">
      <formula>Q10&gt;0</formula>
    </cfRule>
    <cfRule type="expression" dxfId="1196" priority="8">
      <formula>Q10&lt;0</formula>
    </cfRule>
  </conditionalFormatting>
  <conditionalFormatting sqref="J25:J38">
    <cfRule type="expression" dxfId="1195" priority="5">
      <formula>J25&gt;0</formula>
    </cfRule>
    <cfRule type="expression" dxfId="1194" priority="6">
      <formula>J25&lt;0</formula>
    </cfRule>
  </conditionalFormatting>
  <conditionalFormatting sqref="K25:K38">
    <cfRule type="expression" dxfId="1193" priority="3">
      <formula>K25&gt;0</formula>
    </cfRule>
    <cfRule type="expression" dxfId="1192" priority="4">
      <formula>K25&lt;0</formula>
    </cfRule>
  </conditionalFormatting>
  <conditionalFormatting sqref="L25:L38">
    <cfRule type="expression" dxfId="1191" priority="1">
      <formula>L25&gt;0</formula>
    </cfRule>
    <cfRule type="expression" dxfId="11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42.56</v>
      </c>
      <c r="R4" s="508">
        <v>-3.2800000000000003E-2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8512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756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9.7472924187725629E-2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46.81600000000001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46.390400000000007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45.964800000000004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45.539200000000008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45.113600000000005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44.688000000000002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44.262400000000007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43.836800000000004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43.411200000000001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42.985600000000005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42.56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42.134399999999999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41.708800000000004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41.283200000000001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40.857599999999998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40.432000000000002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40.006399999999999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39.580800000000004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39.155200000000001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38.729600000000005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38.304000000000002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9" priority="31">
      <formula>F47&gt;0</formula>
    </cfRule>
    <cfRule type="expression" dxfId="1188" priority="32">
      <formula>F47&lt;0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0:F46">
    <cfRule type="expression" dxfId="1183" priority="25">
      <formula>F30&gt;0</formula>
    </cfRule>
    <cfRule type="expression" dxfId="1182" priority="26">
      <formula>F30&lt;0</formula>
    </cfRule>
  </conditionalFormatting>
  <conditionalFormatting sqref="H30:H46">
    <cfRule type="expression" dxfId="1181" priority="23">
      <formula>H30&gt;0</formula>
    </cfRule>
    <cfRule type="expression" dxfId="1180" priority="24">
      <formula>H30&lt;0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:L38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29">
    <cfRule type="expression" dxfId="1161" priority="3">
      <formula>F25&gt;0</formula>
    </cfRule>
    <cfRule type="expression" dxfId="1160" priority="4">
      <formula>F25&lt;0</formula>
    </cfRule>
  </conditionalFormatting>
  <conditionalFormatting sqref="H25:H29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209.18010000000001</v>
      </c>
      <c r="R4" s="508">
        <v>-1.9E-3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4183.6019999999999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223.60199999999986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223.60199999999986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5.6465151515151482E-2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230.09811000000002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228.00630900000002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225.91450800000001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223.82270700000004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221.73090600000003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219.63910500000003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217.54730400000003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215.45550300000002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213.36370200000002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211.27190100000001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209.18010000000001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207.08829900000001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204.996498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202.904697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200.81289599999999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198.72109499999999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196.62929399999999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194.53749300000001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192.44569200000001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190.353891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188.26209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1">
      <formula>F47&gt;0</formula>
    </cfRule>
    <cfRule type="expression" dxfId="1156" priority="32">
      <formula>F47&lt;0</formula>
    </cfRule>
  </conditionalFormatting>
  <conditionalFormatting sqref="Q7">
    <cfRule type="expression" dxfId="1155" priority="29">
      <formula>Q7&gt;0</formula>
    </cfRule>
    <cfRule type="expression" dxfId="1154" priority="30">
      <formula>Q7&lt;0</formula>
    </cfRule>
  </conditionalFormatting>
  <conditionalFormatting sqref="Q8">
    <cfRule type="expression" dxfId="1153" priority="27">
      <formula>Q8&gt;0</formula>
    </cfRule>
    <cfRule type="expression" dxfId="1152" priority="28">
      <formula>Q8&lt;0</formula>
    </cfRule>
  </conditionalFormatting>
  <conditionalFormatting sqref="F30:F46">
    <cfRule type="expression" dxfId="1151" priority="25">
      <formula>F30&gt;0</formula>
    </cfRule>
    <cfRule type="expression" dxfId="1150" priority="26">
      <formula>F30&lt;0</formula>
    </cfRule>
  </conditionalFormatting>
  <conditionalFormatting sqref="H30:H46">
    <cfRule type="expression" dxfId="1149" priority="23">
      <formula>H30&gt;0</formula>
    </cfRule>
    <cfRule type="expression" dxfId="1148" priority="24">
      <formula>H30&lt;0</formula>
    </cfRule>
  </conditionalFormatting>
  <conditionalFormatting sqref="Q10">
    <cfRule type="expression" dxfId="1147" priority="21">
      <formula>Q10&gt;0</formula>
    </cfRule>
    <cfRule type="expression" dxfId="1146" priority="22">
      <formula>Q10&lt;0</formula>
    </cfRule>
  </conditionalFormatting>
  <conditionalFormatting sqref="J25:J38">
    <cfRule type="expression" dxfId="1145" priority="19">
      <formula>J25&gt;0</formula>
    </cfRule>
    <cfRule type="expression" dxfId="1144" priority="20">
      <formula>J25&lt;0</formula>
    </cfRule>
  </conditionalFormatting>
  <conditionalFormatting sqref="K25:K38">
    <cfRule type="expression" dxfId="1143" priority="17">
      <formula>K25&gt;0</formula>
    </cfRule>
    <cfRule type="expression" dxfId="1142" priority="18">
      <formula>K25&lt;0</formula>
    </cfRule>
  </conditionalFormatting>
  <conditionalFormatting sqref="L25:L38">
    <cfRule type="expression" dxfId="1141" priority="15">
      <formula>L25&gt;0</formula>
    </cfRule>
    <cfRule type="expression" dxfId="1140" priority="16">
      <formula>L25&lt;0</formula>
    </cfRule>
  </conditionalFormatting>
  <conditionalFormatting sqref="F89:F110">
    <cfRule type="expression" dxfId="1139" priority="13">
      <formula>F89&gt;0</formula>
    </cfRule>
    <cfRule type="expression" dxfId="1138" priority="14">
      <formula>F89&lt;0</formula>
    </cfRule>
  </conditionalFormatting>
  <conditionalFormatting sqref="H89:H110">
    <cfRule type="expression" dxfId="1137" priority="11">
      <formula>H89&gt;0</formula>
    </cfRule>
    <cfRule type="expression" dxfId="1136" priority="12">
      <formula>H89&lt;0</formula>
    </cfRule>
  </conditionalFormatting>
  <conditionalFormatting sqref="J89:J102">
    <cfRule type="expression" dxfId="1135" priority="9">
      <formula>J89&gt;0</formula>
    </cfRule>
    <cfRule type="expression" dxfId="1134" priority="10">
      <formula>J89&lt;0</formula>
    </cfRule>
  </conditionalFormatting>
  <conditionalFormatting sqref="K89:K102">
    <cfRule type="expression" dxfId="1133" priority="7">
      <formula>K89&gt;0</formula>
    </cfRule>
    <cfRule type="expression" dxfId="1132" priority="8">
      <formula>K89&lt;0</formula>
    </cfRule>
  </conditionalFormatting>
  <conditionalFormatting sqref="L89:L102">
    <cfRule type="expression" dxfId="1131" priority="5">
      <formula>L89&gt;0</formula>
    </cfRule>
    <cfRule type="expression" dxfId="1130" priority="6">
      <formula>L89&lt;0</formula>
    </cfRule>
  </conditionalFormatting>
  <conditionalFormatting sqref="F25:F29">
    <cfRule type="expression" dxfId="1129" priority="3">
      <formula>F25&gt;0</formula>
    </cfRule>
    <cfRule type="expression" dxfId="1128" priority="4">
      <formula>F25&lt;0</formula>
    </cfRule>
  </conditionalFormatting>
  <conditionalFormatting sqref="H25:H29">
    <cfRule type="expression" dxfId="1127" priority="1">
      <formula>H25&gt;0</formula>
    </cfRule>
    <cfRule type="expression" dxfId="11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67.23</v>
      </c>
      <c r="R4" s="508">
        <v>-4.5999999999999999E-3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3361.5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-49.5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-49.5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-1.4511873350923483E-2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73.953000000000017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73.28070000000001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72.608400000000003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71.93610000000001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71.263800000000003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70.591500000000011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69.919200000000004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69.246900000000011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68.574600000000004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67.902300000000011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67.23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66.557699999999997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65.885400000000004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65.213099999999997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64.540800000000004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63.868499999999997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63.196199999999997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62.523900000000005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61.851600000000005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61.179300000000005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60.507000000000005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5" priority="31">
      <formula>F47&gt;0</formula>
    </cfRule>
    <cfRule type="expression" dxfId="1124" priority="32">
      <formula>F47&lt;0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F30:F46">
    <cfRule type="expression" dxfId="1119" priority="25">
      <formula>F30&gt;0</formula>
    </cfRule>
    <cfRule type="expression" dxfId="1118" priority="26">
      <formula>F30&lt;0</formula>
    </cfRule>
  </conditionalFormatting>
  <conditionalFormatting sqref="H30:H46">
    <cfRule type="expression" dxfId="1117" priority="23">
      <formula>H30&gt;0</formula>
    </cfRule>
    <cfRule type="expression" dxfId="1116" priority="24">
      <formula>H30&lt;0</formula>
    </cfRule>
  </conditionalFormatting>
  <conditionalFormatting sqref="Q10">
    <cfRule type="expression" dxfId="1115" priority="21">
      <formula>Q10&gt;0</formula>
    </cfRule>
    <cfRule type="expression" dxfId="1114" priority="22">
      <formula>Q10&lt;0</formula>
    </cfRule>
  </conditionalFormatting>
  <conditionalFormatting sqref="J25:J38">
    <cfRule type="expression" dxfId="1113" priority="19">
      <formula>J25&gt;0</formula>
    </cfRule>
    <cfRule type="expression" dxfId="1112" priority="20">
      <formula>J25&lt;0</formula>
    </cfRule>
  </conditionalFormatting>
  <conditionalFormatting sqref="K25:K38">
    <cfRule type="expression" dxfId="1111" priority="17">
      <formula>K25&gt;0</formula>
    </cfRule>
    <cfRule type="expression" dxfId="1110" priority="18">
      <formula>K25&lt;0</formula>
    </cfRule>
  </conditionalFormatting>
  <conditionalFormatting sqref="L25:L38">
    <cfRule type="expression" dxfId="1109" priority="15">
      <formula>L25&gt;0</formula>
    </cfRule>
    <cfRule type="expression" dxfId="1108" priority="16">
      <formula>L25&lt;0</formula>
    </cfRule>
  </conditionalFormatting>
  <conditionalFormatting sqref="F89:F110">
    <cfRule type="expression" dxfId="1107" priority="13">
      <formula>F89&gt;0</formula>
    </cfRule>
    <cfRule type="expression" dxfId="1106" priority="14">
      <formula>F89&lt;0</formula>
    </cfRule>
  </conditionalFormatting>
  <conditionalFormatting sqref="H89:H110">
    <cfRule type="expression" dxfId="1105" priority="11">
      <formula>H89&gt;0</formula>
    </cfRule>
    <cfRule type="expression" dxfId="1104" priority="12">
      <formula>H89&lt;0</formula>
    </cfRule>
  </conditionalFormatting>
  <conditionalFormatting sqref="J89:J102">
    <cfRule type="expression" dxfId="1103" priority="9">
      <formula>J89&gt;0</formula>
    </cfRule>
    <cfRule type="expression" dxfId="1102" priority="10">
      <formula>J89&lt;0</formula>
    </cfRule>
  </conditionalFormatting>
  <conditionalFormatting sqref="K89:K102">
    <cfRule type="expression" dxfId="1101" priority="7">
      <formula>K89&gt;0</formula>
    </cfRule>
    <cfRule type="expression" dxfId="1100" priority="8">
      <formula>K89&lt;0</formula>
    </cfRule>
  </conditionalFormatting>
  <conditionalFormatting sqref="L89:L102">
    <cfRule type="expression" dxfId="1099" priority="5">
      <formula>L89&gt;0</formula>
    </cfRule>
    <cfRule type="expression" dxfId="1098" priority="6">
      <formula>L89&lt;0</formula>
    </cfRule>
  </conditionalFormatting>
  <conditionalFormatting sqref="F25:F29">
    <cfRule type="expression" dxfId="1097" priority="3">
      <formula>F25&gt;0</formula>
    </cfRule>
    <cfRule type="expression" dxfId="1096" priority="4">
      <formula>F25&lt;0</formula>
    </cfRule>
  </conditionalFormatting>
  <conditionalFormatting sqref="H25:H29">
    <cfRule type="expression" dxfId="1095" priority="1">
      <formula>H25&gt;0</formula>
    </cfRule>
    <cfRule type="expression" dxfId="10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3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971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30.71823333333333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31.39</v>
      </c>
      <c r="R4" s="508">
        <v>1.18E-2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9417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9215.4699999999993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201.53000000000065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201.53000000000065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2.1868662151794827E-2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8.4103217585218229E-2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34.529000000000003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9259.5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34.2151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33.901200000000003</v>
      </c>
    </row>
    <row r="20" spans="1:16" x14ac:dyDescent="0.25">
      <c r="O20" s="81">
        <v>1.07</v>
      </c>
      <c r="P20" s="81">
        <f t="shared" si="1"/>
        <v>33.587299999999999</v>
      </c>
    </row>
    <row r="21" spans="1:16" x14ac:dyDescent="0.25">
      <c r="O21" s="81">
        <v>1.06</v>
      </c>
      <c r="P21" s="81">
        <f t="shared" si="1"/>
        <v>33.273400000000002</v>
      </c>
    </row>
    <row r="22" spans="1:16" x14ac:dyDescent="0.25">
      <c r="O22" s="81">
        <v>1.05</v>
      </c>
      <c r="P22" s="81">
        <f t="shared" si="1"/>
        <v>32.959499999999998</v>
      </c>
    </row>
    <row r="23" spans="1:16" x14ac:dyDescent="0.25">
      <c r="O23" s="81">
        <v>1.04</v>
      </c>
      <c r="P23" s="81">
        <f t="shared" si="1"/>
        <v>32.645600000000002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32.331699999999998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32.017800000000001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31.703900000000001</v>
      </c>
    </row>
    <row r="27" spans="1:16" x14ac:dyDescent="0.25">
      <c r="B27" s="188">
        <v>43167</v>
      </c>
      <c r="C27" s="10">
        <v>300</v>
      </c>
      <c r="D27" s="39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31.39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31.0761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30.7622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30.4483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30.134399999999999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29.820499999999999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29.506599999999999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29.192700000000002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28.878800000000002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28.564900000000002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28.251000000000001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3" priority="31">
      <formula>F47&gt;0</formula>
    </cfRule>
    <cfRule type="expression" dxfId="1092" priority="32">
      <formula>F47&lt;0</formula>
    </cfRule>
  </conditionalFormatting>
  <conditionalFormatting sqref="Q7">
    <cfRule type="expression" dxfId="1091" priority="29">
      <formula>Q7&gt;0</formula>
    </cfRule>
    <cfRule type="expression" dxfId="1090" priority="30">
      <formula>Q7&lt;0</formula>
    </cfRule>
  </conditionalFormatting>
  <conditionalFormatting sqref="Q8">
    <cfRule type="expression" dxfId="1089" priority="27">
      <formula>Q8&gt;0</formula>
    </cfRule>
    <cfRule type="expression" dxfId="1088" priority="28">
      <formula>Q8&lt;0</formula>
    </cfRule>
  </conditionalFormatting>
  <conditionalFormatting sqref="F30:F46">
    <cfRule type="expression" dxfId="1087" priority="25">
      <formula>F30&gt;0</formula>
    </cfRule>
    <cfRule type="expression" dxfId="1086" priority="26">
      <formula>F30&lt;0</formula>
    </cfRule>
  </conditionalFormatting>
  <conditionalFormatting sqref="H30:H46">
    <cfRule type="expression" dxfId="1085" priority="23">
      <formula>H30&gt;0</formula>
    </cfRule>
    <cfRule type="expression" dxfId="1084" priority="24">
      <formula>H30&lt;0</formula>
    </cfRule>
  </conditionalFormatting>
  <conditionalFormatting sqref="Q10">
    <cfRule type="expression" dxfId="1083" priority="21">
      <formula>Q10&gt;0</formula>
    </cfRule>
    <cfRule type="expression" dxfId="1082" priority="22">
      <formula>Q10&lt;0</formula>
    </cfRule>
  </conditionalFormatting>
  <conditionalFormatting sqref="J25:J38">
    <cfRule type="expression" dxfId="1081" priority="19">
      <formula>J25&gt;0</formula>
    </cfRule>
    <cfRule type="expression" dxfId="1080" priority="20">
      <formula>J25&lt;0</formula>
    </cfRule>
  </conditionalFormatting>
  <conditionalFormatting sqref="K25:K38">
    <cfRule type="expression" dxfId="1079" priority="17">
      <formula>K25&gt;0</formula>
    </cfRule>
    <cfRule type="expression" dxfId="1078" priority="18">
      <formula>K25&lt;0</formula>
    </cfRule>
  </conditionalFormatting>
  <conditionalFormatting sqref="L25:L38">
    <cfRule type="expression" dxfId="1077" priority="15">
      <formula>L25&gt;0</formula>
    </cfRule>
    <cfRule type="expression" dxfId="1076" priority="16">
      <formula>L25&lt;0</formula>
    </cfRule>
  </conditionalFormatting>
  <conditionalFormatting sqref="F89:F110">
    <cfRule type="expression" dxfId="1075" priority="13">
      <formula>F89&gt;0</formula>
    </cfRule>
    <cfRule type="expression" dxfId="1074" priority="14">
      <formula>F89&lt;0</formula>
    </cfRule>
  </conditionalFormatting>
  <conditionalFormatting sqref="H89:H110">
    <cfRule type="expression" dxfId="1073" priority="11">
      <formula>H89&gt;0</formula>
    </cfRule>
    <cfRule type="expression" dxfId="1072" priority="12">
      <formula>H89&lt;0</formula>
    </cfRule>
  </conditionalFormatting>
  <conditionalFormatting sqref="J89:J102">
    <cfRule type="expression" dxfId="1071" priority="9">
      <formula>J89&gt;0</formula>
    </cfRule>
    <cfRule type="expression" dxfId="1070" priority="10">
      <formula>J89&lt;0</formula>
    </cfRule>
  </conditionalFormatting>
  <conditionalFormatting sqref="K89:K102">
    <cfRule type="expression" dxfId="1069" priority="7">
      <formula>K89&gt;0</formula>
    </cfRule>
    <cfRule type="expression" dxfId="1068" priority="8">
      <formula>K89&lt;0</formula>
    </cfRule>
  </conditionalFormatting>
  <conditionalFormatting sqref="L89:L102">
    <cfRule type="expression" dxfId="1067" priority="5">
      <formula>L89&gt;0</formula>
    </cfRule>
    <cfRule type="expression" dxfId="1066" priority="6">
      <formula>L89&lt;0</formula>
    </cfRule>
  </conditionalFormatting>
  <conditionalFormatting sqref="F25:F29">
    <cfRule type="expression" dxfId="1065" priority="3">
      <formula>F25&gt;0</formula>
    </cfRule>
    <cfRule type="expression" dxfId="1064" priority="4">
      <formula>F25&lt;0</formula>
    </cfRule>
  </conditionalFormatting>
  <conditionalFormatting sqref="H25:H29">
    <cfRule type="expression" dxfId="1063" priority="1">
      <formula>H25&gt;0</formula>
    </cfRule>
    <cfRule type="expression" dxfId="10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152.6901</v>
      </c>
      <c r="R4" s="508">
        <v>-4.82E-2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3053.8020000000001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159.33199999999943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159.33199999999943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5.5047037972409243E-2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167.95911000000001</v>
      </c>
    </row>
    <row r="20" spans="1:16" x14ac:dyDescent="0.25">
      <c r="O20" s="81">
        <v>1.0900000000000001</v>
      </c>
      <c r="P20" s="81">
        <f t="shared" ref="P20:P39" si="1">O20*$Q$4</f>
        <v>166.432209</v>
      </c>
    </row>
    <row r="21" spans="1:16" x14ac:dyDescent="0.25">
      <c r="O21" s="81">
        <v>1.08</v>
      </c>
      <c r="P21" s="81">
        <f t="shared" si="1"/>
        <v>164.90530800000002</v>
      </c>
    </row>
    <row r="22" spans="1:16" x14ac:dyDescent="0.25">
      <c r="O22" s="81">
        <v>1.07</v>
      </c>
      <c r="P22" s="81">
        <f t="shared" si="1"/>
        <v>163.37840700000001</v>
      </c>
    </row>
    <row r="23" spans="1:16" x14ac:dyDescent="0.25">
      <c r="O23" s="81">
        <v>1.06</v>
      </c>
      <c r="P23" s="81">
        <f t="shared" si="1"/>
        <v>161.851506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160.32460500000002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158.79770400000001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157.270803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155.74390199999999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154.21700100000001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152.6901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151.16319899999999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149.63629800000001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148.109397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146.58249599999999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145.05559499999998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143.528694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142.00179300000002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140.47489200000001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138.947991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137.42108999999999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31">
      <formula>F47&gt;0</formula>
    </cfRule>
    <cfRule type="expression" dxfId="1060" priority="32">
      <formula>F47&lt;0</formula>
    </cfRule>
  </conditionalFormatting>
  <conditionalFormatting sqref="Q7">
    <cfRule type="expression" dxfId="1059" priority="29">
      <formula>Q7&gt;0</formula>
    </cfRule>
    <cfRule type="expression" dxfId="1058" priority="30">
      <formula>Q7&lt;0</formula>
    </cfRule>
  </conditionalFormatting>
  <conditionalFormatting sqref="Q8">
    <cfRule type="expression" dxfId="1057" priority="27">
      <formula>Q8&gt;0</formula>
    </cfRule>
    <cfRule type="expression" dxfId="1056" priority="28">
      <formula>Q8&lt;0</formula>
    </cfRule>
  </conditionalFormatting>
  <conditionalFormatting sqref="F30:F46">
    <cfRule type="expression" dxfId="1055" priority="25">
      <formula>F30&gt;0</formula>
    </cfRule>
    <cfRule type="expression" dxfId="1054" priority="26">
      <formula>F30&lt;0</formula>
    </cfRule>
  </conditionalFormatting>
  <conditionalFormatting sqref="H30:H46">
    <cfRule type="expression" dxfId="1053" priority="23">
      <formula>H30&gt;0</formula>
    </cfRule>
    <cfRule type="expression" dxfId="1052" priority="24">
      <formula>H30&lt;0</formula>
    </cfRule>
  </conditionalFormatting>
  <conditionalFormatting sqref="Q10">
    <cfRule type="expression" dxfId="1051" priority="21">
      <formula>Q10&gt;0</formula>
    </cfRule>
    <cfRule type="expression" dxfId="1050" priority="22">
      <formula>Q10&lt;0</formula>
    </cfRule>
  </conditionalFormatting>
  <conditionalFormatting sqref="J25:J38">
    <cfRule type="expression" dxfId="1049" priority="19">
      <formula>J25&gt;0</formula>
    </cfRule>
    <cfRule type="expression" dxfId="1048" priority="20">
      <formula>J25&lt;0</formula>
    </cfRule>
  </conditionalFormatting>
  <conditionalFormatting sqref="K25:K38">
    <cfRule type="expression" dxfId="1047" priority="17">
      <formula>K25&gt;0</formula>
    </cfRule>
    <cfRule type="expression" dxfId="1046" priority="18">
      <formula>K25&lt;0</formula>
    </cfRule>
  </conditionalFormatting>
  <conditionalFormatting sqref="L25:L38">
    <cfRule type="expression" dxfId="1045" priority="15">
      <formula>L25&gt;0</formula>
    </cfRule>
    <cfRule type="expression" dxfId="1044" priority="16">
      <formula>L25&lt;0</formula>
    </cfRule>
  </conditionalFormatting>
  <conditionalFormatting sqref="F89:F110">
    <cfRule type="expression" dxfId="1043" priority="13">
      <formula>F89&gt;0</formula>
    </cfRule>
    <cfRule type="expression" dxfId="1042" priority="14">
      <formula>F89&lt;0</formula>
    </cfRule>
  </conditionalFormatting>
  <conditionalFormatting sqref="H89:H110">
    <cfRule type="expression" dxfId="1041" priority="11">
      <formula>H89&gt;0</formula>
    </cfRule>
    <cfRule type="expression" dxfId="1040" priority="12">
      <formula>H89&lt;0</formula>
    </cfRule>
  </conditionalFormatting>
  <conditionalFormatting sqref="J89:J102">
    <cfRule type="expression" dxfId="1039" priority="9">
      <formula>J89&gt;0</formula>
    </cfRule>
    <cfRule type="expression" dxfId="1038" priority="10">
      <formula>J89&lt;0</formula>
    </cfRule>
  </conditionalFormatting>
  <conditionalFormatting sqref="K89:K102">
    <cfRule type="expression" dxfId="1037" priority="7">
      <formula>K89&gt;0</formula>
    </cfRule>
    <cfRule type="expression" dxfId="1036" priority="8">
      <formula>K89&lt;0</formula>
    </cfRule>
  </conditionalFormatting>
  <conditionalFormatting sqref="L89:L102">
    <cfRule type="expression" dxfId="1035" priority="5">
      <formula>L89&gt;0</formula>
    </cfRule>
    <cfRule type="expression" dxfId="1034" priority="6">
      <formula>L89&lt;0</formula>
    </cfRule>
  </conditionalFormatting>
  <conditionalFormatting sqref="F25:F29">
    <cfRule type="expression" dxfId="1033" priority="3">
      <formula>F25&gt;0</formula>
    </cfRule>
    <cfRule type="expression" dxfId="1032" priority="4">
      <formula>F25&lt;0</formula>
    </cfRule>
  </conditionalFormatting>
  <conditionalFormatting sqref="H25:H29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253.56010000000001</v>
      </c>
      <c r="R4" s="508">
        <v>-3.0000000000000001E-3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11410.2045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561.07449999999881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561.07449999999881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5.1716082303373517E-2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278.91611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276.38050900000002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273.84490800000003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271.30930700000005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268.773706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266.23810500000002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263.70250400000003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261.16690299999999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258.63130200000001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256.09570100000002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253.56010000000001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251.02449899999999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248.48889800000001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245.95329699999999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243.41769600000001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240.88209499999999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238.34649399999998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235.81089300000002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233.27529200000001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230.73969100000002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228.20409000000001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9" priority="31">
      <formula>F47&gt;0</formula>
    </cfRule>
    <cfRule type="expression" dxfId="1028" priority="32">
      <formula>F47&lt;0</formula>
    </cfRule>
  </conditionalFormatting>
  <conditionalFormatting sqref="Q7">
    <cfRule type="expression" dxfId="1027" priority="29">
      <formula>Q7&gt;0</formula>
    </cfRule>
    <cfRule type="expression" dxfId="1026" priority="30">
      <formula>Q7&lt;0</formula>
    </cfRule>
  </conditionalFormatting>
  <conditionalFormatting sqref="Q8">
    <cfRule type="expression" dxfId="1025" priority="27">
      <formula>Q8&gt;0</formula>
    </cfRule>
    <cfRule type="expression" dxfId="1024" priority="28">
      <formula>Q8&lt;0</formula>
    </cfRule>
  </conditionalFormatting>
  <conditionalFormatting sqref="F30:F46">
    <cfRule type="expression" dxfId="1023" priority="25">
      <formula>F30&gt;0</formula>
    </cfRule>
    <cfRule type="expression" dxfId="1022" priority="26">
      <formula>F30&lt;0</formula>
    </cfRule>
  </conditionalFormatting>
  <conditionalFormatting sqref="H30:H46">
    <cfRule type="expression" dxfId="1021" priority="23">
      <formula>H30&gt;0</formula>
    </cfRule>
    <cfRule type="expression" dxfId="1020" priority="24">
      <formula>H30&lt;0</formula>
    </cfRule>
  </conditionalFormatting>
  <conditionalFormatting sqref="Q10">
    <cfRule type="expression" dxfId="1019" priority="21">
      <formula>Q10&gt;0</formula>
    </cfRule>
    <cfRule type="expression" dxfId="1018" priority="22">
      <formula>Q10&lt;0</formula>
    </cfRule>
  </conditionalFormatting>
  <conditionalFormatting sqref="J25:J38">
    <cfRule type="expression" dxfId="1017" priority="19">
      <formula>J25&gt;0</formula>
    </cfRule>
    <cfRule type="expression" dxfId="1016" priority="20">
      <formula>J25&lt;0</formula>
    </cfRule>
  </conditionalFormatting>
  <conditionalFormatting sqref="K25:K38">
    <cfRule type="expression" dxfId="1015" priority="17">
      <formula>K25&gt;0</formula>
    </cfRule>
    <cfRule type="expression" dxfId="1014" priority="18">
      <formula>K25&lt;0</formula>
    </cfRule>
  </conditionalFormatting>
  <conditionalFormatting sqref="L25:L38">
    <cfRule type="expression" dxfId="1013" priority="15">
      <formula>L25&gt;0</formula>
    </cfRule>
    <cfRule type="expression" dxfId="1012" priority="16">
      <formula>L25&lt;0</formula>
    </cfRule>
  </conditionalFormatting>
  <conditionalFormatting sqref="F89:F110">
    <cfRule type="expression" dxfId="1011" priority="13">
      <formula>F89&gt;0</formula>
    </cfRule>
    <cfRule type="expression" dxfId="1010" priority="14">
      <formula>F89&lt;0</formula>
    </cfRule>
  </conditionalFormatting>
  <conditionalFormatting sqref="H89:H110">
    <cfRule type="expression" dxfId="1009" priority="11">
      <formula>H89&gt;0</formula>
    </cfRule>
    <cfRule type="expression" dxfId="1008" priority="12">
      <formula>H89&lt;0</formula>
    </cfRule>
  </conditionalFormatting>
  <conditionalFormatting sqref="J89:J102">
    <cfRule type="expression" dxfId="1007" priority="9">
      <formula>J89&gt;0</formula>
    </cfRule>
    <cfRule type="expression" dxfId="1006" priority="10">
      <formula>J89&lt;0</formula>
    </cfRule>
  </conditionalFormatting>
  <conditionalFormatting sqref="K89:K102">
    <cfRule type="expression" dxfId="1005" priority="7">
      <formula>K89&gt;0</formula>
    </cfRule>
    <cfRule type="expression" dxfId="1004" priority="8">
      <formula>K89&lt;0</formula>
    </cfRule>
  </conditionalFormatting>
  <conditionalFormatting sqref="L89:L102">
    <cfRule type="expression" dxfId="1003" priority="5">
      <formula>L89&gt;0</formula>
    </cfRule>
    <cfRule type="expression" dxfId="1002" priority="6">
      <formula>L89&lt;0</formula>
    </cfRule>
  </conditionalFormatting>
  <conditionalFormatting sqref="F25:F29">
    <cfRule type="expression" dxfId="1001" priority="3">
      <formula>F25&gt;0</formula>
    </cfRule>
    <cfRule type="expression" dxfId="1000" priority="4">
      <formula>F25&lt;0</formula>
    </cfRule>
  </conditionalFormatting>
  <conditionalFormatting sqref="H25:H29">
    <cfRule type="expression" dxfId="999" priority="1">
      <formula>H25&gt;0</formula>
    </cfRule>
    <cfRule type="expression" dxfId="9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75.73</v>
      </c>
      <c r="R4" s="508">
        <v>-1.1999999999999999E-3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3029.2000000000003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326.00000000000045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326.00000000000045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0.12059781000295963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83.303000000000011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82.545700000000011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81.78840000000001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81.031100000000009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80.273800000000008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79.516500000000008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78.759200000000007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78.001900000000006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77.244600000000005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76.487300000000005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75.73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74.972700000000003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74.215400000000002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73.458100000000002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72.700800000000001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71.9435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71.186199999999999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70.428900000000013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69.671600000000012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68.914300000000011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68.157000000000011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7" priority="31">
      <formula>F47&gt;0</formula>
    </cfRule>
    <cfRule type="expression" dxfId="996" priority="32">
      <formula>F47&lt;0</formula>
    </cfRule>
  </conditionalFormatting>
  <conditionalFormatting sqref="Q7">
    <cfRule type="expression" dxfId="995" priority="29">
      <formula>Q7&gt;0</formula>
    </cfRule>
    <cfRule type="expression" dxfId="994" priority="30">
      <formula>Q7&lt;0</formula>
    </cfRule>
  </conditionalFormatting>
  <conditionalFormatting sqref="Q8">
    <cfRule type="expression" dxfId="993" priority="27">
      <formula>Q8&gt;0</formula>
    </cfRule>
    <cfRule type="expression" dxfId="992" priority="28">
      <formula>Q8&lt;0</formula>
    </cfRule>
  </conditionalFormatting>
  <conditionalFormatting sqref="F30:F46">
    <cfRule type="expression" dxfId="991" priority="25">
      <formula>F30&gt;0</formula>
    </cfRule>
    <cfRule type="expression" dxfId="990" priority="26">
      <formula>F30&lt;0</formula>
    </cfRule>
  </conditionalFormatting>
  <conditionalFormatting sqref="H30:H46">
    <cfRule type="expression" dxfId="989" priority="23">
      <formula>H30&gt;0</formula>
    </cfRule>
    <cfRule type="expression" dxfId="988" priority="24">
      <formula>H30&lt;0</formula>
    </cfRule>
  </conditionalFormatting>
  <conditionalFormatting sqref="Q10">
    <cfRule type="expression" dxfId="987" priority="21">
      <formula>Q10&gt;0</formula>
    </cfRule>
    <cfRule type="expression" dxfId="986" priority="22">
      <formula>Q10&lt;0</formula>
    </cfRule>
  </conditionalFormatting>
  <conditionalFormatting sqref="J25:J38">
    <cfRule type="expression" dxfId="985" priority="19">
      <formula>J25&gt;0</formula>
    </cfRule>
    <cfRule type="expression" dxfId="984" priority="20">
      <formula>J25&lt;0</formula>
    </cfRule>
  </conditionalFormatting>
  <conditionalFormatting sqref="K25:K38">
    <cfRule type="expression" dxfId="983" priority="17">
      <formula>K25&gt;0</formula>
    </cfRule>
    <cfRule type="expression" dxfId="982" priority="18">
      <formula>K25&lt;0</formula>
    </cfRule>
  </conditionalFormatting>
  <conditionalFormatting sqref="L25:L38">
    <cfRule type="expression" dxfId="981" priority="15">
      <formula>L25&gt;0</formula>
    </cfRule>
    <cfRule type="expression" dxfId="980" priority="16">
      <formula>L25&lt;0</formula>
    </cfRule>
  </conditionalFormatting>
  <conditionalFormatting sqref="F89:F110">
    <cfRule type="expression" dxfId="979" priority="13">
      <formula>F89&gt;0</formula>
    </cfRule>
    <cfRule type="expression" dxfId="978" priority="14">
      <formula>F89&lt;0</formula>
    </cfRule>
  </conditionalFormatting>
  <conditionalFormatting sqref="H89:H110">
    <cfRule type="expression" dxfId="977" priority="11">
      <formula>H89&gt;0</formula>
    </cfRule>
    <cfRule type="expression" dxfId="976" priority="12">
      <formula>H89&lt;0</formula>
    </cfRule>
  </conditionalFormatting>
  <conditionalFormatting sqref="J89:J102">
    <cfRule type="expression" dxfId="975" priority="9">
      <formula>J89&gt;0</formula>
    </cfRule>
    <cfRule type="expression" dxfId="974" priority="10">
      <formula>J89&lt;0</formula>
    </cfRule>
  </conditionalFormatting>
  <conditionalFormatting sqref="K89:K102">
    <cfRule type="expression" dxfId="973" priority="7">
      <formula>K89&gt;0</formula>
    </cfRule>
    <cfRule type="expression" dxfId="972" priority="8">
      <formula>K89&lt;0</formula>
    </cfRule>
  </conditionalFormatting>
  <conditionalFormatting sqref="L89:L102">
    <cfRule type="expression" dxfId="971" priority="5">
      <formula>L89&gt;0</formula>
    </cfRule>
    <cfRule type="expression" dxfId="970" priority="6">
      <formula>L89&lt;0</formula>
    </cfRule>
  </conditionalFormatting>
  <conditionalFormatting sqref="F25:F29">
    <cfRule type="expression" dxfId="969" priority="3">
      <formula>F25&gt;0</formula>
    </cfRule>
    <cfRule type="expression" dxfId="968" priority="4">
      <formula>F25&lt;0</formula>
    </cfRule>
  </conditionalFormatting>
  <conditionalFormatting sqref="H25:H29">
    <cfRule type="expression" dxfId="967" priority="1">
      <formula>H25&gt;0</formula>
    </cfRule>
    <cfRule type="expression" dxfId="9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64.17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64.17</v>
      </c>
      <c r="R4" s="486">
        <v>-1.6400000000000001E-2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5" t="s">
        <v>78</v>
      </c>
      <c r="P44" s="82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70.587000000000003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69.945300000000003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69.303600000000003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68.661900000000003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68.020200000000003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67.378500000000003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66.736800000000002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66.095100000000002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65.453400000000002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64.811700000000002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64.17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63.528300000000002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62.886600000000001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62.244900000000001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61.603200000000001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60.961500000000001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60.319800000000001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59.678100000000008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59.036400000000008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58.3947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57.753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5" priority="57">
      <formula>F27&gt;0</formula>
    </cfRule>
    <cfRule type="expression" dxfId="964" priority="58">
      <formula>F27&lt;0</formula>
    </cfRule>
  </conditionalFormatting>
  <conditionalFormatting sqref="H28:H33">
    <cfRule type="expression" dxfId="963" priority="53">
      <formula>H28&gt;0</formula>
    </cfRule>
    <cfRule type="expression" dxfId="962" priority="54">
      <formula>H28&lt;0</formula>
    </cfRule>
  </conditionalFormatting>
  <conditionalFormatting sqref="F24:F26">
    <cfRule type="expression" dxfId="961" priority="39">
      <formula>F24&gt;0</formula>
    </cfRule>
    <cfRule type="expression" dxfId="960" priority="40">
      <formula>F24&lt;0</formula>
    </cfRule>
  </conditionalFormatting>
  <conditionalFormatting sqref="Q8">
    <cfRule type="expression" dxfId="959" priority="33">
      <formula>Q8&gt;0</formula>
    </cfRule>
    <cfRule type="expression" dxfId="958" priority="34">
      <formula>Q8&lt;0</formula>
    </cfRule>
  </conditionalFormatting>
  <conditionalFormatting sqref="Q7">
    <cfRule type="expression" dxfId="957" priority="35">
      <formula>Q7&gt;0</formula>
    </cfRule>
    <cfRule type="expression" dxfId="956" priority="36">
      <formula>Q7&lt;0</formula>
    </cfRule>
  </conditionalFormatting>
  <conditionalFormatting sqref="F34">
    <cfRule type="expression" dxfId="955" priority="31">
      <formula>F34&gt;0</formula>
    </cfRule>
    <cfRule type="expression" dxfId="954" priority="32">
      <formula>F34&lt;0</formula>
    </cfRule>
  </conditionalFormatting>
  <conditionalFormatting sqref="H34">
    <cfRule type="expression" dxfId="953" priority="29">
      <formula>H34&gt;0</formula>
    </cfRule>
    <cfRule type="expression" dxfId="952" priority="30">
      <formula>H34&lt;0</formula>
    </cfRule>
  </conditionalFormatting>
  <conditionalFormatting sqref="M36">
    <cfRule type="expression" dxfId="951" priority="19">
      <formula>M36&gt;0</formula>
    </cfRule>
    <cfRule type="expression" dxfId="950" priority="20">
      <formula>M36&lt;0</formula>
    </cfRule>
  </conditionalFormatting>
  <conditionalFormatting sqref="Q10">
    <cfRule type="expression" dxfId="949" priority="15">
      <formula>Q10&gt;0</formula>
    </cfRule>
    <cfRule type="expression" dxfId="948" priority="16">
      <formula>Q10&lt;0</formula>
    </cfRule>
  </conditionalFormatting>
  <conditionalFormatting sqref="F23">
    <cfRule type="expression" dxfId="947" priority="13">
      <formula>F23&gt;0</formula>
    </cfRule>
    <cfRule type="expression" dxfId="946" priority="14">
      <formula>F23&lt;0</formula>
    </cfRule>
  </conditionalFormatting>
  <conditionalFormatting sqref="I25:J25">
    <cfRule type="expression" dxfId="945" priority="9">
      <formula>I25&gt;0</formula>
    </cfRule>
    <cfRule type="expression" dxfId="944" priority="10">
      <formula>I25&lt;0</formula>
    </cfRule>
  </conditionalFormatting>
  <conditionalFormatting sqref="I26:J27">
    <cfRule type="expression" dxfId="943" priority="7">
      <formula>I26&gt;0</formula>
    </cfRule>
    <cfRule type="expression" dxfId="942" priority="8">
      <formula>I26&lt;0</formula>
    </cfRule>
  </conditionalFormatting>
  <conditionalFormatting sqref="K25:K27">
    <cfRule type="expression" dxfId="941" priority="5">
      <formula>K25&gt;0</formula>
    </cfRule>
    <cfRule type="expression" dxfId="940" priority="6">
      <formula>K25&lt;0</formula>
    </cfRule>
  </conditionalFormatting>
  <conditionalFormatting sqref="I23:J23">
    <cfRule type="expression" dxfId="939" priority="3">
      <formula>I23&gt;0</formula>
    </cfRule>
    <cfRule type="expression" dxfId="93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978</v>
      </c>
      <c r="X1" s="747" t="s">
        <v>977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28.25</v>
      </c>
      <c r="R4" s="486">
        <v>-1.5900000000000001E-2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11300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4028.6400000000103</v>
      </c>
      <c r="R7">
        <v>400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2576.3800000000119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0.29533381784167761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3.5398230088495579E-3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5" t="s">
        <v>78</v>
      </c>
      <c r="P14" s="825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31.075000000000003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30.792500000000004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30.51</v>
      </c>
      <c r="T17" s="727" t="s">
        <v>976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30.227500000000003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29.945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29.662500000000001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29.380000000000003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29.0975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28.815000000000001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28.532499999999999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28.25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27.967500000000001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27.684999999999999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27.4025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27.119999999999997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26.837499999999999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26.555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26.272500000000001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25.990000000000002</v>
      </c>
      <c r="T33" s="727" t="s">
        <v>751</v>
      </c>
      <c r="U33" s="729"/>
      <c r="V33" s="735">
        <v>0.15</v>
      </c>
      <c r="W33" s="748" t="s">
        <v>800</v>
      </c>
      <c r="X33" s="748" t="s">
        <v>979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25.7075</v>
      </c>
      <c r="T34" s="727" t="s">
        <v>758</v>
      </c>
      <c r="U34" s="729"/>
      <c r="V34" s="735">
        <v>0.18</v>
      </c>
      <c r="W34" s="735"/>
      <c r="X34" s="748" t="s">
        <v>980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25.425000000000001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" si="38">C74*(E74-D74)</f>
        <v>2372</v>
      </c>
      <c r="G74" s="39">
        <f t="shared" ref="G74" si="39">D74*C74</f>
        <v>8724</v>
      </c>
      <c r="H74" s="226">
        <f t="shared" ref="H74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7" priority="46">
      <formula>F98&gt;0</formula>
    </cfRule>
    <cfRule type="expression" dxfId="936" priority="47">
      <formula>F98&lt;0</formula>
    </cfRule>
  </conditionalFormatting>
  <conditionalFormatting sqref="Q7">
    <cfRule type="expression" dxfId="935" priority="34">
      <formula>Q7&gt;0</formula>
    </cfRule>
    <cfRule type="expression" dxfId="934" priority="35">
      <formula>Q7&lt;0</formula>
    </cfRule>
  </conditionalFormatting>
  <conditionalFormatting sqref="Q8">
    <cfRule type="expression" dxfId="933" priority="32">
      <formula>Q8&gt;0</formula>
    </cfRule>
    <cfRule type="expression" dxfId="932" priority="33">
      <formula>Q8&lt;0</formula>
    </cfRule>
  </conditionalFormatting>
  <conditionalFormatting sqref="F85:F97">
    <cfRule type="expression" dxfId="931" priority="30">
      <formula>F85&gt;0</formula>
    </cfRule>
    <cfRule type="expression" dxfId="930" priority="31">
      <formula>F85&lt;0</formula>
    </cfRule>
  </conditionalFormatting>
  <conditionalFormatting sqref="H85:H97">
    <cfRule type="expression" dxfId="929" priority="28">
      <formula>H85&gt;0</formula>
    </cfRule>
    <cfRule type="expression" dxfId="928" priority="29">
      <formula>H85&lt;0</formula>
    </cfRule>
  </conditionalFormatting>
  <conditionalFormatting sqref="H101:H104">
    <cfRule type="expression" dxfId="927" priority="24">
      <formula>H101&gt;0</formula>
    </cfRule>
    <cfRule type="expression" dxfId="926" priority="25">
      <formula>H101&lt;0</formula>
    </cfRule>
  </conditionalFormatting>
  <conditionalFormatting sqref="F101:F104">
    <cfRule type="expression" dxfId="925" priority="26">
      <formula>F101&gt;0</formula>
    </cfRule>
    <cfRule type="expression" dxfId="924" priority="27">
      <formula>F101&lt;0</formula>
    </cfRule>
  </conditionalFormatting>
  <conditionalFormatting sqref="M127">
    <cfRule type="expression" dxfId="923" priority="22">
      <formula>M127&gt;0</formula>
    </cfRule>
    <cfRule type="expression" dxfId="922" priority="23">
      <formula>M127&lt;0</formula>
    </cfRule>
  </conditionalFormatting>
  <conditionalFormatting sqref="F27:F28 F35:F72 F75:F80">
    <cfRule type="expression" dxfId="921" priority="20">
      <formula>F27&gt;0</formula>
    </cfRule>
    <cfRule type="expression" dxfId="920" priority="21">
      <formula>F27&lt;0</formula>
    </cfRule>
  </conditionalFormatting>
  <conditionalFormatting sqref="H27:H28 H35:H72 H75:H80">
    <cfRule type="expression" dxfId="919" priority="18">
      <formula>H27&gt;0</formula>
    </cfRule>
    <cfRule type="expression" dxfId="918" priority="19">
      <formula>H27&lt;0</formula>
    </cfRule>
  </conditionalFormatting>
  <conditionalFormatting sqref="Q10">
    <cfRule type="expression" dxfId="917" priority="16">
      <formula>Q10&gt;0</formula>
    </cfRule>
    <cfRule type="expression" dxfId="916" priority="17">
      <formula>Q10&lt;0</formula>
    </cfRule>
  </conditionalFormatting>
  <conditionalFormatting sqref="F29:F34">
    <cfRule type="expression" dxfId="915" priority="14">
      <formula>F29&gt;0</formula>
    </cfRule>
    <cfRule type="expression" dxfId="914" priority="15">
      <formula>F29&lt;0</formula>
    </cfRule>
  </conditionalFormatting>
  <conditionalFormatting sqref="H29:H34">
    <cfRule type="expression" dxfId="913" priority="12">
      <formula>H29&gt;0</formula>
    </cfRule>
    <cfRule type="expression" dxfId="912" priority="13">
      <formula>H29&lt;0</formula>
    </cfRule>
  </conditionalFormatting>
  <conditionalFormatting sqref="K32:K39">
    <cfRule type="expression" dxfId="911" priority="10">
      <formula>K32&gt;0</formula>
    </cfRule>
    <cfRule type="expression" dxfId="910" priority="11">
      <formula>K32&lt;0</formula>
    </cfRule>
  </conditionalFormatting>
  <conditionalFormatting sqref="K40:K72 K75:K80">
    <cfRule type="expression" dxfId="909" priority="8">
      <formula>K40&gt;0</formula>
    </cfRule>
    <cfRule type="expression" dxfId="908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07" priority="5">
      <formula>F73&gt;0</formula>
    </cfRule>
    <cfRule type="expression" dxfId="906" priority="6">
      <formula>F73&lt;0</formula>
    </cfRule>
  </conditionalFormatting>
  <conditionalFormatting sqref="H73:H74">
    <cfRule type="expression" dxfId="905" priority="3">
      <formula>H73&gt;0</formula>
    </cfRule>
    <cfRule type="expression" dxfId="904" priority="4">
      <formula>H73&lt;0</formula>
    </cfRule>
  </conditionalFormatting>
  <conditionalFormatting sqref="K73:K74">
    <cfRule type="expression" dxfId="903" priority="1">
      <formula>K73&gt;0</formula>
    </cfRule>
    <cfRule type="expression" dxfId="902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59.06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59.06</v>
      </c>
      <c r="R4" s="486">
        <v>2.5000000000000001E-3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64.966000000000008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64.375400000000013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63.784800000000004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63.194200000000009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62.603600000000007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62.013000000000005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61.422400000000003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60.831800000000001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60.241200000000006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59.650600000000004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59.06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58.4694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57.878799999999998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57.288200000000003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56.697600000000001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56.106999999999999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55.516399999999997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54.925800000000002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54.335200000000007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53.744600000000005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53.154000000000003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1" priority="9">
      <formula>F39&gt;0</formula>
    </cfRule>
    <cfRule type="expression" dxfId="900" priority="10">
      <formula>F39&lt;0</formula>
    </cfRule>
  </conditionalFormatting>
  <conditionalFormatting sqref="F25:F38">
    <cfRule type="expression" dxfId="899" priority="7">
      <formula>F25&gt;0</formula>
    </cfRule>
    <cfRule type="expression" dxfId="898" priority="8">
      <formula>F25&lt;0</formula>
    </cfRule>
  </conditionalFormatting>
  <conditionalFormatting sqref="H25:H38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72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322.15989999999999</v>
      </c>
      <c r="R4" s="508">
        <v>6.0000000000000001E-3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3221.5990000000002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1166.5390000000002</v>
      </c>
      <c r="R7">
        <v>10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709.59900000000016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0.28248367834394911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354.37589000000003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351.154291</v>
      </c>
      <c r="W16" s="134"/>
    </row>
    <row r="17" spans="1:23" x14ac:dyDescent="0.25">
      <c r="O17" s="81">
        <v>1.08</v>
      </c>
      <c r="P17" s="81">
        <f t="shared" si="0"/>
        <v>347.93269200000003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344.71109300000001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341.48949400000004</v>
      </c>
      <c r="W19" s="134"/>
    </row>
    <row r="20" spans="1:23" x14ac:dyDescent="0.25">
      <c r="O20" s="81">
        <v>1.05</v>
      </c>
      <c r="P20" s="81">
        <f t="shared" si="0"/>
        <v>338.26789500000001</v>
      </c>
      <c r="W20" s="134"/>
    </row>
    <row r="21" spans="1:23" x14ac:dyDescent="0.25">
      <c r="O21" s="81">
        <v>1.04</v>
      </c>
      <c r="P21" s="81">
        <f t="shared" si="0"/>
        <v>335.04629599999998</v>
      </c>
      <c r="W21" s="134"/>
    </row>
    <row r="22" spans="1:23" x14ac:dyDescent="0.25">
      <c r="O22" s="81">
        <v>1.03</v>
      </c>
      <c r="P22" s="81">
        <f t="shared" si="0"/>
        <v>331.82469700000001</v>
      </c>
      <c r="W22" s="134"/>
    </row>
    <row r="23" spans="1:23" x14ac:dyDescent="0.25">
      <c r="O23" s="81">
        <v>1.02</v>
      </c>
      <c r="P23" s="81">
        <f t="shared" si="0"/>
        <v>328.60309799999999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325.38149900000002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322.15989999999999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318.93830099999997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315.716702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312.49510299999997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309.273504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306.05190499999998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302.83030599999995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299.60870699999998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296.38710800000001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293.16550899999999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289.94391000000002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1" priority="29">
      <formula>F29&gt;0</formula>
    </cfRule>
    <cfRule type="expression" dxfId="890" priority="30">
      <formula>F29&lt;0</formula>
    </cfRule>
  </conditionalFormatting>
  <conditionalFormatting sqref="Q7">
    <cfRule type="expression" dxfId="889" priority="27">
      <formula>Q7&gt;0</formula>
    </cfRule>
    <cfRule type="expression" dxfId="888" priority="28">
      <formula>Q7&lt;0</formula>
    </cfRule>
  </conditionalFormatting>
  <conditionalFormatting sqref="Q8">
    <cfRule type="expression" dxfId="887" priority="25">
      <formula>Q8&gt;0</formula>
    </cfRule>
    <cfRule type="expression" dxfId="886" priority="26">
      <formula>Q8&lt;0</formula>
    </cfRule>
  </conditionalFormatting>
  <conditionalFormatting sqref="F96:F110">
    <cfRule type="expression" dxfId="885" priority="19">
      <formula>F96&gt;0</formula>
    </cfRule>
    <cfRule type="expression" dxfId="884" priority="20">
      <formula>F96&lt;0</formula>
    </cfRule>
  </conditionalFormatting>
  <conditionalFormatting sqref="H96:H110">
    <cfRule type="expression" dxfId="883" priority="17">
      <formula>H96&gt;0</formula>
    </cfRule>
    <cfRule type="expression" dxfId="882" priority="18">
      <formula>H96&lt;0</formula>
    </cfRule>
  </conditionalFormatting>
  <conditionalFormatting sqref="Q10">
    <cfRule type="expression" dxfId="881" priority="15">
      <formula>Q10&gt;0</formula>
    </cfRule>
    <cfRule type="expression" dxfId="880" priority="16">
      <formula>Q10&lt;0</formula>
    </cfRule>
  </conditionalFormatting>
  <conditionalFormatting sqref="L29:L38">
    <cfRule type="expression" dxfId="879" priority="9">
      <formula>L29&gt;0</formula>
    </cfRule>
    <cfRule type="expression" dxfId="878" priority="10">
      <formula>L29&lt;0</formula>
    </cfRule>
  </conditionalFormatting>
  <conditionalFormatting sqref="F27:F29 H27:H29 J25:K29">
    <cfRule type="expression" dxfId="877" priority="7">
      <formula>F25&gt;0</formula>
    </cfRule>
    <cfRule type="expression" dxfId="876" priority="8">
      <formula>F25&lt;0</formula>
    </cfRule>
  </conditionalFormatting>
  <conditionalFormatting sqref="L25:L29">
    <cfRule type="expression" dxfId="875" priority="5">
      <formula>L25&gt;0</formula>
    </cfRule>
    <cfRule type="expression" dxfId="874" priority="6">
      <formula>L25&lt;0</formula>
    </cfRule>
  </conditionalFormatting>
  <conditionalFormatting sqref="F25:F26">
    <cfRule type="expression" dxfId="873" priority="3">
      <formula>F25&gt;0</formula>
    </cfRule>
    <cfRule type="expression" dxfId="872" priority="4">
      <formula>F25&lt;0</formula>
    </cfRule>
  </conditionalFormatting>
  <conditionalFormatting sqref="H25:H26">
    <cfRule type="expression" dxfId="871" priority="1">
      <formula>H25&gt;0</formula>
    </cfRule>
    <cfRule type="expression" dxfId="8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927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91.46</v>
      </c>
      <c r="R4" s="508">
        <v>-1.72E-2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3658.3999999999996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78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2.1785275388224782E-2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2.4928930680078721E-2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100.60599999999999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99.691400000000002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98.776799999999994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97.862200000000001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96.947599999999994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96.033000000000001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95.118399999999994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94.203800000000001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93.289199999999994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92.374600000000001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91.46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90.545399999999987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89.630799999999994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88.716199999999986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87.801599999999993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86.886999999999986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85.972399999999993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85.0578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84.143199999999993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83.2286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82.313999999999993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68.430000000000007</v>
      </c>
      <c r="R4" s="508">
        <v>1.67E-2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13686.000000000002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-590.33999999999833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-590.33999999999833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-4.1350934483207771E-2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5" t="s">
        <v>78</v>
      </c>
      <c r="P16" s="825"/>
      <c r="W16" s="134"/>
    </row>
    <row r="17" spans="1:23" ht="15.75" thickTop="1" x14ac:dyDescent="0.25">
      <c r="O17" s="81">
        <v>1.1000000000000001</v>
      </c>
      <c r="P17" s="81">
        <f>O17*$Q$4</f>
        <v>75.27300000000001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74.588700000000017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73.90440000000001</v>
      </c>
      <c r="Q19" s="2"/>
      <c r="W19" s="134"/>
    </row>
    <row r="20" spans="1:23" x14ac:dyDescent="0.25">
      <c r="O20" s="81">
        <v>1.07</v>
      </c>
      <c r="P20" s="81">
        <f t="shared" si="1"/>
        <v>73.220100000000016</v>
      </c>
      <c r="Q20" s="2"/>
      <c r="W20" s="134"/>
    </row>
    <row r="21" spans="1:23" x14ac:dyDescent="0.25">
      <c r="O21" s="81">
        <v>1.06</v>
      </c>
      <c r="P21" s="81">
        <f t="shared" si="1"/>
        <v>72.535800000000009</v>
      </c>
      <c r="Q21" s="2"/>
      <c r="W21" s="134"/>
    </row>
    <row r="22" spans="1:23" x14ac:dyDescent="0.25">
      <c r="O22" s="81">
        <v>1.05</v>
      </c>
      <c r="P22" s="81">
        <f t="shared" si="1"/>
        <v>71.851500000000016</v>
      </c>
      <c r="Q22" s="2"/>
      <c r="W22" s="134"/>
    </row>
    <row r="23" spans="1:23" x14ac:dyDescent="0.25">
      <c r="O23" s="81">
        <v>1.04</v>
      </c>
      <c r="P23" s="81">
        <f t="shared" si="1"/>
        <v>71.167200000000008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70.482900000000015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69.798600000000008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69.114300000000014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68.430000000000007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67.745699999999999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67.061400000000006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66.377099999999999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65.692800000000005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65.008499999999998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64.324200000000005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63.639900000000011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62.955600000000011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62.271300000000011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61.58700000000001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47" priority="21">
      <formula>F25&gt;0</formula>
    </cfRule>
    <cfRule type="expression" dxfId="846" priority="22">
      <formula>F25&lt;0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36:J38">
    <cfRule type="expression" dxfId="831" priority="5">
      <formula>J36&gt;0</formula>
    </cfRule>
    <cfRule type="expression" dxfId="830" priority="6">
      <formula>J36&lt;0</formula>
    </cfRule>
  </conditionalFormatting>
  <conditionalFormatting sqref="K36:K38">
    <cfRule type="expression" dxfId="829" priority="3">
      <formula>K36&gt;0</formula>
    </cfRule>
    <cfRule type="expression" dxfId="828" priority="4">
      <formula>K36&lt;0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25.29</v>
      </c>
      <c r="R4" s="508">
        <v>1.9900000000000001E-2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10116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-3169.119999999999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-3169.119999999999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-0.23854658444936888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4.1122973507315148E-2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27.819000000000003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27.566100000000002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27.313200000000002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27.060300000000002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26.807400000000001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26.554500000000001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26.301600000000001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26.0487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25.7958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25.542899999999999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25.29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25.037099999999999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24.784199999999998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24.531299999999998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24.278399999999998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24.025499999999997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23.772599999999997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23.5197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23.2668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23.0139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22.760999999999999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5" priority="21">
      <formula>F47&gt;0</formula>
    </cfRule>
    <cfRule type="expression" dxfId="824" priority="22">
      <formula>F47&lt;0</formula>
    </cfRule>
  </conditionalFormatting>
  <conditionalFormatting sqref="Q7">
    <cfRule type="expression" dxfId="823" priority="19">
      <formula>Q7&gt;0</formula>
    </cfRule>
    <cfRule type="expression" dxfId="822" priority="20">
      <formula>Q7&lt;0</formula>
    </cfRule>
  </conditionalFormatting>
  <conditionalFormatting sqref="Q8">
    <cfRule type="expression" dxfId="821" priority="17">
      <formula>Q8&gt;0</formula>
    </cfRule>
    <cfRule type="expression" dxfId="820" priority="18">
      <formula>Q8&lt;0</formula>
    </cfRule>
  </conditionalFormatting>
  <conditionalFormatting sqref="F25:F46">
    <cfRule type="expression" dxfId="819" priority="15">
      <formula>F25&gt;0</formula>
    </cfRule>
    <cfRule type="expression" dxfId="818" priority="16">
      <formula>F25&lt;0</formula>
    </cfRule>
  </conditionalFormatting>
  <conditionalFormatting sqref="H25:H46">
    <cfRule type="expression" dxfId="817" priority="13">
      <formula>H25&gt;0</formula>
    </cfRule>
    <cfRule type="expression" dxfId="816" priority="14">
      <formula>H25&lt;0</formula>
    </cfRule>
  </conditionalFormatting>
  <conditionalFormatting sqref="F89:F110">
    <cfRule type="expression" dxfId="815" priority="11">
      <formula>F89&gt;0</formula>
    </cfRule>
    <cfRule type="expression" dxfId="814" priority="12">
      <formula>F89&lt;0</formula>
    </cfRule>
  </conditionalFormatting>
  <conditionalFormatting sqref="H89:H110">
    <cfRule type="expression" dxfId="813" priority="9">
      <formula>H89&gt;0</formula>
    </cfRule>
    <cfRule type="expression" dxfId="812" priority="10">
      <formula>H89&lt;0</formula>
    </cfRule>
  </conditionalFormatting>
  <conditionalFormatting sqref="Q10">
    <cfRule type="expression" dxfId="811" priority="7">
      <formula>Q10&gt;0</formula>
    </cfRule>
    <cfRule type="expression" dxfId="810" priority="8">
      <formula>Q10&lt;0</formula>
    </cfRule>
  </conditionalFormatting>
  <conditionalFormatting sqref="J25:J38">
    <cfRule type="expression" dxfId="809" priority="5">
      <formula>J25&gt;0</formula>
    </cfRule>
    <cfRule type="expression" dxfId="808" priority="6">
      <formula>J25&lt;0</formula>
    </cfRule>
  </conditionalFormatting>
  <conditionalFormatting sqref="K25:K38">
    <cfRule type="expression" dxfId="807" priority="3">
      <formula>K25&gt;0</formula>
    </cfRule>
    <cfRule type="expression" dxfId="806" priority="4">
      <formula>K25&lt;0</formula>
    </cfRule>
  </conditionalFormatting>
  <conditionalFormatting sqref="L25:L38">
    <cfRule type="expression" dxfId="805" priority="1">
      <formula>L25&gt;0</formula>
    </cfRule>
    <cfRule type="expression" dxfId="8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53.97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53.97</v>
      </c>
      <c r="R4" s="486">
        <v>4.3E-3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59.367000000000004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58.827300000000001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58.287600000000005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57.747900000000001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57.208200000000005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56.668500000000002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56.128799999999998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55.589100000000002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55.049399999999999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54.509700000000002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53.430299999999995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52.890599999999999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52.350899999999996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51.811199999999999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51.271499999999996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50.731799999999993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50.192100000000003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49.6524</v>
      </c>
    </row>
    <row r="44" spans="1:32" x14ac:dyDescent="0.25">
      <c r="N44" s="4"/>
      <c r="O44" s="81">
        <v>0.91</v>
      </c>
      <c r="P44" s="81">
        <f t="shared" si="0"/>
        <v>49.112700000000004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48.573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3" priority="137">
      <formula>F30&gt;0</formula>
    </cfRule>
    <cfRule type="expression" dxfId="802" priority="138">
      <formula>F30&lt;0</formula>
    </cfRule>
  </conditionalFormatting>
  <conditionalFormatting sqref="H47:H58">
    <cfRule type="expression" dxfId="801" priority="129">
      <formula>H47&gt;0</formula>
    </cfRule>
    <cfRule type="expression" dxfId="800" priority="130">
      <formula>H47&lt;0</formula>
    </cfRule>
  </conditionalFormatting>
  <conditionalFormatting sqref="H59">
    <cfRule type="expression" dxfId="799" priority="119">
      <formula>H59&gt;0</formula>
    </cfRule>
    <cfRule type="expression" dxfId="798" priority="120">
      <formula>H59&lt;0</formula>
    </cfRule>
  </conditionalFormatting>
  <conditionalFormatting sqref="H60">
    <cfRule type="expression" dxfId="797" priority="115">
      <formula>H60&gt;0</formula>
    </cfRule>
    <cfRule type="expression" dxfId="796" priority="116">
      <formula>H60&lt;0</formula>
    </cfRule>
  </conditionalFormatting>
  <conditionalFormatting sqref="H61:H66">
    <cfRule type="expression" dxfId="795" priority="111">
      <formula>H61&gt;0</formula>
    </cfRule>
    <cfRule type="expression" dxfId="794" priority="112">
      <formula>H61&lt;0</formula>
    </cfRule>
  </conditionalFormatting>
  <conditionalFormatting sqref="Q8">
    <cfRule type="expression" dxfId="793" priority="95">
      <formula>Q8&gt;0</formula>
    </cfRule>
    <cfRule type="expression" dxfId="792" priority="96">
      <formula>Q8&lt;0</formula>
    </cfRule>
  </conditionalFormatting>
  <conditionalFormatting sqref="Q7">
    <cfRule type="expression" dxfId="791" priority="97">
      <formula>Q7&gt;0</formula>
    </cfRule>
    <cfRule type="expression" dxfId="790" priority="98">
      <formula>Q7&lt;0</formula>
    </cfRule>
  </conditionalFormatting>
  <conditionalFormatting sqref="F178 H178">
    <cfRule type="expression" dxfId="789" priority="93">
      <formula>F178&gt;0</formula>
    </cfRule>
    <cfRule type="expression" dxfId="788" priority="94">
      <formula>F178&lt;0</formula>
    </cfRule>
  </conditionalFormatting>
  <conditionalFormatting sqref="Q10">
    <cfRule type="expression" dxfId="787" priority="87">
      <formula>Q10&gt;0</formula>
    </cfRule>
    <cfRule type="expression" dxfId="786" priority="88">
      <formula>Q10&lt;0</formula>
    </cfRule>
  </conditionalFormatting>
  <conditionalFormatting sqref="Q9">
    <cfRule type="expression" dxfId="785" priority="81">
      <formula>Q9&gt;0</formula>
    </cfRule>
    <cfRule type="expression" dxfId="784" priority="82">
      <formula>Q9&lt;0</formula>
    </cfRule>
  </conditionalFormatting>
  <conditionalFormatting sqref="F201:F248">
    <cfRule type="expression" dxfId="783" priority="41">
      <formula>F201&gt;0</formula>
    </cfRule>
    <cfRule type="expression" dxfId="782" priority="42">
      <formula>F201&lt;0</formula>
    </cfRule>
  </conditionalFormatting>
  <conditionalFormatting sqref="H201:H248">
    <cfRule type="expression" dxfId="781" priority="39">
      <formula>H201&gt;0</formula>
    </cfRule>
    <cfRule type="expression" dxfId="780" priority="40">
      <formula>H201&lt;0</formula>
    </cfRule>
  </conditionalFormatting>
  <conditionalFormatting sqref="J208">
    <cfRule type="expression" dxfId="779" priority="37">
      <formula>J208&gt;0</formula>
    </cfRule>
    <cfRule type="expression" dxfId="778" priority="38">
      <formula>J208&lt;0</formula>
    </cfRule>
  </conditionalFormatting>
  <conditionalFormatting sqref="J214:J215">
    <cfRule type="expression" dxfId="777" priority="35">
      <formula>J214&gt;0</formula>
    </cfRule>
    <cfRule type="expression" dxfId="776" priority="36">
      <formula>J214&lt;0</formula>
    </cfRule>
  </conditionalFormatting>
  <conditionalFormatting sqref="J216">
    <cfRule type="expression" dxfId="775" priority="33">
      <formula>J216&gt;0</formula>
    </cfRule>
    <cfRule type="expression" dxfId="774" priority="34">
      <formula>J216&lt;0</formula>
    </cfRule>
  </conditionalFormatting>
  <conditionalFormatting sqref="J217:J219 J221:J224">
    <cfRule type="expression" dxfId="773" priority="31">
      <formula>J217&gt;0</formula>
    </cfRule>
    <cfRule type="expression" dxfId="772" priority="32">
      <formula>J217&lt;0</formula>
    </cfRule>
  </conditionalFormatting>
  <conditionalFormatting sqref="K208">
    <cfRule type="expression" dxfId="771" priority="29">
      <formula>K208&gt;0</formula>
    </cfRule>
    <cfRule type="expression" dxfId="770" priority="30">
      <formula>K208&lt;0</formula>
    </cfRule>
  </conditionalFormatting>
  <conditionalFormatting sqref="K214:K215">
    <cfRule type="expression" dxfId="769" priority="27">
      <formula>K214&gt;0</formula>
    </cfRule>
    <cfRule type="expression" dxfId="768" priority="28">
      <formula>K214&lt;0</formula>
    </cfRule>
  </conditionalFormatting>
  <conditionalFormatting sqref="K216">
    <cfRule type="expression" dxfId="767" priority="25">
      <formula>K216&gt;0</formula>
    </cfRule>
    <cfRule type="expression" dxfId="766" priority="26">
      <formula>K216&lt;0</formula>
    </cfRule>
  </conditionalFormatting>
  <conditionalFormatting sqref="K217:K224">
    <cfRule type="expression" dxfId="765" priority="23">
      <formula>K217&gt;0</formula>
    </cfRule>
    <cfRule type="expression" dxfId="764" priority="24">
      <formula>K217&lt;0</formula>
    </cfRule>
  </conditionalFormatting>
  <conditionalFormatting sqref="L208">
    <cfRule type="expression" dxfId="763" priority="21">
      <formula>L208&gt;0</formula>
    </cfRule>
    <cfRule type="expression" dxfId="762" priority="22">
      <formula>L208&lt;0</formula>
    </cfRule>
  </conditionalFormatting>
  <conditionalFormatting sqref="L214:L215">
    <cfRule type="expression" dxfId="761" priority="19">
      <formula>L214&gt;0</formula>
    </cfRule>
    <cfRule type="expression" dxfId="760" priority="20">
      <formula>L214&lt;0</formula>
    </cfRule>
  </conditionalFormatting>
  <conditionalFormatting sqref="L216">
    <cfRule type="expression" dxfId="759" priority="17">
      <formula>L216&gt;0</formula>
    </cfRule>
    <cfRule type="expression" dxfId="758" priority="18">
      <formula>L216&lt;0</formula>
    </cfRule>
  </conditionalFormatting>
  <conditionalFormatting sqref="L217:L224">
    <cfRule type="expression" dxfId="757" priority="15">
      <formula>L217&gt;0</formula>
    </cfRule>
    <cfRule type="expression" dxfId="756" priority="16">
      <formula>L217&lt;0</formula>
    </cfRule>
  </conditionalFormatting>
  <conditionalFormatting sqref="K225">
    <cfRule type="expression" dxfId="755" priority="13">
      <formula>K225&gt;0</formula>
    </cfRule>
    <cfRule type="expression" dxfId="754" priority="14">
      <formula>K225&lt;0</formula>
    </cfRule>
  </conditionalFormatting>
  <conditionalFormatting sqref="L225:L232">
    <cfRule type="expression" dxfId="753" priority="11">
      <formula>L225&gt;0</formula>
    </cfRule>
    <cfRule type="expression" dxfId="752" priority="12">
      <formula>L225&lt;0</formula>
    </cfRule>
  </conditionalFormatting>
  <conditionalFormatting sqref="K226">
    <cfRule type="expression" dxfId="751" priority="9">
      <formula>K226&gt;0</formula>
    </cfRule>
    <cfRule type="expression" dxfId="750" priority="10">
      <formula>K226&lt;0</formula>
    </cfRule>
  </conditionalFormatting>
  <conditionalFormatting sqref="K227">
    <cfRule type="expression" dxfId="749" priority="7">
      <formula>K227&gt;0</formula>
    </cfRule>
    <cfRule type="expression" dxfId="748" priority="8">
      <formula>K227&lt;0</formula>
    </cfRule>
  </conditionalFormatting>
  <conditionalFormatting sqref="K228:K248">
    <cfRule type="expression" dxfId="747" priority="5">
      <formula>K228&gt;0</formula>
    </cfRule>
    <cfRule type="expression" dxfId="746" priority="6">
      <formula>K228&lt;0</formula>
    </cfRule>
  </conditionalFormatting>
  <conditionalFormatting sqref="L233:L237">
    <cfRule type="expression" dxfId="745" priority="3">
      <formula>L233&gt;0</formula>
    </cfRule>
    <cfRule type="expression" dxfId="744" priority="4">
      <formula>L233&lt;0</formula>
    </cfRule>
  </conditionalFormatting>
  <conditionalFormatting sqref="L238:L243">
    <cfRule type="expression" dxfId="743" priority="1">
      <formula>L238&gt;0</formula>
    </cfRule>
    <cfRule type="expression" dxfId="74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55</v>
      </c>
      <c r="R4" s="503">
        <v>-4.6699999999999998E-2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5" t="s">
        <v>78</v>
      </c>
      <c r="P40" s="82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60.500000000000007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59.95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59.400000000000006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58.85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58.300000000000004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57.75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55.55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54.45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53.35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52.25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51.699999999999996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51.150000000000006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50.050000000000004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1" priority="11">
      <formula>F27&gt;0</formula>
    </cfRule>
    <cfRule type="expression" dxfId="740" priority="12">
      <formula>F27&lt;0</formula>
    </cfRule>
  </conditionalFormatting>
  <conditionalFormatting sqref="H27:H29">
    <cfRule type="expression" dxfId="739" priority="9">
      <formula>H27&gt;0</formula>
    </cfRule>
    <cfRule type="expression" dxfId="738" priority="10">
      <formula>H27&lt;0</formula>
    </cfRule>
  </conditionalFormatting>
  <conditionalFormatting sqref="F23:F26">
    <cfRule type="expression" dxfId="737" priority="7">
      <formula>F23&gt;0</formula>
    </cfRule>
    <cfRule type="expression" dxfId="736" priority="8">
      <formula>F23&lt;0</formula>
    </cfRule>
  </conditionalFormatting>
  <conditionalFormatting sqref="H23:H26">
    <cfRule type="expression" dxfId="735" priority="5">
      <formula>H23&gt;0</formula>
    </cfRule>
    <cfRule type="expression" dxfId="734" priority="6">
      <formula>H23&lt;0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51.32</v>
      </c>
      <c r="R4" s="503">
        <v>1.2E-2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5" t="s">
        <v>78</v>
      </c>
      <c r="P40" s="82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56.452000000000005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55.938800000000008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55.425600000000003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54.912400000000005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54.3992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53.886000000000003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53.372800000000005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52.8596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52.346400000000003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51.833199999999998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51.32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50.806800000000003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50.293599999999998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49.7804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49.267199999999995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48.753999999999998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48.2408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47.727600000000002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47.214400000000005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46.7012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46.188000000000002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29" priority="7">
      <formula>F21&gt;0</formula>
    </cfRule>
    <cfRule type="expression" dxfId="728" priority="8">
      <formula>F21&lt;0</formula>
    </cfRule>
  </conditionalFormatting>
  <conditionalFormatting sqref="F22">
    <cfRule type="expression" dxfId="727" priority="5">
      <formula>F22&gt;0</formula>
    </cfRule>
    <cfRule type="expression" dxfId="726" priority="6">
      <formula>F22&lt;0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46.48</v>
      </c>
      <c r="R4" s="486">
        <v>-4.1300000000000003E-2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5" t="s">
        <v>78</v>
      </c>
      <c r="P44" s="82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51.128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50.663200000000003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50.198399999999999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49.733600000000003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49.268799999999999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48.804000000000002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48.339199999999998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47.874400000000001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47.409599999999998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46.944800000000001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46.48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46.015199999999993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45.550399999999996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45.085599999999992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44.620799999999996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44.155999999999992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43.691199999999995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43.226399999999998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42.761600000000001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42.296799999999998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41.832000000000001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1" priority="17">
      <formula>F38&gt;0</formula>
    </cfRule>
    <cfRule type="expression" dxfId="720" priority="18">
      <formula>F38&lt;0</formula>
    </cfRule>
  </conditionalFormatting>
  <conditionalFormatting sqref="H38:H72">
    <cfRule type="expression" dxfId="719" priority="9">
      <formula>H38&gt;0</formula>
    </cfRule>
    <cfRule type="expression" dxfId="718" priority="10">
      <formula>H38&lt;0</formula>
    </cfRule>
  </conditionalFormatting>
  <conditionalFormatting sqref="F21:F37">
    <cfRule type="expression" dxfId="717" priority="7">
      <formula>F21&gt;0</formula>
    </cfRule>
    <cfRule type="expression" dxfId="716" priority="8">
      <formula>F21&lt;0</formula>
    </cfRule>
  </conditionalFormatting>
  <conditionalFormatting sqref="H21:H37">
    <cfRule type="expression" dxfId="715" priority="5">
      <formula>H21&gt;0</formula>
    </cfRule>
    <cfRule type="expression" dxfId="714" priority="6">
      <formula>H21&lt;0</formula>
    </cfRule>
  </conditionalFormatting>
  <conditionalFormatting sqref="Q8">
    <cfRule type="expression" dxfId="713" priority="1">
      <formula>Q8&gt;0</formula>
    </cfRule>
    <cfRule type="expression" dxfId="712" priority="2">
      <formula>Q8&lt;0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131.11000000000001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131.11000000000001</v>
      </c>
      <c r="R4" s="503">
        <v>-1.4E-3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5" t="s">
        <v>78</v>
      </c>
      <c r="P46" s="82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144.22100000000003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142.90990000000002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141.59880000000001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140.28770000000003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138.97660000000002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137.66550000000001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136.35440000000003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135.04330000000002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133.73220000000001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132.42110000000002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131.11000000000001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129.7989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128.48780000000002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127.17670000000001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125.86560000000001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124.5545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123.24340000000001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121.93230000000001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120.62120000000002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119.31010000000002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117.99900000000001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09" priority="11">
      <formula>F24&gt;0</formula>
    </cfRule>
    <cfRule type="expression" dxfId="708" priority="12">
      <formula>F24&lt;0</formula>
    </cfRule>
  </conditionalFormatting>
  <conditionalFormatting sqref="H27:H30">
    <cfRule type="expression" dxfId="707" priority="9">
      <formula>H27&gt;0</formula>
    </cfRule>
    <cfRule type="expression" dxfId="706" priority="10">
      <formula>H27&lt;0</formula>
    </cfRule>
  </conditionalFormatting>
  <conditionalFormatting sqref="F25">
    <cfRule type="expression" dxfId="705" priority="7">
      <formula>F25&gt;0</formula>
    </cfRule>
    <cfRule type="expression" dxfId="704" priority="8">
      <formula>F25&lt;0</formula>
    </cfRule>
  </conditionalFormatting>
  <conditionalFormatting sqref="H24:H26">
    <cfRule type="expression" dxfId="703" priority="5">
      <formula>H24&gt;0</formula>
    </cfRule>
    <cfRule type="expression" dxfId="702" priority="6">
      <formula>H24&lt;0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55.5</v>
      </c>
      <c r="R4" s="504">
        <v>-8.8999999999999999E-3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61.050000000000004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60.495000000000005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59.940000000000005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59.385000000000005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58.830000000000005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58.275000000000006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57.72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57.164999999999999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56.61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56.055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54.945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53.835000000000001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52.724999999999994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52.169999999999995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51.615000000000002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50.505000000000003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49.95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97" priority="17">
      <formula>F28&gt;0</formula>
    </cfRule>
    <cfRule type="expression" dxfId="696" priority="18">
      <formula>F28&lt;0</formula>
    </cfRule>
  </conditionalFormatting>
  <conditionalFormatting sqref="F28 F33:F35">
    <cfRule type="expression" dxfId="695" priority="19">
      <formula>F28&gt;0</formula>
    </cfRule>
    <cfRule type="expression" dxfId="694" priority="20">
      <formula>F28&lt;0</formula>
    </cfRule>
  </conditionalFormatting>
  <conditionalFormatting sqref="H28 H33:H35">
    <cfRule type="expression" dxfId="693" priority="15">
      <formula>H28&gt;0</formula>
    </cfRule>
    <cfRule type="expression" dxfId="692" priority="16">
      <formula>H28&lt;0</formula>
    </cfRule>
  </conditionalFormatting>
  <conditionalFormatting sqref="F21:F27">
    <cfRule type="expression" dxfId="691" priority="13">
      <formula>F21&gt;0</formula>
    </cfRule>
    <cfRule type="expression" dxfId="690" priority="14">
      <formula>F21&lt;0</formula>
    </cfRule>
  </conditionalFormatting>
  <conditionalFormatting sqref="H21:H27">
    <cfRule type="expression" dxfId="689" priority="11">
      <formula>H21&gt;0</formula>
    </cfRule>
    <cfRule type="expression" dxfId="688" priority="12">
      <formula>H21&lt;0</formula>
    </cfRule>
  </conditionalFormatting>
  <conditionalFormatting sqref="Q8">
    <cfRule type="expression" dxfId="687" priority="7">
      <formula>Q8&gt;0</formula>
    </cfRule>
    <cfRule type="expression" dxfId="686" priority="8">
      <formula>Q8&lt;0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F29:F32">
    <cfRule type="expression" dxfId="683" priority="5">
      <formula>F29&gt;0</formula>
    </cfRule>
    <cfRule type="expression" dxfId="682" priority="6">
      <formula>F29&lt;0</formula>
    </cfRule>
  </conditionalFormatting>
  <conditionalFormatting sqref="H29:H32">
    <cfRule type="expression" dxfId="681" priority="3">
      <formula>H29&gt;0</formula>
    </cfRule>
    <cfRule type="expression" dxfId="680" priority="4">
      <formula>H29&lt;0</formula>
    </cfRule>
  </conditionalFormatting>
  <conditionalFormatting sqref="M37">
    <cfRule type="expression" dxfId="679" priority="1">
      <formula>M37&gt;0</formula>
    </cfRule>
    <cfRule type="expression" dxfId="6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278.87009999999998</v>
      </c>
      <c r="R4" s="486">
        <v>-4.0000000000000002E-4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13943.504999999999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848.43499999999949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687.60499999999956</v>
      </c>
    </row>
    <row r="9" spans="1:30" x14ac:dyDescent="0.25">
      <c r="O9" s="11" t="s">
        <v>210</v>
      </c>
      <c r="P9"/>
      <c r="Q9" s="134">
        <f>IF(Q2=0, 0, Q8/Q6)</f>
        <v>5.1871619429838756E-2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5" t="s">
        <v>78</v>
      </c>
      <c r="Q14" s="825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306.75711000000001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303.96840900000001</v>
      </c>
      <c r="R16" s="33"/>
    </row>
    <row r="17" spans="1:30" x14ac:dyDescent="0.25">
      <c r="P17" s="81">
        <v>1.08</v>
      </c>
      <c r="Q17" s="81">
        <f t="shared" si="0"/>
        <v>301.17970800000001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298.391007</v>
      </c>
      <c r="R18" s="81"/>
    </row>
    <row r="19" spans="1:30" x14ac:dyDescent="0.25">
      <c r="P19" s="81">
        <v>1.06</v>
      </c>
      <c r="Q19" s="81">
        <f t="shared" si="0"/>
        <v>295.602306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292.813605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290.02490399999999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287.23620299999999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284.44750199999999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281.65880099999998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278.87009999999998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276.08139899999998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273.29269799999997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270.50399699999997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267.71529599999997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264.92659499999996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262.13789399999996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259.34919300000001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256.56049200000001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253.77179099999998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250.98308999999998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77" priority="33">
      <formula>F25&gt;0</formula>
    </cfRule>
    <cfRule type="expression" dxfId="676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75" priority="25">
      <formula>F28&gt;0</formula>
    </cfRule>
    <cfRule type="expression" dxfId="674" priority="26">
      <formula>F28&lt;0</formula>
    </cfRule>
  </conditionalFormatting>
  <conditionalFormatting sqref="F28:F35">
    <cfRule type="expression" dxfId="673" priority="27">
      <formula>F28&gt;0</formula>
    </cfRule>
    <cfRule type="expression" dxfId="672" priority="28">
      <formula>F28&lt;0</formula>
    </cfRule>
  </conditionalFormatting>
  <conditionalFormatting sqref="H25:H35">
    <cfRule type="expression" dxfId="671" priority="23">
      <formula>H25&gt;0</formula>
    </cfRule>
    <cfRule type="expression" dxfId="670" priority="24">
      <formula>H25&lt;0</formula>
    </cfRule>
  </conditionalFormatting>
  <conditionalFormatting sqref="F21:F24">
    <cfRule type="expression" dxfId="669" priority="21">
      <formula>F21&gt;0</formula>
    </cfRule>
    <cfRule type="expression" dxfId="668" priority="22">
      <formula>F21&lt;0</formula>
    </cfRule>
  </conditionalFormatting>
  <conditionalFormatting sqref="H21:H24">
    <cfRule type="expression" dxfId="667" priority="19">
      <formula>H21&gt;0</formula>
    </cfRule>
    <cfRule type="expression" dxfId="666" priority="20">
      <formula>H21&lt;0</formula>
    </cfRule>
  </conditionalFormatting>
  <conditionalFormatting sqref="Q8">
    <cfRule type="expression" dxfId="665" priority="15">
      <formula>Q8&gt;0</formula>
    </cfRule>
    <cfRule type="expression" dxfId="664" priority="16">
      <formula>Q8&lt;0</formula>
    </cfRule>
  </conditionalFormatting>
  <conditionalFormatting sqref="Q7">
    <cfRule type="expression" dxfId="663" priority="17">
      <formula>Q7&gt;0</formula>
    </cfRule>
    <cfRule type="expression" dxfId="662" priority="18">
      <formula>Q7&lt;0</formula>
    </cfRule>
  </conditionalFormatting>
  <conditionalFormatting sqref="F62:F64">
    <cfRule type="expression" dxfId="661" priority="13">
      <formula>F62&gt;0</formula>
    </cfRule>
    <cfRule type="expression" dxfId="660" priority="14">
      <formula>F62&lt;0</formula>
    </cfRule>
  </conditionalFormatting>
  <conditionalFormatting sqref="F65:F72">
    <cfRule type="expression" dxfId="659" priority="9">
      <formula>F65&gt;0</formula>
    </cfRule>
    <cfRule type="expression" dxfId="658" priority="10">
      <formula>F65&lt;0</formula>
    </cfRule>
  </conditionalFormatting>
  <conditionalFormatting sqref="F65:F72">
    <cfRule type="expression" dxfId="657" priority="11">
      <formula>F65&gt;0</formula>
    </cfRule>
    <cfRule type="expression" dxfId="656" priority="12">
      <formula>F65&lt;0</formula>
    </cfRule>
  </conditionalFormatting>
  <conditionalFormatting sqref="H62:H72">
    <cfRule type="expression" dxfId="655" priority="7">
      <formula>H62&gt;0</formula>
    </cfRule>
    <cfRule type="expression" dxfId="654" priority="8">
      <formula>H62&lt;0</formula>
    </cfRule>
  </conditionalFormatting>
  <conditionalFormatting sqref="F58:F61">
    <cfRule type="expression" dxfId="653" priority="5">
      <formula>F58&gt;0</formula>
    </cfRule>
    <cfRule type="expression" dxfId="652" priority="6">
      <formula>F58&lt;0</formula>
    </cfRule>
  </conditionalFormatting>
  <conditionalFormatting sqref="H58:H61">
    <cfRule type="expression" dxfId="651" priority="3">
      <formula>H58&gt;0</formula>
    </cfRule>
    <cfRule type="expression" dxfId="650" priority="4">
      <formula>H58&lt;0</formula>
    </cfRule>
  </conditionalFormatting>
  <conditionalFormatting sqref="Q10">
    <cfRule type="expression" dxfId="649" priority="1">
      <formula>Q10&gt;0</formula>
    </cfRule>
    <cfRule type="expression" dxfId="6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111.54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111.54</v>
      </c>
      <c r="R4" s="486">
        <v>-2.8E-3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122.69400000000002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121.57860000000001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120.46320000000001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119.34780000000001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118.23240000000001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117.117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116.00160000000001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114.8862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113.77080000000001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112.6554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111.54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110.42460000000001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109.3092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108.19380000000001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107.0784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105.96300000000001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104.8476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103.73220000000001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102.61680000000001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101.5014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100.38600000000001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7" priority="29">
      <formula>F40&gt;0</formula>
    </cfRule>
    <cfRule type="expression" dxfId="646" priority="30">
      <formula>F40&lt;0</formula>
    </cfRule>
  </conditionalFormatting>
  <conditionalFormatting sqref="F40:F45">
    <cfRule type="expression" dxfId="645" priority="31">
      <formula>F40&gt;0</formula>
    </cfRule>
    <cfRule type="expression" dxfId="644" priority="32">
      <formula>F40&lt;0</formula>
    </cfRule>
  </conditionalFormatting>
  <conditionalFormatting sqref="H40:H45">
    <cfRule type="expression" dxfId="643" priority="27">
      <formula>H40&gt;0</formula>
    </cfRule>
    <cfRule type="expression" dxfId="642" priority="28">
      <formula>H40&lt;0</formula>
    </cfRule>
  </conditionalFormatting>
  <conditionalFormatting sqref="F23:F39">
    <cfRule type="expression" dxfId="641" priority="13">
      <formula>F23&gt;0</formula>
    </cfRule>
    <cfRule type="expression" dxfId="640" priority="14">
      <formula>F23&lt;0</formula>
    </cfRule>
  </conditionalFormatting>
  <conditionalFormatting sqref="H23:H39">
    <cfRule type="expression" dxfId="639" priority="11">
      <formula>H23&gt;0</formula>
    </cfRule>
    <cfRule type="expression" dxfId="638" priority="12">
      <formula>H23&lt;0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Q10">
    <cfRule type="expression" dxfId="633" priority="1">
      <formula>Q10&gt;0</formula>
    </cfRule>
    <cfRule type="expression" dxfId="63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72.989999999999995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72.989999999999995</v>
      </c>
      <c r="R4" s="486">
        <v>-1.26E-2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80.289000000000001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79.559100000000001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78.8292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78.099299999999999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77.369399999999999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76.639499999999998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75.909599999999998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75.179699999999997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74.449799999999996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73.719899999999996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72.989999999999995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72.260099999999994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71.530199999999994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70.800299999999993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70.070399999999992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69.340499999999992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68.610599999999991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67.880700000000004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67.150800000000004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66.420900000000003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65.691000000000003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1" priority="39">
      <formula>Q12&gt;0</formula>
    </cfRule>
    <cfRule type="expression" dxfId="6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9" priority="33">
      <formula>F25&gt;0</formula>
    </cfRule>
    <cfRule type="expression" dxfId="628" priority="34">
      <formula>F25&lt;0</formula>
    </cfRule>
  </conditionalFormatting>
  <conditionalFormatting sqref="F30">
    <cfRule type="expression" dxfId="627" priority="31">
      <formula>F30&gt;0</formula>
    </cfRule>
    <cfRule type="expression" dxfId="626" priority="32">
      <formula>F30&lt;0</formula>
    </cfRule>
  </conditionalFormatting>
  <conditionalFormatting sqref="F31">
    <cfRule type="expression" dxfId="625" priority="29">
      <formula>F31&gt;0</formula>
    </cfRule>
    <cfRule type="expression" dxfId="624" priority="30">
      <formula>F31&lt;0</formula>
    </cfRule>
  </conditionalFormatting>
  <conditionalFormatting sqref="F32:F34">
    <cfRule type="expression" dxfId="623" priority="27">
      <formula>F32&gt;0</formula>
    </cfRule>
    <cfRule type="expression" dxfId="622" priority="28">
      <formula>F32&lt;0</formula>
    </cfRule>
  </conditionalFormatting>
  <conditionalFormatting sqref="H25:H29">
    <cfRule type="expression" dxfId="621" priority="25">
      <formula>H25&gt;0</formula>
    </cfRule>
    <cfRule type="expression" dxfId="620" priority="26">
      <formula>H25&lt;0</formula>
    </cfRule>
  </conditionalFormatting>
  <conditionalFormatting sqref="H30">
    <cfRule type="expression" dxfId="619" priority="23">
      <formula>H30&gt;0</formula>
    </cfRule>
    <cfRule type="expression" dxfId="618" priority="24">
      <formula>H30&lt;0</formula>
    </cfRule>
  </conditionalFormatting>
  <conditionalFormatting sqref="H31">
    <cfRule type="expression" dxfId="617" priority="21">
      <formula>H31&gt;0</formula>
    </cfRule>
    <cfRule type="expression" dxfId="616" priority="22">
      <formula>H31&lt;0</formula>
    </cfRule>
  </conditionalFormatting>
  <conditionalFormatting sqref="H32:H34">
    <cfRule type="expression" dxfId="615" priority="19">
      <formula>H32&gt;0</formula>
    </cfRule>
    <cfRule type="expression" dxfId="614" priority="20">
      <formula>H32&lt;0</formula>
    </cfRule>
  </conditionalFormatting>
  <conditionalFormatting sqref="F35">
    <cfRule type="expression" dxfId="613" priority="17">
      <formula>F35&gt;0</formula>
    </cfRule>
    <cfRule type="expression" dxfId="612" priority="18">
      <formula>F35&lt;0</formula>
    </cfRule>
  </conditionalFormatting>
  <conditionalFormatting sqref="H35">
    <cfRule type="expression" dxfId="611" priority="15">
      <formula>H35&gt;0</formula>
    </cfRule>
    <cfRule type="expression" dxfId="610" priority="16">
      <formula>H35&lt;0</formula>
    </cfRule>
  </conditionalFormatting>
  <conditionalFormatting sqref="F36">
    <cfRule type="expression" dxfId="609" priority="13">
      <formula>F36&gt;0</formula>
    </cfRule>
    <cfRule type="expression" dxfId="608" priority="14">
      <formula>F36&lt;0</formula>
    </cfRule>
  </conditionalFormatting>
  <conditionalFormatting sqref="H36">
    <cfRule type="expression" dxfId="607" priority="11">
      <formula>H36&gt;0</formula>
    </cfRule>
    <cfRule type="expression" dxfId="606" priority="12">
      <formula>H36&lt;0</formula>
    </cfRule>
  </conditionalFormatting>
  <conditionalFormatting sqref="H23:H24">
    <cfRule type="expression" dxfId="605" priority="5">
      <formula>H23&gt;0</formula>
    </cfRule>
    <cfRule type="expression" dxfId="604" priority="6">
      <formula>H23&lt;0</formula>
    </cfRule>
  </conditionalFormatting>
  <conditionalFormatting sqref="F23:F24">
    <cfRule type="expression" dxfId="603" priority="7">
      <formula>F23&gt;0</formula>
    </cfRule>
    <cfRule type="expression" dxfId="602" priority="8">
      <formula>F23&lt;0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58.23</v>
      </c>
      <c r="R4" s="486">
        <v>-8.6E-3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6987.5999999999995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2257.3300000000008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652.74999999999909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0.10304111383852799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2.6790314270994334E-2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5" t="s">
        <v>78</v>
      </c>
      <c r="Q39" s="82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64.052999999999997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63.470700000000001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62.888400000000004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62.306100000000001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61.723799999999997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61.141500000000001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60.559199999999997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59.976900000000001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59.394599999999997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58.8123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58.23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57.647699999999993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57.065399999999997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56.483099999999993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55.900799999999997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55.318499999999993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54.736199999999997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54.1539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53.571599999999997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52.9893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52.406999999999996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97" priority="55">
      <formula>Q8&gt;0</formula>
    </cfRule>
    <cfRule type="expression" dxfId="596" priority="56">
      <formula>Q8&lt;0</formula>
    </cfRule>
  </conditionalFormatting>
  <conditionalFormatting sqref="Q7">
    <cfRule type="expression" dxfId="595" priority="57">
      <formula>Q7&gt;0</formula>
    </cfRule>
    <cfRule type="expression" dxfId="594" priority="58">
      <formula>Q7&lt;0</formula>
    </cfRule>
  </conditionalFormatting>
  <conditionalFormatting sqref="M50">
    <cfRule type="expression" dxfId="593" priority="45">
      <formula>M50&gt;0</formula>
    </cfRule>
    <cfRule type="expression" dxfId="592" priority="46">
      <formula>M50&lt;0</formula>
    </cfRule>
  </conditionalFormatting>
  <conditionalFormatting sqref="M50">
    <cfRule type="expression" dxfId="591" priority="47">
      <formula>M50&gt;0</formula>
    </cfRule>
    <cfRule type="expression" dxfId="590" priority="48">
      <formula>M50&lt;0</formula>
    </cfRule>
  </conditionalFormatting>
  <conditionalFormatting sqref="F24:F31">
    <cfRule type="expression" dxfId="589" priority="33">
      <formula>F24&gt;0</formula>
    </cfRule>
    <cfRule type="expression" dxfId="588" priority="34">
      <formula>F24&lt;0</formula>
    </cfRule>
  </conditionalFormatting>
  <conditionalFormatting sqref="F24:F31">
    <cfRule type="expression" dxfId="587" priority="35">
      <formula>F24&gt;0</formula>
    </cfRule>
    <cfRule type="expression" dxfId="586" priority="36">
      <formula>F24&lt;0</formula>
    </cfRule>
  </conditionalFormatting>
  <conditionalFormatting sqref="H24:H31">
    <cfRule type="expression" dxfId="585" priority="31">
      <formula>H24&gt;0</formula>
    </cfRule>
    <cfRule type="expression" dxfId="584" priority="32">
      <formula>H24&lt;0</formula>
    </cfRule>
  </conditionalFormatting>
  <conditionalFormatting sqref="J27:J34">
    <cfRule type="expression" dxfId="583" priority="1">
      <formula>J27&gt;0</formula>
    </cfRule>
    <cfRule type="expression" dxfId="582" priority="2">
      <formula>J27&lt;0</formula>
    </cfRule>
  </conditionalFormatting>
  <conditionalFormatting sqref="J27:J34">
    <cfRule type="expression" dxfId="581" priority="3">
      <formula>J27&gt;0</formula>
    </cfRule>
    <cfRule type="expression" dxfId="58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47.88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47.88</v>
      </c>
      <c r="R4" s="486">
        <v>1.8700000000000001E-2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52.668000000000006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52.189200000000007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51.710400000000007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51.231600000000007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50.752800000000008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50.274000000000008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49.795200000000001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49.316400000000002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48.837600000000002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48.358800000000002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47.88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47.401200000000003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46.922400000000003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46.443600000000004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45.964800000000004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45.485999999999997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45.007199999999997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44.528400000000005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44.049600000000005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43.570800000000006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43.092000000000006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79" priority="66">
      <formula>F22&gt;0</formula>
    </cfRule>
    <cfRule type="expression" dxfId="5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77" priority="53">
      <formula>F41&gt;0</formula>
    </cfRule>
    <cfRule type="expression" dxfId="576" priority="54">
      <formula>F41&lt;0</formula>
    </cfRule>
  </conditionalFormatting>
  <conditionalFormatting sqref="F41">
    <cfRule type="expression" dxfId="575" priority="57">
      <formula>F41&gt;0</formula>
    </cfRule>
    <cfRule type="expression" dxfId="574" priority="58">
      <formula>F41&lt;0</formula>
    </cfRule>
  </conditionalFormatting>
  <conditionalFormatting sqref="H41">
    <cfRule type="expression" dxfId="573" priority="35">
      <formula>H41&gt;0</formula>
    </cfRule>
    <cfRule type="expression" dxfId="572" priority="36">
      <formula>H41&lt;0</formula>
    </cfRule>
  </conditionalFormatting>
  <conditionalFormatting sqref="F89:F95">
    <cfRule type="expression" dxfId="571" priority="29">
      <formula>F89&gt;0</formula>
    </cfRule>
    <cfRule type="expression" dxfId="570" priority="30">
      <formula>F89&lt;0</formula>
    </cfRule>
  </conditionalFormatting>
  <conditionalFormatting sqref="F96:F110">
    <cfRule type="expression" dxfId="569" priority="25">
      <formula>F96&gt;0</formula>
    </cfRule>
    <cfRule type="expression" dxfId="568" priority="26">
      <formula>F96&lt;0</formula>
    </cfRule>
  </conditionalFormatting>
  <conditionalFormatting sqref="F96:F110">
    <cfRule type="expression" dxfId="567" priority="27">
      <formula>F96&gt;0</formula>
    </cfRule>
    <cfRule type="expression" dxfId="566" priority="28">
      <formula>F96&lt;0</formula>
    </cfRule>
  </conditionalFormatting>
  <conditionalFormatting sqref="H89:H100">
    <cfRule type="expression" dxfId="565" priority="23">
      <formula>H89&gt;0</formula>
    </cfRule>
    <cfRule type="expression" dxfId="564" priority="24">
      <formula>H89&lt;0</formula>
    </cfRule>
  </conditionalFormatting>
  <conditionalFormatting sqref="H101">
    <cfRule type="expression" dxfId="563" priority="21">
      <formula>H101&gt;0</formula>
    </cfRule>
    <cfRule type="expression" dxfId="562" priority="22">
      <formula>H101&lt;0</formula>
    </cfRule>
  </conditionalFormatting>
  <conditionalFormatting sqref="F111:F116">
    <cfRule type="expression" dxfId="561" priority="19">
      <formula>F111&gt;0</formula>
    </cfRule>
    <cfRule type="expression" dxfId="560" priority="20">
      <formula>F111&lt;0</formula>
    </cfRule>
  </conditionalFormatting>
  <conditionalFormatting sqref="H103:H116">
    <cfRule type="expression" dxfId="559" priority="17">
      <formula>H103&gt;0</formula>
    </cfRule>
    <cfRule type="expression" dxfId="558" priority="18">
      <formula>H103&lt;0</formula>
    </cfRule>
  </conditionalFormatting>
  <conditionalFormatting sqref="H102">
    <cfRule type="expression" dxfId="557" priority="15">
      <formula>H102&gt;0</formula>
    </cfRule>
    <cfRule type="expression" dxfId="556" priority="16">
      <formula>H102&lt;0</formula>
    </cfRule>
  </conditionalFormatting>
  <conditionalFormatting sqref="M42">
    <cfRule type="expression" dxfId="555" priority="13">
      <formula>M42&gt;0</formula>
    </cfRule>
    <cfRule type="expression" dxfId="554" priority="14">
      <formula>M42&lt;0</formula>
    </cfRule>
  </conditionalFormatting>
  <conditionalFormatting sqref="Q7">
    <cfRule type="expression" dxfId="553" priority="9">
      <formula>Q7&gt;0</formula>
    </cfRule>
    <cfRule type="expression" dxfId="552" priority="10">
      <formula>Q7&lt;0</formula>
    </cfRule>
  </conditionalFormatting>
  <conditionalFormatting sqref="Q8">
    <cfRule type="expression" dxfId="551" priority="7">
      <formula>Q8&gt;0</formula>
    </cfRule>
    <cfRule type="expression" dxfId="550" priority="8">
      <formula>Q8&lt;0</formula>
    </cfRule>
  </conditionalFormatting>
  <conditionalFormatting sqref="F117:F130 H117:H130">
    <cfRule type="expression" dxfId="549" priority="1">
      <formula>F117&gt;0</formula>
    </cfRule>
    <cfRule type="expression" dxfId="5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41.91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41.91</v>
      </c>
      <c r="R4" s="506">
        <v>-2.9600000000000001E-2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46.100999999999999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45.681899999999999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45.262799999999999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44.843699999999998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44.424599999999998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44.005499999999998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43.586399999999998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43.167299999999997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42.748199999999997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42.329099999999997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41.91</v>
      </c>
      <c r="W39" s="134"/>
    </row>
    <row r="40" spans="1:23" x14ac:dyDescent="0.25">
      <c r="O40" s="81">
        <v>0.99</v>
      </c>
      <c r="P40" s="81">
        <f t="shared" si="0"/>
        <v>41.490899999999996</v>
      </c>
      <c r="W40" s="134"/>
    </row>
    <row r="41" spans="1:23" x14ac:dyDescent="0.25">
      <c r="O41" s="81">
        <v>0.98</v>
      </c>
      <c r="P41" s="81">
        <f t="shared" si="0"/>
        <v>41.071799999999996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40.652699999999996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40.233599999999996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39.814499999999995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39.395399999999995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38.976300000000002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38.557200000000002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38.138100000000001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37.719000000000001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47" priority="84">
      <formula>F7&gt;0</formula>
    </cfRule>
    <cfRule type="expression" dxfId="546" priority="85">
      <formula>F7&lt;0</formula>
    </cfRule>
  </conditionalFormatting>
  <conditionalFormatting sqref="Q8">
    <cfRule type="expression" dxfId="545" priority="82">
      <formula>Q8&gt;0</formula>
    </cfRule>
    <cfRule type="expression" dxfId="544" priority="83">
      <formula>Q8&lt;0</formula>
    </cfRule>
  </conditionalFormatting>
  <conditionalFormatting sqref="F29:F36">
    <cfRule type="expression" dxfId="543" priority="62">
      <formula>F29&gt;0</formula>
    </cfRule>
    <cfRule type="expression" dxfId="542" priority="63">
      <formula>F29&lt;0</formula>
    </cfRule>
  </conditionalFormatting>
  <conditionalFormatting sqref="J32:J38">
    <cfRule type="expression" dxfId="541" priority="57">
      <formula>J32&gt;0</formula>
    </cfRule>
    <cfRule type="expression" dxfId="540" priority="58">
      <formula>J32&lt;0</formula>
    </cfRule>
  </conditionalFormatting>
  <conditionalFormatting sqref="M42">
    <cfRule type="expression" dxfId="539" priority="55">
      <formula>M42&gt;0</formula>
    </cfRule>
    <cfRule type="expression" dxfId="538" priority="56">
      <formula>M42&lt;0</formula>
    </cfRule>
  </conditionalFormatting>
  <conditionalFormatting sqref="F98:F134 H98:H134 H137:H142 F137:F142 F144:F153 H144:H153">
    <cfRule type="expression" dxfId="537" priority="53">
      <formula>F98&gt;0</formula>
    </cfRule>
    <cfRule type="expression" dxfId="536" priority="54">
      <formula>F98&lt;0</formula>
    </cfRule>
  </conditionalFormatting>
  <conditionalFormatting sqref="F90:F97">
    <cfRule type="expression" dxfId="535" priority="51">
      <formula>F90&gt;0</formula>
    </cfRule>
    <cfRule type="expression" dxfId="534" priority="52">
      <formula>F90&lt;0</formula>
    </cfRule>
  </conditionalFormatting>
  <conditionalFormatting sqref="H90:H97">
    <cfRule type="expression" dxfId="533" priority="49">
      <formula>H90&gt;0</formula>
    </cfRule>
    <cfRule type="expression" dxfId="532" priority="50">
      <formula>H90&lt;0</formula>
    </cfRule>
  </conditionalFormatting>
  <conditionalFormatting sqref="F135:F136 H135:H136">
    <cfRule type="expression" dxfId="531" priority="47">
      <formula>F135&gt;0</formula>
    </cfRule>
    <cfRule type="expression" dxfId="530" priority="48">
      <formula>F135&lt;0</formula>
    </cfRule>
  </conditionalFormatting>
  <conditionalFormatting sqref="H143 F143">
    <cfRule type="expression" dxfId="529" priority="45">
      <formula>F143&gt;0</formula>
    </cfRule>
    <cfRule type="expression" dxfId="528" priority="46">
      <formula>F143&lt;0</formula>
    </cfRule>
  </conditionalFormatting>
  <conditionalFormatting sqref="F154:F161">
    <cfRule type="expression" dxfId="527" priority="31">
      <formula>F154&gt;0</formula>
    </cfRule>
    <cfRule type="expression" dxfId="526" priority="32">
      <formula>F154&lt;0</formula>
    </cfRule>
  </conditionalFormatting>
  <conditionalFormatting sqref="H154:H161">
    <cfRule type="expression" dxfId="525" priority="29">
      <formula>H154&gt;0</formula>
    </cfRule>
    <cfRule type="expression" dxfId="524" priority="30">
      <formula>H154&lt;0</formula>
    </cfRule>
  </conditionalFormatting>
  <conditionalFormatting sqref="Q10">
    <cfRule type="expression" dxfId="523" priority="27">
      <formula>Q10&gt;0</formula>
    </cfRule>
    <cfRule type="expression" dxfId="522" priority="28">
      <formula>Q10&lt;0</formula>
    </cfRule>
  </conditionalFormatting>
  <conditionalFormatting sqref="F37:F38">
    <cfRule type="expression" dxfId="521" priority="25">
      <formula>F37&gt;0</formula>
    </cfRule>
    <cfRule type="expression" dxfId="520" priority="26">
      <formula>F37&lt;0</formula>
    </cfRule>
  </conditionalFormatting>
  <conditionalFormatting sqref="H37:H38">
    <cfRule type="expression" dxfId="519" priority="23">
      <formula>H37&gt;0</formula>
    </cfRule>
    <cfRule type="expression" dxfId="518" priority="24">
      <formula>H37&lt;0</formula>
    </cfRule>
  </conditionalFormatting>
  <conditionalFormatting sqref="F167">
    <cfRule type="expression" dxfId="517" priority="21">
      <formula>F167&gt;0</formula>
    </cfRule>
    <cfRule type="expression" dxfId="516" priority="22">
      <formula>F167&lt;0</formula>
    </cfRule>
  </conditionalFormatting>
  <conditionalFormatting sqref="F168:F179">
    <cfRule type="expression" dxfId="515" priority="19">
      <formula>F168&gt;0</formula>
    </cfRule>
    <cfRule type="expression" dxfId="514" priority="20">
      <formula>F168&lt;0</formula>
    </cfRule>
  </conditionalFormatting>
  <conditionalFormatting sqref="H167:H179">
    <cfRule type="expression" dxfId="513" priority="17">
      <formula>H167&gt;0</formula>
    </cfRule>
    <cfRule type="expression" dxfId="512" priority="18">
      <formula>H167&lt;0</formula>
    </cfRule>
  </conditionalFormatting>
  <conditionalFormatting sqref="J175:J197 J201">
    <cfRule type="expression" dxfId="511" priority="15">
      <formula>J175&gt;0</formula>
    </cfRule>
    <cfRule type="expression" dxfId="510" priority="16">
      <formula>J175&lt;0</formula>
    </cfRule>
  </conditionalFormatting>
  <conditionalFormatting sqref="F180:F197 F201">
    <cfRule type="expression" dxfId="509" priority="13">
      <formula>F180&gt;0</formula>
    </cfRule>
    <cfRule type="expression" dxfId="508" priority="14">
      <formula>F180&lt;0</formula>
    </cfRule>
  </conditionalFormatting>
  <conditionalFormatting sqref="H180:H197 H201">
    <cfRule type="expression" dxfId="507" priority="11">
      <formula>H180&gt;0</formula>
    </cfRule>
    <cfRule type="expression" dxfId="506" priority="12">
      <formula>H180&lt;0</formula>
    </cfRule>
  </conditionalFormatting>
  <conditionalFormatting sqref="I32:J35">
    <cfRule type="expression" dxfId="505" priority="9">
      <formula>I32&gt;0</formula>
    </cfRule>
    <cfRule type="expression" dxfId="504" priority="10">
      <formula>I32&lt;0</formula>
    </cfRule>
  </conditionalFormatting>
  <conditionalFormatting sqref="F198:F200">
    <cfRule type="expression" dxfId="503" priority="7">
      <formula>F198&gt;0</formula>
    </cfRule>
    <cfRule type="expression" dxfId="502" priority="8">
      <formula>F198&lt;0</formula>
    </cfRule>
  </conditionalFormatting>
  <conditionalFormatting sqref="H198:H200">
    <cfRule type="expression" dxfId="501" priority="5">
      <formula>H198&gt;0</formula>
    </cfRule>
    <cfRule type="expression" dxfId="500" priority="6">
      <formula>H198&lt;0</formula>
    </cfRule>
  </conditionalFormatting>
  <conditionalFormatting sqref="J198:J200">
    <cfRule type="expression" dxfId="499" priority="3">
      <formula>J198&gt;0</formula>
    </cfRule>
    <cfRule type="expression" dxfId="498" priority="4">
      <formula>J198&lt;0</formula>
    </cfRule>
  </conditionalFormatting>
  <conditionalFormatting sqref="F202:F211 H202:H211 J202:J211">
    <cfRule type="expression" dxfId="497" priority="1">
      <formula>F202&gt;0</formula>
    </cfRule>
    <cfRule type="expression" dxfId="4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70.489999999999995</v>
      </c>
      <c r="R4" s="506">
        <v>-5.1999999999999998E-3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3524.4999999999995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2070.9299999999998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10.499999999999545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2.988047808764811E-3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5" t="s">
        <v>78</v>
      </c>
      <c r="P40" s="82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77.539000000000001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76.834100000000007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76.129199999999997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75.424300000000002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74.719399999999993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74.014499999999998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73.309600000000003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72.604699999999994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71.899799999999999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71.19489999999999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70.489999999999995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69.7851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69.080199999999991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68.375299999999996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67.670399999999987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66.965499999999992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66.260599999999997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65.555700000000002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64.850799999999992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64.145899999999997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63.440999999999995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95" priority="76">
      <formula>Q7&gt;0</formula>
    </cfRule>
    <cfRule type="expression" dxfId="494" priority="77">
      <formula>Q7&lt;0</formula>
    </cfRule>
  </conditionalFormatting>
  <conditionalFormatting sqref="Q8">
    <cfRule type="expression" dxfId="493" priority="74">
      <formula>Q8&gt;0</formula>
    </cfRule>
    <cfRule type="expression" dxfId="492" priority="75">
      <formula>Q8&lt;0</formula>
    </cfRule>
  </conditionalFormatting>
  <conditionalFormatting sqref="F29:F43">
    <cfRule type="expression" dxfId="491" priority="58">
      <formula>F29&gt;0</formula>
    </cfRule>
    <cfRule type="expression" dxfId="490" priority="59">
      <formula>F29&lt;0</formula>
    </cfRule>
  </conditionalFormatting>
  <conditionalFormatting sqref="H45 H47:H48 H50:H51 H53 H29:H43">
    <cfRule type="expression" dxfId="489" priority="56">
      <formula>H29&gt;0</formula>
    </cfRule>
    <cfRule type="expression" dxfId="488" priority="57">
      <formula>H29&lt;0</formula>
    </cfRule>
  </conditionalFormatting>
  <conditionalFormatting sqref="J35">
    <cfRule type="expression" dxfId="487" priority="52">
      <formula>J35&gt;0</formula>
    </cfRule>
    <cfRule type="expression" dxfId="486" priority="53">
      <formula>J35&lt;0</formula>
    </cfRule>
  </conditionalFormatting>
  <conditionalFormatting sqref="J36:J37">
    <cfRule type="expression" dxfId="485" priority="50">
      <formula>J36&gt;0</formula>
    </cfRule>
    <cfRule type="expression" dxfId="484" priority="51">
      <formula>J36&lt;0</formula>
    </cfRule>
  </conditionalFormatting>
  <conditionalFormatting sqref="J38:J45 J48 J51">
    <cfRule type="expression" dxfId="483" priority="48">
      <formula>J38&gt;0</formula>
    </cfRule>
    <cfRule type="expression" dxfId="48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1" priority="45">
      <formula>M59&gt;0</formula>
    </cfRule>
    <cfRule type="expression" dxfId="480" priority="46">
      <formula>M59&lt;0</formula>
    </cfRule>
  </conditionalFormatting>
  <conditionalFormatting sqref="Q10">
    <cfRule type="expression" dxfId="479" priority="43">
      <formula>Q10&gt;0</formula>
    </cfRule>
    <cfRule type="expression" dxfId="478" priority="44">
      <formula>Q10&lt;0</formula>
    </cfRule>
  </conditionalFormatting>
  <conditionalFormatting sqref="F84:F103">
    <cfRule type="expression" dxfId="477" priority="41">
      <formula>F84&gt;0</formula>
    </cfRule>
    <cfRule type="expression" dxfId="476" priority="42">
      <formula>F84&lt;0</formula>
    </cfRule>
  </conditionalFormatting>
  <conditionalFormatting sqref="H107 H84:H103">
    <cfRule type="expression" dxfId="475" priority="39">
      <formula>H84&gt;0</formula>
    </cfRule>
    <cfRule type="expression" dxfId="474" priority="40">
      <formula>H84&lt;0</formula>
    </cfRule>
  </conditionalFormatting>
  <conditionalFormatting sqref="J89">
    <cfRule type="expression" dxfId="473" priority="37">
      <formula>J89&gt;0</formula>
    </cfRule>
    <cfRule type="expression" dxfId="472" priority="38">
      <formula>J89&lt;0</formula>
    </cfRule>
  </conditionalFormatting>
  <conditionalFormatting sqref="J90:J95">
    <cfRule type="expression" dxfId="471" priority="35">
      <formula>J90&gt;0</formula>
    </cfRule>
    <cfRule type="expression" dxfId="470" priority="36">
      <formula>J90&lt;0</formula>
    </cfRule>
  </conditionalFormatting>
  <conditionalFormatting sqref="J96:J97">
    <cfRule type="expression" dxfId="469" priority="33">
      <formula>J96&gt;0</formula>
    </cfRule>
    <cfRule type="expression" dxfId="468" priority="34">
      <formula>J96&lt;0</formula>
    </cfRule>
  </conditionalFormatting>
  <conditionalFormatting sqref="J98:J104">
    <cfRule type="expression" dxfId="467" priority="31">
      <formula>J98&gt;0</formula>
    </cfRule>
    <cfRule type="expression" dxfId="466" priority="32">
      <formula>J98&lt;0</formula>
    </cfRule>
  </conditionalFormatting>
  <conditionalFormatting sqref="J25">
    <cfRule type="expression" dxfId="465" priority="27">
      <formula>J25&gt;0</formula>
    </cfRule>
    <cfRule type="expression" dxfId="464" priority="28">
      <formula>J25&lt;0</formula>
    </cfRule>
  </conditionalFormatting>
  <conditionalFormatting sqref="F105:F106">
    <cfRule type="expression" dxfId="463" priority="25">
      <formula>F105&gt;0</formula>
    </cfRule>
    <cfRule type="expression" dxfId="462" priority="26">
      <formula>F105&lt;0</formula>
    </cfRule>
  </conditionalFormatting>
  <conditionalFormatting sqref="H105:H106">
    <cfRule type="expression" dxfId="461" priority="23">
      <formula>H105&gt;0</formula>
    </cfRule>
    <cfRule type="expression" dxfId="460" priority="24">
      <formula>H105&lt;0</formula>
    </cfRule>
  </conditionalFormatting>
  <conditionalFormatting sqref="J105">
    <cfRule type="expression" dxfId="459" priority="21">
      <formula>J105&gt;0</formula>
    </cfRule>
    <cfRule type="expression" dxfId="458" priority="22">
      <formula>J105&lt;0</formula>
    </cfRule>
  </conditionalFormatting>
  <conditionalFormatting sqref="J106">
    <cfRule type="expression" dxfId="457" priority="19">
      <formula>J106&gt;0</formula>
    </cfRule>
    <cfRule type="expression" dxfId="456" priority="20">
      <formula>J106&lt;0</formula>
    </cfRule>
  </conditionalFormatting>
  <conditionalFormatting sqref="F24:F28">
    <cfRule type="expression" dxfId="455" priority="17">
      <formula>F24&gt;0</formula>
    </cfRule>
    <cfRule type="expression" dxfId="454" priority="18">
      <formula>F24&lt;0</formula>
    </cfRule>
  </conditionalFormatting>
  <conditionalFormatting sqref="H24:H28">
    <cfRule type="expression" dxfId="453" priority="15">
      <formula>H24&gt;0</formula>
    </cfRule>
    <cfRule type="expression" dxfId="452" priority="16">
      <formula>H24&lt;0</formula>
    </cfRule>
  </conditionalFormatting>
  <conditionalFormatting sqref="J26:J34">
    <cfRule type="expression" dxfId="451" priority="13">
      <formula>J26&gt;0</formula>
    </cfRule>
    <cfRule type="expression" dxfId="450" priority="14">
      <formula>J26&lt;0</formula>
    </cfRule>
  </conditionalFormatting>
  <conditionalFormatting sqref="F113">
    <cfRule type="expression" dxfId="449" priority="11">
      <formula>F113&gt;0</formula>
    </cfRule>
    <cfRule type="expression" dxfId="448" priority="12">
      <formula>F113&lt;0</formula>
    </cfRule>
  </conditionalFormatting>
  <conditionalFormatting sqref="H113">
    <cfRule type="expression" dxfId="447" priority="9">
      <formula>H113&gt;0</formula>
    </cfRule>
    <cfRule type="expression" dxfId="446" priority="10">
      <formula>H113&lt;0</formula>
    </cfRule>
  </conditionalFormatting>
  <conditionalFormatting sqref="J109">
    <cfRule type="expression" dxfId="445" priority="7">
      <formula>J109&gt;0</formula>
    </cfRule>
    <cfRule type="expression" dxfId="444" priority="8">
      <formula>J109&lt;0</formula>
    </cfRule>
  </conditionalFormatting>
  <conditionalFormatting sqref="F108:F112">
    <cfRule type="expression" dxfId="443" priority="5">
      <formula>F108&gt;0</formula>
    </cfRule>
    <cfRule type="expression" dxfId="442" priority="6">
      <formula>F108&lt;0</formula>
    </cfRule>
  </conditionalFormatting>
  <conditionalFormatting sqref="H108:H112">
    <cfRule type="expression" dxfId="441" priority="3">
      <formula>H108&gt;0</formula>
    </cfRule>
    <cfRule type="expression" dxfId="440" priority="4">
      <formula>H108&lt;0</formula>
    </cfRule>
  </conditionalFormatting>
  <conditionalFormatting sqref="J110:J113">
    <cfRule type="expression" dxfId="439" priority="1">
      <formula>J110&gt;0</formula>
    </cfRule>
    <cfRule type="expression" dxfId="43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27.32</v>
      </c>
      <c r="R4" s="486">
        <v>-2.47E-2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7649.6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-2849.7099999999941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-2924.7299999999941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-0.27658773652798763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3.3674963396778917E-2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C15" s="4"/>
      <c r="D15" s="3"/>
      <c r="E15" s="3"/>
      <c r="F15" s="3"/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30.052000000000003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29.778800000000004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29.505600000000001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29.232400000000002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28.959200000000003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28.686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28.412800000000001</v>
      </c>
      <c r="Q49" s="81"/>
      <c r="R49" s="33"/>
      <c r="T49" s="91" t="s">
        <v>103</v>
      </c>
      <c r="U49" s="86" t="s">
        <v>566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28.139600000000002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27.866400000000002</v>
      </c>
      <c r="Q51" s="81"/>
      <c r="R51" s="33"/>
      <c r="T51" s="91" t="s">
        <v>104</v>
      </c>
      <c r="U51" s="86" t="s">
        <v>658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27.5932</v>
      </c>
      <c r="Q52" s="81"/>
      <c r="R52" s="33"/>
      <c r="T52" s="91" t="s">
        <v>105</v>
      </c>
      <c r="U52" s="86" t="s">
        <v>541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27.32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27.046800000000001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26.773599999999998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26.500399999999999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26.2272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25.954000000000001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25.680799999999998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25.407600000000002</v>
      </c>
      <c r="Q60" s="81"/>
    </row>
    <row r="61" spans="1:21" x14ac:dyDescent="0.25">
      <c r="G61" s="2"/>
      <c r="O61" s="81">
        <v>0.92</v>
      </c>
      <c r="P61" s="81">
        <f t="shared" si="18"/>
        <v>25.134400000000003</v>
      </c>
      <c r="Q61" s="81"/>
    </row>
    <row r="62" spans="1:21" x14ac:dyDescent="0.25">
      <c r="O62" s="81">
        <v>0.91</v>
      </c>
      <c r="P62" s="81">
        <f t="shared" si="18"/>
        <v>24.8612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24.588000000000001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3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61.67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61.67</v>
      </c>
      <c r="R4" s="486">
        <v>-6.3E-3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67.837000000000003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67.220300000000009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66.6036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65.986900000000006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65.370200000000011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64.753500000000003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64.136800000000008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63.520100000000006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62.903400000000005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62.286700000000003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61.67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61.0533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60.436599999999999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59.819899999999997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59.203200000000002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58.586500000000001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57.969799999999999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57.353100000000005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56.736400000000003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56.119700000000002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93.39</v>
      </c>
      <c r="R4" s="486">
        <v>-1E-4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5" t="s">
        <v>78</v>
      </c>
      <c r="P35" s="82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102.72900000000001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101.79510000000001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100.86120000000001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99.927300000000002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98.993400000000008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98.0595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97.125600000000006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96.191699999999997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95.257800000000003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94.323899999999995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93.39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92.456100000000006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91.522199999999998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90.588300000000004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89.654399999999995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88.720500000000001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87.786599999999993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86.852699999999999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85.918800000000005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84.98490000000001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84.051000000000002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140.72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140.72</v>
      </c>
      <c r="R4" s="486">
        <v>-2.8E-3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154.792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153.38480000000001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151.9776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150.57040000000001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149.16320000000002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147.756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146.34880000000001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144.94159999999999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143.53440000000001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142.12719999999999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140.72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139.31280000000001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137.90559999999999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136.4984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135.09119999999999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133.684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132.27679999999998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130.86960000000002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129.4624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128.05520000000001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126.648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247.05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247.05</v>
      </c>
      <c r="R4" s="486">
        <v>-1.5599999999999999E-2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5" t="s">
        <v>78</v>
      </c>
      <c r="P41" s="82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271.75500000000005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269.28450000000004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266.81400000000002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264.34350000000001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261.87300000000005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259.40250000000003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256.93200000000002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254.46150000000003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251.99100000000001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249.52050000000003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247.05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244.5795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242.10900000000001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239.63849999999999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237.16800000000001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234.69749999999999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232.227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229.75650000000002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227.28600000000003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224.81550000000001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222.34500000000003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67.81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67.81</v>
      </c>
      <c r="R4" s="486">
        <v>4.3E-3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5" t="s">
        <v>78</v>
      </c>
      <c r="P40" s="82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74.591000000000008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73.912900000000008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73.234800000000007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72.556700000000006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71.878600000000006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71.200500000000005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70.522400000000005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69.844300000000004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69.166200000000003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68.488100000000003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67.81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67.131900000000002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66.453800000000001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65.775700000000001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65.0976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64.419499999999999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63.741399999999999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63.063300000000005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62.385200000000005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61.707100000000004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61.029000000000003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70.040000000000006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70.040000000000006</v>
      </c>
      <c r="R4" s="505">
        <v>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77.044000000000011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76.343600000000009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75.643200000000007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74.942800000000005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74.242400000000004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73.542000000000016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72.841600000000014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72.141200000000012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71.44080000000001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70.740400000000008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70.040000000000006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69.339600000000004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68.639200000000002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67.938800000000001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67.238399999999999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66.537999999999997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65.837600000000009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65.137200000000007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64.436800000000005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63.73640000000001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63.036000000000008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56.09</v>
      </c>
      <c r="R4" s="507">
        <v>-5.7999999999999996E-3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5609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1849.4699999999971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651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0.13130294473578055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5" t="s">
        <v>78</v>
      </c>
      <c r="P42" s="82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61.699000000000012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61.138100000000009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60.577200000000005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60.016300000000008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59.455400000000004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58.894500000000008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58.333600000000004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57.772700000000007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57.211800000000004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56.650900000000007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56.09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55.5291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54.968200000000003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54.407299999999999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53.846400000000003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53.285499999999999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52.724600000000002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52.163700000000006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51.602800000000002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51.041900000000005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50.481000000000002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19.18</v>
      </c>
      <c r="R4" s="486">
        <v>-6.0000000000000001E-3</v>
      </c>
      <c r="U4" t="s">
        <v>817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5754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82.970000000004802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-202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-3.3915379449294833E-2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1.5015641293013554E-2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21.098000000000003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20.906200000000002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20.714400000000001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20.522600000000001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20.3308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20.138999999999999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19.947199999999999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19.755400000000002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19.563600000000001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19.3718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19.18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18.988199999999999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18.796399999999998</v>
      </c>
      <c r="Q55" s="81"/>
    </row>
    <row r="56" spans="1:18" x14ac:dyDescent="0.25">
      <c r="O56" s="81">
        <v>0.97</v>
      </c>
      <c r="P56" s="81">
        <f t="shared" si="3"/>
        <v>18.604599999999998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18.412800000000001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18.221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18.029199999999999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17.837400000000002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17.645600000000002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17.453800000000001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17.262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103.59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103.59</v>
      </c>
      <c r="R4" s="486">
        <v>-1.2500000000000001E-2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5" t="s">
        <v>78</v>
      </c>
      <c r="P40" s="82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113.94900000000001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112.91310000000001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111.87720000000002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110.8413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109.80540000000001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108.76950000000001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107.73360000000001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106.69770000000001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105.6618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104.6259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103.59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102.55410000000001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101.51820000000001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100.4823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99.446399999999997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98.410499999999999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97.374600000000001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96.338700000000003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95.302800000000005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94.266900000000007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93.231000000000009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8.0500000000000007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8.0500000000000007</v>
      </c>
      <c r="R4" s="486">
        <v>2.1600000000000001E-2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5" t="s">
        <v>78</v>
      </c>
      <c r="P40" s="82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8.8550000000000022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8.7745000000000015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8.6940000000000008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8.6135000000000019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8.5330000000000013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8.4525000000000006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8.3720000000000017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8.291500000000001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8.2110000000000003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8.1305000000000014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8.0500000000000007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7.9695000000000009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7.8890000000000002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7.8085000000000004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7.7280000000000006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7.6475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7.5670000000000002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7.4865000000000013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7.4060000000000006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7.3255000000000008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7.245000000000001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6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80.72</v>
      </c>
      <c r="R4" s="486">
        <v>8.3999999999999995E-3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4036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1263.6299999999896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453.49999999999955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0.1265875785066293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2.5768087215064423E-2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5" t="s">
        <v>78</v>
      </c>
      <c r="P42" s="82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88.792000000000002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87.984800000000007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87.177599999999998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86.370400000000004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85.563200000000009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84.756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83.948800000000006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83.141599999999997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82.334400000000002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81.527199999999993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80.72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79.912800000000004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79.105599999999995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78.298400000000001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77.491199999999992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76.683999999999997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75.876799999999989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75.069600000000008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74.2624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73.455200000000005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72.647999999999996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72.989999999999995</v>
      </c>
      <c r="R4" s="486">
        <v>4.4999999999999997E-3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5" t="s">
        <v>78</v>
      </c>
      <c r="P42" s="82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80.289000000000001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79.559100000000001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78.8292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78.099299999999999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77.369399999999999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76.639499999999998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75.909599999999998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75.179699999999997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74.449799999999996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73.719899999999996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72.260099999999994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71.530199999999994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70.800299999999993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69.340499999999992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68.610599999999991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67.880700000000004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67.150800000000004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66.420900000000003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65.691000000000003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51.45</v>
      </c>
      <c r="R4" s="486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5145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-224.00999999999931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-273.95999999999913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-5.0555826210195144E-2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3.8095238095238092E-2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5" t="s">
        <v>78</v>
      </c>
      <c r="P41" s="82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56.595000000000006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56.080500000000008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55.56600000000001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55.051500000000004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54.537000000000006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54.022500000000008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53.508000000000003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52.993500000000004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52.479000000000006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51.964500000000001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51.45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50.935500000000005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50.420999999999999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49.906500000000001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49.392000000000003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48.877499999999998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48.363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47.848500000000008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47.334000000000003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46.819500000000005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46.305000000000007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37.74</v>
      </c>
      <c r="R4" s="486">
        <v>-5.3E-3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2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2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5" t="s">
        <v>78</v>
      </c>
      <c r="P41" s="82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41.514000000000003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41.136600000000008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40.759200000000007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40.381800000000005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40.004400000000004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39.627000000000002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39.249600000000001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38.872200000000007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38.494800000000005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38.117400000000004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37.74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37.3626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36.985199999999999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36.607799999999997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36.230400000000003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35.853000000000002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35.4756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35.098200000000006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34.720800000000004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34.343400000000003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33.966000000000001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212.16</v>
      </c>
      <c r="R4" s="486">
        <v>9.9000000000000008E-3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5" t="s">
        <v>78</v>
      </c>
      <c r="P45" s="825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233.376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231.2544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229.1328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227.0112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224.8896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222.768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220.6464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218.5248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216.4032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214.2816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212.16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210.0384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207.91679999999999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205.79519999999999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203.67359999999999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201.55199999999999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199.43039999999999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197.30880000000002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195.18720000000002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193.06560000000002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190.94399999999999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5" t="s">
        <v>78</v>
      </c>
      <c r="Q39" s="82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5" t="s">
        <v>78</v>
      </c>
      <c r="P41" s="82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90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2018-03-10T20:25:10Z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