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r:id="rId22"/>
    <sheet name="KR" sheetId="51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74" i="38" l="1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48" i="25"/>
  <c r="H148" i="25"/>
  <c r="G14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8" i="70"/>
  <c r="C18" i="70"/>
  <c r="F41" i="51"/>
  <c r="C41" i="51"/>
  <c r="F147" i="25"/>
  <c r="G147" i="25"/>
  <c r="H147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0" i="58"/>
  <c r="H60" i="58"/>
  <c r="G60" i="58"/>
  <c r="K11" i="58"/>
  <c r="K18" i="58" s="1"/>
  <c r="H18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46" i="25"/>
  <c r="G146" i="25"/>
  <c r="H14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45" i="25"/>
  <c r="H145" i="25"/>
  <c r="G145" i="25"/>
  <c r="K41" i="25"/>
  <c r="F33" i="81"/>
  <c r="H33" i="81"/>
  <c r="G33" i="81"/>
  <c r="F7" i="81"/>
  <c r="C18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58" i="58"/>
  <c r="H58" i="58"/>
  <c r="G58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18" i="77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K85" i="90"/>
  <c r="F85" i="90"/>
  <c r="K19" i="90"/>
  <c r="F19" i="90"/>
  <c r="H85" i="90"/>
  <c r="C85" i="90"/>
  <c r="M85" i="90"/>
  <c r="M19" i="90"/>
  <c r="H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K19" i="89"/>
  <c r="C19" i="89"/>
  <c r="M19" i="89"/>
  <c r="K85" i="89"/>
  <c r="F85" i="89"/>
  <c r="C85" i="89"/>
  <c r="M85" i="89"/>
  <c r="H19" i="89"/>
  <c r="H85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H19" i="88"/>
  <c r="H85" i="88"/>
  <c r="K85" i="87"/>
  <c r="K19" i="88"/>
  <c r="M85" i="88"/>
  <c r="K85" i="88"/>
  <c r="M19" i="87"/>
  <c r="F85" i="88"/>
  <c r="C85" i="88"/>
  <c r="M19" i="88"/>
  <c r="F19" i="87"/>
  <c r="C19" i="87"/>
  <c r="K19" i="87"/>
  <c r="F85" i="87"/>
  <c r="H85" i="87"/>
  <c r="M85" i="87"/>
  <c r="C85" i="87"/>
  <c r="H19" i="87"/>
  <c r="F19" i="88"/>
  <c r="C19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85" i="86"/>
  <c r="M85" i="86"/>
  <c r="H19" i="86"/>
  <c r="M19" i="86"/>
  <c r="C85" i="86"/>
  <c r="F85" i="86"/>
  <c r="F19" i="86"/>
  <c r="K19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K19" i="85"/>
  <c r="M85" i="85"/>
  <c r="K85" i="85"/>
  <c r="H85" i="85"/>
  <c r="F85" i="85"/>
  <c r="C19" i="85"/>
  <c r="H19" i="85"/>
  <c r="F19" i="85"/>
  <c r="C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85" i="83"/>
  <c r="F19" i="83"/>
  <c r="H85" i="84"/>
  <c r="K85" i="84"/>
  <c r="M85" i="84"/>
  <c r="H19" i="83"/>
  <c r="H19" i="84"/>
  <c r="K19" i="83"/>
  <c r="K85" i="83"/>
  <c r="M85" i="83"/>
  <c r="C19" i="84"/>
  <c r="C85" i="84"/>
  <c r="M19" i="84"/>
  <c r="H85" i="83"/>
  <c r="F19" i="84"/>
  <c r="C85" i="83"/>
  <c r="F85" i="84"/>
  <c r="M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H85" i="82"/>
  <c r="C85" i="82"/>
  <c r="F19" i="82"/>
  <c r="H19" i="82"/>
  <c r="C18" i="74"/>
  <c r="C19" i="82"/>
  <c r="M85" i="82"/>
  <c r="H18" i="74"/>
  <c r="M18" i="74"/>
  <c r="K85" i="82"/>
  <c r="M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C96" i="31"/>
  <c r="C78" i="75"/>
  <c r="M78" i="75"/>
  <c r="M96" i="31"/>
  <c r="K78" i="75"/>
  <c r="K96" i="31"/>
  <c r="H96" i="31"/>
  <c r="H78" i="75"/>
  <c r="F96" i="31"/>
  <c r="F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4" i="58"/>
  <c r="G44" i="58"/>
  <c r="H44" i="58"/>
  <c r="F14" i="58"/>
  <c r="H18" i="64"/>
  <c r="F36" i="64"/>
  <c r="G36" i="64"/>
  <c r="H36" i="64"/>
  <c r="M85" i="64"/>
  <c r="H19" i="64"/>
  <c r="H85" i="64"/>
  <c r="K19" i="64"/>
  <c r="K85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19" i="81"/>
  <c r="C85" i="81"/>
  <c r="F19" i="81"/>
  <c r="K85" i="81"/>
  <c r="M85" i="81"/>
  <c r="H85" i="81"/>
  <c r="M19" i="81"/>
  <c r="F85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M85" i="80"/>
  <c r="H19" i="80"/>
  <c r="H85" i="80"/>
  <c r="K85" i="80"/>
  <c r="K19" i="80"/>
  <c r="C19" i="80"/>
  <c r="F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65" i="79"/>
  <c r="C65" i="79"/>
  <c r="H65" i="79"/>
  <c r="K19" i="79"/>
  <c r="K65" i="79"/>
  <c r="F65" i="79"/>
  <c r="M19" i="79"/>
  <c r="H19" i="79"/>
  <c r="F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K19" i="78"/>
  <c r="H19" i="78"/>
  <c r="F85" i="78"/>
  <c r="H85" i="78"/>
  <c r="K85" i="78"/>
  <c r="M19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M85" i="77"/>
  <c r="M19" i="77"/>
  <c r="H19" i="77"/>
  <c r="K85" i="77"/>
  <c r="H85" i="77"/>
  <c r="C85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H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H19" i="76"/>
  <c r="M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C685" i="25"/>
  <c r="M685" i="25"/>
  <c r="H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70"/>
  <c r="M19" i="61"/>
  <c r="M90" i="72"/>
  <c r="M19" i="60"/>
  <c r="F19" i="52"/>
  <c r="F19" i="62"/>
  <c r="K142" i="58"/>
  <c r="M19" i="68"/>
  <c r="F67" i="60"/>
  <c r="H213" i="57"/>
  <c r="F86" i="53"/>
  <c r="C23" i="17"/>
  <c r="C213" i="57"/>
  <c r="H19" i="55"/>
  <c r="M23" i="57"/>
  <c r="H19" i="71"/>
  <c r="F51" i="54"/>
  <c r="F19" i="66"/>
  <c r="M19" i="34"/>
  <c r="C72" i="59"/>
  <c r="H86" i="53"/>
  <c r="K19" i="75"/>
  <c r="K156" i="49"/>
  <c r="C19" i="75"/>
  <c r="K19" i="72"/>
  <c r="K67" i="60"/>
  <c r="M100" i="34"/>
  <c r="C142" i="58"/>
  <c r="C19" i="68"/>
  <c r="F156" i="49"/>
  <c r="F19" i="63"/>
  <c r="K86" i="53"/>
  <c r="H23" i="17"/>
  <c r="M81" i="61"/>
  <c r="M94" i="52"/>
  <c r="F100" i="34"/>
  <c r="H19" i="54"/>
  <c r="H100" i="34"/>
  <c r="K19" i="59"/>
  <c r="F19" i="73"/>
  <c r="H30" i="49"/>
  <c r="C19" i="61"/>
  <c r="C67" i="60"/>
  <c r="M19" i="3"/>
  <c r="K51" i="54"/>
  <c r="C90" i="72"/>
  <c r="M156" i="49"/>
  <c r="H90" i="72"/>
  <c r="H19" i="63"/>
  <c r="H19" i="75"/>
  <c r="M19" i="62"/>
  <c r="C63" i="66"/>
  <c r="K19" i="68"/>
  <c r="H55" i="50"/>
  <c r="K19" i="53"/>
  <c r="K19" i="41"/>
  <c r="K213" i="57"/>
  <c r="M19" i="72"/>
  <c r="H19" i="62"/>
  <c r="C94" i="52"/>
  <c r="F23" i="17"/>
  <c r="K19" i="50"/>
  <c r="C19" i="41"/>
  <c r="F77" i="70"/>
  <c r="F63" i="66"/>
  <c r="K100" i="34"/>
  <c r="H19" i="53"/>
  <c r="C100" i="34"/>
  <c r="F19" i="34"/>
  <c r="M19" i="58"/>
  <c r="C30" i="49"/>
  <c r="H19" i="50"/>
  <c r="H19" i="73"/>
  <c r="F94" i="52"/>
  <c r="F19" i="72"/>
  <c r="M65" i="63"/>
  <c r="C65" i="71"/>
  <c r="H19" i="45"/>
  <c r="K19" i="66"/>
  <c r="F19" i="45"/>
  <c r="M19" i="53"/>
  <c r="C19" i="63"/>
  <c r="H19" i="69"/>
  <c r="C85" i="64"/>
  <c r="C51" i="54"/>
  <c r="H19" i="60"/>
  <c r="M25" i="31"/>
  <c r="H156" i="49"/>
  <c r="C19" i="72"/>
  <c r="C19" i="55"/>
  <c r="F19" i="75"/>
  <c r="M72" i="59"/>
  <c r="C19" i="34"/>
  <c r="K19" i="54"/>
  <c r="C77" i="70"/>
  <c r="H19" i="59"/>
  <c r="K55" i="50"/>
  <c r="K19" i="70"/>
  <c r="H65" i="63"/>
  <c r="F142" i="58"/>
  <c r="F25" i="31"/>
  <c r="H119" i="7"/>
  <c r="K63" i="66"/>
  <c r="H67" i="60"/>
  <c r="M19" i="71"/>
  <c r="K19" i="71"/>
  <c r="H19" i="72"/>
  <c r="K19" i="3"/>
  <c r="C19" i="60"/>
  <c r="H19" i="68"/>
  <c r="C19" i="54"/>
  <c r="F65" i="71"/>
  <c r="F213" i="57"/>
  <c r="H30" i="40"/>
  <c r="C19" i="50"/>
  <c r="K23" i="17"/>
  <c r="F55" i="50"/>
  <c r="M75" i="41"/>
  <c r="C81" i="61"/>
  <c r="M451" i="17"/>
  <c r="M67" i="60"/>
  <c r="C86" i="53"/>
  <c r="K94" i="52"/>
  <c r="M55" i="50"/>
  <c r="M19" i="55"/>
  <c r="M19" i="52"/>
  <c r="C19" i="52"/>
  <c r="K19" i="62"/>
  <c r="H19" i="66"/>
  <c r="H65" i="71"/>
  <c r="F19" i="50"/>
  <c r="M19" i="73"/>
  <c r="F451" i="17"/>
  <c r="K30" i="49"/>
  <c r="C19" i="45"/>
  <c r="K77" i="70"/>
  <c r="K92" i="45"/>
  <c r="F81" i="61"/>
  <c r="C25" i="31"/>
  <c r="M19" i="45"/>
  <c r="C156" i="49"/>
  <c r="H81" i="61"/>
  <c r="K19" i="73"/>
  <c r="M51" i="54"/>
  <c r="C19" i="64"/>
  <c r="F30" i="49"/>
  <c r="K451" i="17"/>
  <c r="K19" i="55"/>
  <c r="K23" i="57"/>
  <c r="F92" i="45"/>
  <c r="H19" i="3"/>
  <c r="H75" i="41"/>
  <c r="F30" i="40"/>
  <c r="C19" i="69"/>
  <c r="H142" i="58"/>
  <c r="C19" i="73"/>
  <c r="K19" i="61"/>
  <c r="M213" i="57"/>
  <c r="C19" i="66"/>
  <c r="M19" i="41"/>
  <c r="H19" i="61"/>
  <c r="F72" i="59"/>
  <c r="F19" i="61"/>
  <c r="H19" i="52"/>
  <c r="K19" i="69"/>
  <c r="F19" i="68"/>
  <c r="F19" i="64"/>
  <c r="M65" i="71"/>
  <c r="K19" i="52"/>
  <c r="C19" i="59"/>
  <c r="M19" i="66"/>
  <c r="K30" i="40"/>
  <c r="F18" i="74"/>
  <c r="K119" i="7"/>
  <c r="K72" i="59"/>
  <c r="F119" i="7"/>
  <c r="M63" i="66"/>
  <c r="K19" i="60"/>
  <c r="K90" i="72"/>
  <c r="K65" i="71"/>
  <c r="M19" i="70"/>
  <c r="H19" i="34"/>
  <c r="M30" i="49"/>
  <c r="M19" i="75"/>
  <c r="F19" i="41"/>
  <c r="F90" i="72"/>
  <c r="M77" i="70"/>
  <c r="K19" i="34"/>
  <c r="F65" i="63"/>
  <c r="F19" i="54"/>
  <c r="H51" i="54"/>
  <c r="C65" i="63"/>
  <c r="F75" i="41"/>
  <c r="F19" i="60"/>
  <c r="F19" i="59"/>
  <c r="M119" i="7"/>
  <c r="H92" i="45"/>
  <c r="M30" i="40"/>
  <c r="C19" i="53"/>
  <c r="K19" i="45"/>
  <c r="M142" i="58"/>
  <c r="K65" i="63"/>
  <c r="H19" i="58"/>
  <c r="H72" i="59"/>
  <c r="C19" i="71"/>
  <c r="K19" i="58"/>
  <c r="H77" i="70"/>
  <c r="M19" i="69"/>
  <c r="H19" i="41"/>
  <c r="H63" i="66"/>
  <c r="K75" i="41"/>
  <c r="F19" i="53"/>
  <c r="H94" i="52"/>
  <c r="C75" i="41"/>
  <c r="K18" i="74"/>
  <c r="F19" i="69"/>
  <c r="H451" i="17"/>
  <c r="F85" i="64"/>
  <c r="M92" i="45"/>
  <c r="F19" i="55"/>
  <c r="C92" i="45"/>
  <c r="F19" i="71"/>
  <c r="M19" i="54"/>
  <c r="M19" i="50"/>
  <c r="M19" i="59"/>
  <c r="M86" i="53"/>
  <c r="M42" i="51"/>
  <c r="C30" i="40"/>
  <c r="K81" i="61"/>
  <c r="M23" i="17"/>
  <c r="K19" i="63"/>
  <c r="F19" i="3"/>
  <c r="C19" i="3"/>
  <c r="C19" i="62"/>
  <c r="M19" i="63"/>
  <c r="C55" i="50"/>
  <c r="C119" i="7"/>
  <c r="C451" i="17"/>
  <c r="K25" i="31"/>
  <c r="H25" i="31"/>
  <c r="K42" i="51"/>
  <c r="F19" i="70"/>
  <c r="C19" i="70"/>
  <c r="F42" i="51"/>
  <c r="F19" i="58"/>
  <c r="C19" i="58"/>
  <c r="F19" i="43"/>
  <c r="H61" i="25"/>
  <c r="F61" i="25"/>
  <c r="C61" i="25"/>
  <c r="F23" i="57"/>
  <c r="C23" i="57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<sst xmlns="http://schemas.openxmlformats.org/spreadsheetml/2006/main" count="6598" uniqueCount="985">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</sst>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32616"/>
        <c:axId val="474666696"/>
      </c:scatterChart>
      <c:valAx>
        <c:axId val="474532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66696"/>
        <c:crosses val="autoZero"/>
        <c:crossBetween val="midCat"/>
      </c:valAx>
      <c:valAx>
        <c:axId val="4746666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3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259208"/>
        <c:axId val="475038016"/>
      </c:scatterChart>
      <c:valAx>
        <c:axId val="46425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8016"/>
        <c:crosses val="autoZero"/>
        <c:crossBetween val="midCat"/>
      </c:valAx>
      <c:valAx>
        <c:axId val="4750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592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18136"/>
        <c:axId val="484525816"/>
      </c:scatterChart>
      <c:valAx>
        <c:axId val="484318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5816"/>
        <c:crosses val="autoZero"/>
        <c:crossBetween val="midCat"/>
      </c:valAx>
      <c:valAx>
        <c:axId val="4845258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1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280472"/>
        <c:axId val="484280856"/>
      </c:scatterChart>
      <c:valAx>
        <c:axId val="484280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80856"/>
        <c:crosses val="autoZero"/>
        <c:crossBetween val="midCat"/>
      </c:valAx>
      <c:valAx>
        <c:axId val="4842808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80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472792"/>
        <c:axId val="484476040"/>
      </c:scatterChart>
      <c:valAx>
        <c:axId val="484472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6040"/>
        <c:crosses val="autoZero"/>
        <c:crossBetween val="midCat"/>
      </c:valAx>
      <c:valAx>
        <c:axId val="48447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2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477216"/>
        <c:axId val="484477608"/>
      </c:scatterChart>
      <c:valAx>
        <c:axId val="48447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7608"/>
        <c:crosses val="autoZero"/>
        <c:crossBetween val="midCat"/>
      </c:valAx>
      <c:valAx>
        <c:axId val="484477608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478392"/>
        <c:axId val="484478784"/>
      </c:scatterChart>
      <c:valAx>
        <c:axId val="484478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8784"/>
        <c:crosses val="autoZero"/>
        <c:crossBetween val="midCat"/>
      </c:valAx>
      <c:valAx>
        <c:axId val="484478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83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76824"/>
        <c:axId val="484475648"/>
      </c:lineChart>
      <c:dateAx>
        <c:axId val="48447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5648"/>
        <c:crosses val="autoZero"/>
        <c:auto val="1"/>
        <c:lblOffset val="100"/>
        <c:baseTimeUnit val="days"/>
      </c:dateAx>
      <c:valAx>
        <c:axId val="4844756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7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79376"/>
        <c:axId val="202779768"/>
      </c:lineChart>
      <c:dateAx>
        <c:axId val="202779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9768"/>
        <c:crosses val="autoZero"/>
        <c:auto val="1"/>
        <c:lblOffset val="100"/>
        <c:baseTimeUnit val="days"/>
      </c:dateAx>
      <c:valAx>
        <c:axId val="202779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08040"/>
        <c:axId val="485908432"/>
      </c:lineChart>
      <c:dateAx>
        <c:axId val="48590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08432"/>
        <c:crosses val="autoZero"/>
        <c:auto val="1"/>
        <c:lblOffset val="100"/>
        <c:baseTimeUnit val="days"/>
      </c:dateAx>
      <c:valAx>
        <c:axId val="4859084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0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58672"/>
        <c:axId val="486259064"/>
      </c:lineChart>
      <c:dateAx>
        <c:axId val="486258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59064"/>
        <c:crosses val="autoZero"/>
        <c:auto val="1"/>
        <c:lblOffset val="100"/>
        <c:baseTimeUnit val="days"/>
      </c:dateAx>
      <c:valAx>
        <c:axId val="48625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61024"/>
        <c:axId val="486261416"/>
      </c:lineChart>
      <c:dateAx>
        <c:axId val="48626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61416"/>
        <c:crosses val="autoZero"/>
        <c:auto val="1"/>
        <c:lblOffset val="100"/>
        <c:baseTimeUnit val="days"/>
      </c:dateAx>
      <c:valAx>
        <c:axId val="486261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6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0608"/>
        <c:axId val="487521000"/>
      </c:lineChart>
      <c:dateAx>
        <c:axId val="48752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1000"/>
        <c:crosses val="autoZero"/>
        <c:auto val="1"/>
        <c:lblOffset val="100"/>
        <c:baseTimeUnit val="days"/>
      </c:dateAx>
      <c:valAx>
        <c:axId val="4875210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05384"/>
        <c:axId val="487305776"/>
      </c:lineChart>
      <c:dateAx>
        <c:axId val="48730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05776"/>
        <c:crosses val="autoZero"/>
        <c:auto val="1"/>
        <c:lblOffset val="100"/>
        <c:baseTimeUnit val="days"/>
      </c:dateAx>
      <c:valAx>
        <c:axId val="4873057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07736"/>
        <c:axId val="487308128"/>
      </c:lineChart>
      <c:dateAx>
        <c:axId val="487307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08128"/>
        <c:crosses val="autoZero"/>
        <c:auto val="1"/>
        <c:lblOffset val="100"/>
        <c:baseTimeUnit val="days"/>
      </c:dateAx>
      <c:valAx>
        <c:axId val="487308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0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75408"/>
        <c:axId val="485775800"/>
      </c:lineChart>
      <c:catAx>
        <c:axId val="48577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75800"/>
        <c:crosses val="autoZero"/>
        <c:auto val="1"/>
        <c:lblAlgn val="ctr"/>
        <c:lblOffset val="100"/>
        <c:noMultiLvlLbl val="0"/>
      </c:catAx>
      <c:valAx>
        <c:axId val="485775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7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01784"/>
        <c:axId val="499702176"/>
      </c:lineChart>
      <c:dateAx>
        <c:axId val="49970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02176"/>
        <c:crosses val="autoZero"/>
        <c:auto val="1"/>
        <c:lblOffset val="100"/>
        <c:baseTimeUnit val="days"/>
      </c:dateAx>
      <c:valAx>
        <c:axId val="499702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0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70552"/>
        <c:axId val="499270944"/>
      </c:lineChart>
      <c:dateAx>
        <c:axId val="49927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0944"/>
        <c:crosses val="autoZero"/>
        <c:auto val="1"/>
        <c:lblOffset val="100"/>
        <c:baseTimeUnit val="days"/>
      </c:dateAx>
      <c:valAx>
        <c:axId val="4992709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72904"/>
        <c:axId val="509791768"/>
      </c:lineChart>
      <c:catAx>
        <c:axId val="49927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91768"/>
        <c:crosses val="autoZero"/>
        <c:auto val="1"/>
        <c:lblAlgn val="ctr"/>
        <c:lblOffset val="100"/>
        <c:noMultiLvlLbl val="0"/>
      </c:catAx>
      <c:valAx>
        <c:axId val="509791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7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795296"/>
        <c:axId val="549847144"/>
      </c:lineChart>
      <c:catAx>
        <c:axId val="509795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7144"/>
        <c:crosses val="autoZero"/>
        <c:auto val="1"/>
        <c:lblAlgn val="ctr"/>
        <c:lblOffset val="100"/>
        <c:noMultiLvlLbl val="0"/>
      </c:catAx>
      <c:valAx>
        <c:axId val="549847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9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49104"/>
        <c:axId val="549849496"/>
      </c:lineChart>
      <c:dateAx>
        <c:axId val="54984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9496"/>
        <c:crosses val="autoZero"/>
        <c:auto val="1"/>
        <c:lblOffset val="100"/>
        <c:baseTimeUnit val="days"/>
      </c:dateAx>
      <c:valAx>
        <c:axId val="549849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87088"/>
        <c:axId val="519887480"/>
      </c:lineChart>
      <c:catAx>
        <c:axId val="519887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87480"/>
        <c:crosses val="autoZero"/>
        <c:auto val="1"/>
        <c:lblAlgn val="ctr"/>
        <c:lblOffset val="100"/>
        <c:noMultiLvlLbl val="0"/>
      </c:catAx>
      <c:valAx>
        <c:axId val="519887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8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89440"/>
        <c:axId val="519889832"/>
      </c:lineChart>
      <c:dateAx>
        <c:axId val="51988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89832"/>
        <c:crosses val="autoZero"/>
        <c:auto val="1"/>
        <c:lblOffset val="100"/>
        <c:baseTimeUnit val="days"/>
      </c:dateAx>
      <c:valAx>
        <c:axId val="519889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8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90472"/>
        <c:axId val="518990864"/>
      </c:lineChart>
      <c:dateAx>
        <c:axId val="51899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90864"/>
        <c:crosses val="autoZero"/>
        <c:auto val="1"/>
        <c:lblOffset val="100"/>
        <c:baseTimeUnit val="days"/>
      </c:dateAx>
      <c:valAx>
        <c:axId val="5189908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9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92824"/>
        <c:axId val="541186504"/>
      </c:lineChart>
      <c:dateAx>
        <c:axId val="518992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86504"/>
        <c:crosses val="autoZero"/>
        <c:auto val="1"/>
        <c:lblOffset val="100"/>
        <c:baseTimeUnit val="days"/>
      </c:dateAx>
      <c:valAx>
        <c:axId val="541186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9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188464"/>
        <c:axId val="541188856"/>
      </c:lineChart>
      <c:dateAx>
        <c:axId val="541188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88856"/>
        <c:crosses val="autoZero"/>
        <c:auto val="1"/>
        <c:lblOffset val="100"/>
        <c:baseTimeUnit val="days"/>
      </c:dateAx>
      <c:valAx>
        <c:axId val="5411888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8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58688"/>
        <c:axId val="519759080"/>
      </c:lineChart>
      <c:dateAx>
        <c:axId val="5197586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9080"/>
        <c:crosses val="autoZero"/>
        <c:auto val="0"/>
        <c:lblOffset val="100"/>
        <c:baseTimeUnit val="days"/>
      </c:dateAx>
      <c:valAx>
        <c:axId val="5197590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07840"/>
        <c:axId val="561908232"/>
      </c:lineChart>
      <c:dateAx>
        <c:axId val="561907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08232"/>
        <c:crosses val="autoZero"/>
        <c:auto val="1"/>
        <c:lblOffset val="100"/>
        <c:baseTimeUnit val="days"/>
      </c:dateAx>
      <c:valAx>
        <c:axId val="5619082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0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10192"/>
        <c:axId val="561910584"/>
      </c:lineChart>
      <c:catAx>
        <c:axId val="56191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0584"/>
        <c:crosses val="autoZero"/>
        <c:auto val="1"/>
        <c:lblAlgn val="ctr"/>
        <c:lblOffset val="100"/>
        <c:noMultiLvlLbl val="0"/>
      </c:catAx>
      <c:valAx>
        <c:axId val="561910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12544"/>
        <c:axId val="561912936"/>
      </c:lineChart>
      <c:catAx>
        <c:axId val="561912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2936"/>
        <c:crosses val="autoZero"/>
        <c:auto val="1"/>
        <c:lblAlgn val="ctr"/>
        <c:lblOffset val="100"/>
        <c:noMultiLvlLbl val="0"/>
      </c:catAx>
      <c:valAx>
        <c:axId val="5619129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49184"/>
        <c:axId val="573649576"/>
      </c:lineChart>
      <c:catAx>
        <c:axId val="57364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49576"/>
        <c:crosses val="autoZero"/>
        <c:auto val="1"/>
        <c:lblAlgn val="ctr"/>
        <c:lblOffset val="100"/>
        <c:noMultiLvlLbl val="0"/>
      </c:catAx>
      <c:valAx>
        <c:axId val="5736495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4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55064"/>
        <c:axId val="573655456"/>
      </c:lineChart>
      <c:dateAx>
        <c:axId val="57365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55456"/>
        <c:crosses val="autoZero"/>
        <c:auto val="1"/>
        <c:lblOffset val="100"/>
        <c:baseTimeUnit val="days"/>
      </c:dateAx>
      <c:valAx>
        <c:axId val="573655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5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994304"/>
        <c:axId val="574994696"/>
      </c:lineChart>
      <c:dateAx>
        <c:axId val="57499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994696"/>
        <c:crosses val="autoZero"/>
        <c:auto val="1"/>
        <c:lblOffset val="100"/>
        <c:baseTimeUnit val="days"/>
      </c:dateAx>
      <c:valAx>
        <c:axId val="5749946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99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415320"/>
        <c:axId val="574415712"/>
      </c:lineChart>
      <c:catAx>
        <c:axId val="57441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15712"/>
        <c:crosses val="autoZero"/>
        <c:auto val="1"/>
        <c:lblAlgn val="ctr"/>
        <c:lblOffset val="100"/>
        <c:noMultiLvlLbl val="0"/>
      </c:catAx>
      <c:valAx>
        <c:axId val="574415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1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19640"/>
        <c:axId val="575420032"/>
      </c:lineChart>
      <c:dateAx>
        <c:axId val="575419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20032"/>
        <c:crosses val="autoZero"/>
        <c:auto val="1"/>
        <c:lblOffset val="100"/>
        <c:baseTimeUnit val="days"/>
      </c:dateAx>
      <c:valAx>
        <c:axId val="5754200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1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023" dataDxfId="2022">
  <autoFilter ref="O14:W25"/>
  <tableColumns count="9">
    <tableColumn id="1" name="Date" dataDxfId="2021"/>
    <tableColumn id="2" name="Quarter" dataDxfId="2020"/>
    <tableColumn id="3" name="Time" dataDxfId="2019"/>
    <tableColumn id="4" name="EPS estimate" dataDxfId="2018"/>
    <tableColumn id="5" name="EPS Actual" dataDxfId="2017"/>
    <tableColumn id="6" name="Sales Estiamte (B)" dataDxfId="2016"/>
    <tableColumn id="7" name="Sales Actual (B)" dataDxfId="2015"/>
    <tableColumn id="8" name="Guidance" dataDxfId="2014"/>
    <tableColumn id="9" name="Reaction" dataDxfId="20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012" dataDxfId="2011">
  <autoFilter ref="O16:W27"/>
  <tableColumns count="9">
    <tableColumn id="1" name="Date" dataDxfId="2010"/>
    <tableColumn id="2" name="Quarter" dataDxfId="2009"/>
    <tableColumn id="3" name="Time" dataDxfId="2008"/>
    <tableColumn id="4" name="EPS estimate" dataDxfId="2007"/>
    <tableColumn id="5" name="EPS Actual" dataDxfId="2006"/>
    <tableColumn id="6" name="Sales Estiamte (B)" dataDxfId="2005"/>
    <tableColumn id="7" name="Sales Actual (B)" dataDxfId="2004"/>
    <tableColumn id="8" name="Guidance" dataDxfId="2003"/>
    <tableColumn id="9" name="Reaction" dataDxfId="200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001" dataDxfId="2000">
  <autoFilter ref="T80:AB91"/>
  <tableColumns count="9">
    <tableColumn id="1" name="Date" dataDxfId="1999"/>
    <tableColumn id="2" name="Quarter" dataDxfId="1998"/>
    <tableColumn id="3" name="Time" dataDxfId="1997"/>
    <tableColumn id="4" name="EPS estimate" dataDxfId="1996"/>
    <tableColumn id="5" name="EPS Actual" dataDxfId="1995"/>
    <tableColumn id="6" name="Sales Estiamte (B)" dataDxfId="1994"/>
    <tableColumn id="7" name="Sales Actual (B)" dataDxfId="1993"/>
    <tableColumn id="8" name="Guidance" dataDxfId="1992"/>
    <tableColumn id="9" name="Reaction" dataDxfId="199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990" dataDxfId="1989">
  <autoFilter ref="O15:W26"/>
  <tableColumns count="9">
    <tableColumn id="1" name="Date" dataDxfId="1988"/>
    <tableColumn id="2" name="Quarter" dataDxfId="1987"/>
    <tableColumn id="3" name="Time" dataDxfId="1986"/>
    <tableColumn id="4" name="EPS estimate" dataDxfId="1985"/>
    <tableColumn id="5" name="EPS Actual" dataDxfId="1984"/>
    <tableColumn id="6" name="Sales Estiamte (B)" dataDxfId="1983"/>
    <tableColumn id="7" name="Sales Actual (B)" dataDxfId="1982"/>
    <tableColumn id="8" name="Guidance" dataDxfId="1981"/>
    <tableColumn id="9" name="Reaction" dataDxfId="198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8" sqref="E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18.059999999999999</v>
      </c>
      <c r="G2" s="2">
        <v>15.802524999999987</v>
      </c>
      <c r="H2" s="329">
        <v>4800</v>
      </c>
      <c r="I2" s="48">
        <v>75852.119999999937</v>
      </c>
      <c r="J2" s="366">
        <v>10835.880000000063</v>
      </c>
      <c r="K2" s="353">
        <v>0.14285533482782112</v>
      </c>
      <c r="L2" s="366">
        <v>25451.451000001689</v>
      </c>
      <c r="M2">
        <v>3300</v>
      </c>
      <c r="N2" s="363"/>
      <c r="O2" s="789">
        <v>1.1074197120708749E-2</v>
      </c>
      <c r="P2" s="134">
        <v>-2.9600000000000001E-2</v>
      </c>
    </row>
    <row r="3" spans="1:22" ht="21.95" customHeight="1" x14ac:dyDescent="0.25">
      <c r="A3" s="50"/>
      <c r="B3" s="50"/>
      <c r="C3" s="51"/>
      <c r="E3" s="22" t="s">
        <v>196</v>
      </c>
      <c r="F3" s="2">
        <v>30.83</v>
      </c>
      <c r="G3" s="2">
        <v>30.868674999999993</v>
      </c>
      <c r="H3" s="329">
        <v>800</v>
      </c>
      <c r="I3" s="48">
        <v>24694.939999999995</v>
      </c>
      <c r="J3" s="366">
        <v>-30.940000000002328</v>
      </c>
      <c r="K3" s="353">
        <v>-1.2528882435023289E-3</v>
      </c>
      <c r="L3" s="366">
        <v>1717.0299999999916</v>
      </c>
      <c r="M3" s="29">
        <v>43136</v>
      </c>
      <c r="N3" s="2"/>
      <c r="O3" s="789">
        <v>1.6217969510217322E-2</v>
      </c>
      <c r="P3" s="134">
        <v>-1.66E-2</v>
      </c>
      <c r="R3" s="48"/>
      <c r="S3" s="48"/>
      <c r="T3" s="48"/>
    </row>
    <row r="4" spans="1:22" ht="21.95" customHeight="1" x14ac:dyDescent="0.25">
      <c r="A4" s="51"/>
      <c r="B4" s="51"/>
      <c r="C4" s="51"/>
      <c r="E4" s="22" t="s">
        <v>174</v>
      </c>
      <c r="F4" s="2">
        <v>25.73</v>
      </c>
      <c r="G4" s="2">
        <v>37.765464285714266</v>
      </c>
      <c r="H4" s="329">
        <v>280</v>
      </c>
      <c r="I4" s="48">
        <v>10574.329999999994</v>
      </c>
      <c r="J4" s="366">
        <v>-3369.9299999999939</v>
      </c>
      <c r="K4" s="353">
        <v>-0.31868969476080244</v>
      </c>
      <c r="L4" s="366">
        <v>-3294.9099999999939</v>
      </c>
      <c r="M4">
        <v>100</v>
      </c>
      <c r="N4" s="363"/>
      <c r="O4" s="789">
        <v>3.5755926933540613E-2</v>
      </c>
      <c r="P4" s="134">
        <v>1.46E-2</v>
      </c>
      <c r="R4" s="48"/>
      <c r="S4" s="48"/>
    </row>
    <row r="5" spans="1:22" ht="21.95" customHeight="1" x14ac:dyDescent="0.25">
      <c r="A5" s="50"/>
      <c r="B5" s="50"/>
      <c r="C5" s="51"/>
      <c r="E5" s="22" t="s">
        <v>746</v>
      </c>
      <c r="F5" s="2">
        <v>226.05</v>
      </c>
      <c r="G5" s="2">
        <v>201.24955555555556</v>
      </c>
      <c r="H5" s="329">
        <v>45</v>
      </c>
      <c r="I5" s="48">
        <v>9056.23</v>
      </c>
      <c r="J5" s="366">
        <v>1116.0200000000004</v>
      </c>
      <c r="K5" s="353">
        <v>0.12323229423280993</v>
      </c>
      <c r="L5" s="366">
        <v>1340.7900000000009</v>
      </c>
      <c r="M5">
        <v>5</v>
      </c>
      <c r="N5" s="2"/>
      <c r="O5" s="789">
        <v>0</v>
      </c>
      <c r="P5" s="134">
        <v>-1.35E-2</v>
      </c>
      <c r="R5" s="48"/>
      <c r="S5" s="48"/>
      <c r="T5" s="48"/>
      <c r="U5" s="48"/>
    </row>
    <row r="6" spans="1:22" ht="21.95" customHeight="1" x14ac:dyDescent="0.25">
      <c r="A6" s="50"/>
      <c r="B6" s="50"/>
      <c r="C6" s="51"/>
      <c r="E6" s="22" t="s">
        <v>215</v>
      </c>
      <c r="F6" s="2">
        <v>52.86</v>
      </c>
      <c r="G6" s="2">
        <v>59.34813333333333</v>
      </c>
      <c r="H6" s="49">
        <v>150</v>
      </c>
      <c r="I6" s="48">
        <v>8902.2199999999993</v>
      </c>
      <c r="J6" s="366">
        <v>-973.21999999999935</v>
      </c>
      <c r="K6" s="353">
        <v>-0.10932329239223471</v>
      </c>
      <c r="L6" s="366">
        <v>184.649999999996</v>
      </c>
      <c r="M6">
        <v>100</v>
      </c>
      <c r="N6" s="363"/>
      <c r="O6" s="789">
        <v>2.3458191449110859E-2</v>
      </c>
      <c r="P6" s="134">
        <v>-3.4299999999999997E-2</v>
      </c>
      <c r="Q6" s="148"/>
      <c r="R6" s="48"/>
      <c r="S6" s="48"/>
    </row>
    <row r="7" spans="1:22" ht="21.95" customHeight="1" x14ac:dyDescent="0.25">
      <c r="A7" s="50"/>
      <c r="B7" s="50"/>
      <c r="C7" s="51"/>
      <c r="E7" s="22" t="s">
        <v>886</v>
      </c>
      <c r="F7" s="2">
        <v>36.74</v>
      </c>
      <c r="G7" s="2">
        <v>36.335000000000001</v>
      </c>
      <c r="H7" s="329">
        <v>200</v>
      </c>
      <c r="I7" s="48">
        <v>7267</v>
      </c>
      <c r="J7" s="366">
        <v>81</v>
      </c>
      <c r="K7" s="353">
        <v>1.1146277693683806E-2</v>
      </c>
      <c r="L7" s="366">
        <v>81</v>
      </c>
      <c r="M7">
        <v>100</v>
      </c>
      <c r="N7" s="363"/>
      <c r="O7" s="789">
        <v>2.8307022318998367E-2</v>
      </c>
      <c r="P7" s="134">
        <v>-2.7E-2</v>
      </c>
      <c r="Q7" s="148"/>
      <c r="R7" s="48"/>
      <c r="S7" s="48"/>
    </row>
    <row r="8" spans="1:22" ht="21.95" customHeight="1" x14ac:dyDescent="0.25">
      <c r="A8" s="51"/>
      <c r="B8" s="51"/>
      <c r="C8" s="51"/>
      <c r="E8" s="22" t="s">
        <v>227</v>
      </c>
      <c r="F8" s="2">
        <v>27.19</v>
      </c>
      <c r="G8" s="2">
        <v>21.144633333333307</v>
      </c>
      <c r="H8" s="329">
        <v>300</v>
      </c>
      <c r="I8" s="48">
        <v>6343.3899999999921</v>
      </c>
      <c r="J8" s="366">
        <v>1813.6100000000079</v>
      </c>
      <c r="K8" s="353">
        <v>0.28590548586796821</v>
      </c>
      <c r="L8" s="366">
        <v>3265.8700000000063</v>
      </c>
      <c r="M8">
        <v>250</v>
      </c>
      <c r="N8" s="2"/>
      <c r="O8" s="789">
        <v>3.677822728944465E-3</v>
      </c>
      <c r="P8" s="134">
        <v>-1.84E-2</v>
      </c>
      <c r="R8" s="48"/>
      <c r="S8" s="48"/>
      <c r="T8" s="48"/>
      <c r="V8" s="48"/>
    </row>
    <row r="9" spans="1:22" ht="21.95" customHeight="1" x14ac:dyDescent="0.25">
      <c r="A9" s="50"/>
      <c r="B9" s="50"/>
      <c r="C9" s="51"/>
      <c r="E9" s="22" t="s">
        <v>890</v>
      </c>
      <c r="F9" s="2">
        <v>90.25</v>
      </c>
      <c r="G9" s="2">
        <v>86.289999999999992</v>
      </c>
      <c r="H9" s="49">
        <v>60</v>
      </c>
      <c r="I9" s="48">
        <v>5177.3999999999996</v>
      </c>
      <c r="J9" s="366">
        <v>237.60000000000036</v>
      </c>
      <c r="K9" s="353">
        <v>4.5891760343029414E-2</v>
      </c>
      <c r="L9" s="366">
        <v>237.60000000000036</v>
      </c>
      <c r="M9" s="29">
        <v>43133</v>
      </c>
      <c r="N9" s="2"/>
      <c r="O9" s="789">
        <v>7.534626038781164E-3</v>
      </c>
      <c r="P9" s="134">
        <v>-4.3E-3</v>
      </c>
      <c r="Q9" s="148"/>
      <c r="S9" s="48"/>
      <c r="T9" s="48"/>
    </row>
    <row r="10" spans="1:22" ht="21.95" customHeight="1" x14ac:dyDescent="0.25">
      <c r="A10" s="50"/>
      <c r="B10" s="51"/>
      <c r="C10" s="51"/>
      <c r="E10" s="22" t="s">
        <v>728</v>
      </c>
      <c r="F10" s="2">
        <v>119.27</v>
      </c>
      <c r="G10" s="2">
        <v>85.350333333333339</v>
      </c>
      <c r="H10" s="329">
        <v>60</v>
      </c>
      <c r="I10" s="48">
        <v>5121.0200000000004</v>
      </c>
      <c r="J10" s="366">
        <v>2035.1799999999994</v>
      </c>
      <c r="K10" s="353">
        <v>0.39741692084779973</v>
      </c>
      <c r="L10" s="366">
        <v>2035.1799999999994</v>
      </c>
      <c r="M10">
        <v>50</v>
      </c>
      <c r="N10" s="363"/>
      <c r="O10" s="789">
        <v>2.8E-3</v>
      </c>
      <c r="P10" s="134">
        <v>-2.9499999999999998E-2</v>
      </c>
      <c r="Q10" s="48"/>
      <c r="R10" s="48"/>
      <c r="S10" s="48"/>
      <c r="T10" s="48"/>
    </row>
    <row r="11" spans="1:22" ht="21.95" customHeight="1" x14ac:dyDescent="0.25">
      <c r="A11" s="50"/>
      <c r="B11" s="50"/>
      <c r="C11" s="51"/>
      <c r="E11" s="22" t="s">
        <v>334</v>
      </c>
      <c r="F11" s="2">
        <v>12.08</v>
      </c>
      <c r="G11" s="2">
        <v>14.306099999999999</v>
      </c>
      <c r="H11" s="329">
        <v>300</v>
      </c>
      <c r="I11" s="48">
        <v>4291.83</v>
      </c>
      <c r="J11" s="366">
        <v>-667.82999999999993</v>
      </c>
      <c r="K11" s="353">
        <v>-0.1556049517338757</v>
      </c>
      <c r="L11" s="366">
        <v>615.58999999999469</v>
      </c>
      <c r="M11" s="29">
        <v>43136</v>
      </c>
      <c r="N11" s="2"/>
      <c r="O11" s="789">
        <v>0</v>
      </c>
      <c r="P11" s="134">
        <v>-1.3899999999999999E-2</v>
      </c>
      <c r="Q11" s="148"/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173</v>
      </c>
      <c r="F12" s="2">
        <v>65.28</v>
      </c>
      <c r="G12" s="2">
        <v>50.675625000000004</v>
      </c>
      <c r="H12" s="329">
        <v>80</v>
      </c>
      <c r="I12" s="48">
        <v>4054.05</v>
      </c>
      <c r="J12" s="366">
        <v>1168.3499999999995</v>
      </c>
      <c r="K12" s="353">
        <v>0.2881932881932881</v>
      </c>
      <c r="L12" s="366">
        <v>2772.9300000000012</v>
      </c>
      <c r="M12">
        <v>80</v>
      </c>
      <c r="N12" s="363"/>
      <c r="O12" s="789">
        <v>2.3897058823529414E-2</v>
      </c>
      <c r="P12" s="134">
        <v>-8.0999999999999996E-3</v>
      </c>
      <c r="R12" s="48"/>
    </row>
    <row r="13" spans="1:22" ht="21.95" customHeight="1" x14ac:dyDescent="0.25">
      <c r="A13" s="50"/>
      <c r="B13" s="51"/>
      <c r="C13" s="51"/>
      <c r="E13" s="22" t="s">
        <v>913</v>
      </c>
      <c r="F13" s="2">
        <v>94.27</v>
      </c>
      <c r="G13" s="2">
        <v>90.08</v>
      </c>
      <c r="H13" s="49">
        <v>40</v>
      </c>
      <c r="I13" s="48">
        <v>3603.2</v>
      </c>
      <c r="J13" s="366">
        <v>167.59999999999991</v>
      </c>
      <c r="K13" s="353">
        <v>4.6514209591474218E-2</v>
      </c>
      <c r="L13" s="48">
        <v>167.59999999999991</v>
      </c>
      <c r="M13" s="29">
        <v>43136</v>
      </c>
      <c r="N13" s="363"/>
      <c r="O13" s="789">
        <v>2.4185849156677628E-2</v>
      </c>
      <c r="P13" s="134">
        <v>6.9999999999999999E-4</v>
      </c>
      <c r="R13" s="48"/>
      <c r="S13" s="48"/>
    </row>
    <row r="14" spans="1:22" ht="21.95" customHeight="1" x14ac:dyDescent="0.25">
      <c r="A14" s="50"/>
      <c r="B14" s="51"/>
      <c r="C14" s="51"/>
      <c r="E14" s="22" t="s">
        <v>55</v>
      </c>
      <c r="F14" s="2">
        <v>87.29</v>
      </c>
      <c r="G14" s="2">
        <v>71.650000000000006</v>
      </c>
      <c r="H14" s="329">
        <v>50</v>
      </c>
      <c r="I14" s="48">
        <v>3582.5000000000005</v>
      </c>
      <c r="J14" s="366">
        <v>781.99999999999955</v>
      </c>
      <c r="K14" s="353">
        <v>0.21828332170272155</v>
      </c>
      <c r="L14" s="366">
        <v>1592.1299999999896</v>
      </c>
      <c r="M14">
        <v>50</v>
      </c>
      <c r="N14" s="363"/>
      <c r="O14" s="789">
        <v>2.3828617252835374E-2</v>
      </c>
      <c r="P14" s="134">
        <v>-1.7000000000000001E-2</v>
      </c>
      <c r="Q14" s="148"/>
      <c r="R14" s="48"/>
      <c r="S14" s="48"/>
    </row>
    <row r="15" spans="1:22" ht="21.95" customHeight="1" x14ac:dyDescent="0.25">
      <c r="A15" s="50"/>
      <c r="B15" s="51"/>
      <c r="C15" s="51"/>
      <c r="E15" s="22" t="s">
        <v>791</v>
      </c>
      <c r="F15" s="2">
        <v>76.13</v>
      </c>
      <c r="G15" s="2">
        <v>71.481399999999994</v>
      </c>
      <c r="H15" s="329">
        <v>50</v>
      </c>
      <c r="I15" s="48">
        <v>3574.0699999999997</v>
      </c>
      <c r="J15" s="366">
        <v>232.43000000000029</v>
      </c>
      <c r="K15" s="353">
        <v>6.5032302109359952E-2</v>
      </c>
      <c r="L15" s="366">
        <v>232.43000000000029</v>
      </c>
      <c r="M15" s="29">
        <v>43136</v>
      </c>
      <c r="N15" s="2"/>
      <c r="O15" s="789">
        <v>2.1016681991330621E-2</v>
      </c>
      <c r="P15" s="134">
        <v>-5.16E-2</v>
      </c>
      <c r="R15" s="48"/>
      <c r="S15" s="48"/>
      <c r="T15" s="48"/>
    </row>
    <row r="16" spans="1:22" ht="21.95" customHeight="1" x14ac:dyDescent="0.25">
      <c r="A16" s="50"/>
      <c r="B16" s="50"/>
      <c r="C16" s="51"/>
      <c r="E16" s="22" t="s">
        <v>789</v>
      </c>
      <c r="F16" s="2">
        <v>78.069999999999993</v>
      </c>
      <c r="G16" s="2">
        <v>71.086799999999997</v>
      </c>
      <c r="H16" s="329">
        <v>50</v>
      </c>
      <c r="I16" s="48">
        <v>3554.3399999999997</v>
      </c>
      <c r="J16" s="366">
        <v>349.1599999999994</v>
      </c>
      <c r="K16" s="353">
        <v>9.823483403388529E-2</v>
      </c>
      <c r="L16" s="366">
        <v>349.1599999999994</v>
      </c>
      <c r="M16" s="29">
        <v>43150</v>
      </c>
      <c r="N16" s="363"/>
      <c r="O16" s="789">
        <v>0</v>
      </c>
      <c r="P16" s="134">
        <v>-1.6899999999999998E-2</v>
      </c>
      <c r="Q16" s="148"/>
      <c r="S16" s="48"/>
    </row>
    <row r="17" spans="1:21" ht="21.95" customHeight="1" x14ac:dyDescent="0.25">
      <c r="A17" s="50"/>
      <c r="B17" s="50"/>
      <c r="C17" s="51"/>
      <c r="E17" s="22" t="s">
        <v>842</v>
      </c>
      <c r="F17" s="2">
        <v>15.95</v>
      </c>
      <c r="G17" s="2">
        <v>17.45</v>
      </c>
      <c r="H17" s="329">
        <v>200</v>
      </c>
      <c r="I17" s="429">
        <v>3490</v>
      </c>
      <c r="J17" s="366">
        <v>-300</v>
      </c>
      <c r="K17" s="353">
        <v>-8.5959885386819493E-2</v>
      </c>
      <c r="L17" s="366">
        <v>-300</v>
      </c>
      <c r="M17">
        <v>200</v>
      </c>
      <c r="N17" s="363"/>
      <c r="O17" s="789">
        <v>3.0094043887147336E-2</v>
      </c>
      <c r="P17" s="134">
        <v>-1.9699999999999999E-2</v>
      </c>
      <c r="Q17" s="48"/>
      <c r="R17" s="48"/>
      <c r="S17" s="48"/>
      <c r="T17" s="48"/>
    </row>
    <row r="18" spans="1:21" ht="21.95" customHeight="1" x14ac:dyDescent="0.25">
      <c r="A18" s="51"/>
      <c r="B18" s="50"/>
      <c r="C18" s="51"/>
      <c r="E18" s="22" t="s">
        <v>171</v>
      </c>
      <c r="F18" s="2">
        <v>58.58</v>
      </c>
      <c r="G18" s="2">
        <v>52.806000000000012</v>
      </c>
      <c r="H18" s="329">
        <v>60</v>
      </c>
      <c r="I18" s="48">
        <v>3168.3600000000006</v>
      </c>
      <c r="J18" s="366">
        <v>346.43999999999915</v>
      </c>
      <c r="K18" s="353">
        <v>0.10934363519297022</v>
      </c>
      <c r="L18" s="366">
        <v>396.38999999999896</v>
      </c>
      <c r="M18">
        <v>60</v>
      </c>
      <c r="N18" s="363"/>
      <c r="O18" s="789">
        <v>3.3458518265619665E-2</v>
      </c>
      <c r="P18" s="134">
        <v>-1.6899999999999998E-2</v>
      </c>
      <c r="Q18" s="437"/>
      <c r="R18" s="48"/>
      <c r="S18" s="48"/>
    </row>
    <row r="19" spans="1:21" ht="21.95" customHeight="1" x14ac:dyDescent="0.25">
      <c r="A19" s="50"/>
      <c r="B19" s="50"/>
      <c r="C19" s="51"/>
      <c r="E19" s="22" t="s">
        <v>731</v>
      </c>
      <c r="F19" s="2">
        <v>197.91</v>
      </c>
      <c r="G19" s="2">
        <v>149.05549999999999</v>
      </c>
      <c r="H19" s="49">
        <v>20</v>
      </c>
      <c r="I19" s="48">
        <v>2981.1099999999997</v>
      </c>
      <c r="J19" s="366">
        <v>977.09000000000015</v>
      </c>
      <c r="K19" s="353">
        <v>0.32776046506167167</v>
      </c>
      <c r="L19" s="366">
        <v>1120.1200000000003</v>
      </c>
      <c r="M19">
        <v>20</v>
      </c>
      <c r="N19" s="363"/>
      <c r="O19" s="789">
        <v>2.5264008892931129E-3</v>
      </c>
      <c r="P19" s="134">
        <v>-2.0999999999999999E-3</v>
      </c>
      <c r="Q19" s="148"/>
      <c r="R19" s="48"/>
      <c r="S19" s="48"/>
      <c r="T19" s="48"/>
    </row>
    <row r="20" spans="1:21" ht="21.95" customHeight="1" x14ac:dyDescent="0.25">
      <c r="A20" s="155"/>
      <c r="B20" s="50"/>
      <c r="C20" s="51"/>
      <c r="E20" s="22" t="s">
        <v>338</v>
      </c>
      <c r="F20" s="2">
        <v>20.65</v>
      </c>
      <c r="G20" s="2">
        <v>21.28</v>
      </c>
      <c r="H20" s="329">
        <v>100</v>
      </c>
      <c r="I20" s="48">
        <v>2128</v>
      </c>
      <c r="J20" s="366">
        <v>-63</v>
      </c>
      <c r="K20" s="353">
        <v>-2.9605263157894857E-2</v>
      </c>
      <c r="L20" s="366">
        <v>221.9700000000048</v>
      </c>
      <c r="M20" s="29">
        <v>43147</v>
      </c>
      <c r="N20" s="363"/>
      <c r="O20" s="789">
        <v>1.3946731234866828E-2</v>
      </c>
      <c r="P20" s="134">
        <v>-4.4400000000000002E-2</v>
      </c>
      <c r="Q20" s="148"/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62</v>
      </c>
      <c r="F21" s="2">
        <v>352.59</v>
      </c>
      <c r="G21" s="2">
        <v>352.59</v>
      </c>
      <c r="H21" s="49">
        <v>0</v>
      </c>
      <c r="I21" s="48">
        <v>0</v>
      </c>
      <c r="J21" s="366">
        <v>0</v>
      </c>
      <c r="K21" s="353">
        <v>0</v>
      </c>
      <c r="L21" s="48">
        <v>1659.3600000000079</v>
      </c>
      <c r="M21">
        <v>0</v>
      </c>
      <c r="N21" s="2"/>
      <c r="O21" s="789">
        <v>0</v>
      </c>
      <c r="P21" s="134">
        <v>-1.6400000000000001E-2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204</v>
      </c>
      <c r="F22" s="2">
        <v>44.02</v>
      </c>
      <c r="G22" s="2">
        <v>44.02</v>
      </c>
      <c r="H22" s="49">
        <v>0</v>
      </c>
      <c r="I22" s="48">
        <v>0</v>
      </c>
      <c r="J22" s="366">
        <v>0</v>
      </c>
      <c r="K22" s="353">
        <v>0</v>
      </c>
      <c r="L22" s="366">
        <v>555.54</v>
      </c>
      <c r="M22">
        <v>0</v>
      </c>
      <c r="N22" s="363"/>
      <c r="O22" s="789">
        <v>0</v>
      </c>
      <c r="P22" s="134">
        <v>-4.2599999999999999E-2</v>
      </c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203</v>
      </c>
      <c r="F23" s="2">
        <v>166.97</v>
      </c>
      <c r="G23" s="2">
        <v>166.97</v>
      </c>
      <c r="H23" s="329">
        <v>0</v>
      </c>
      <c r="I23" s="48">
        <v>0</v>
      </c>
      <c r="J23" s="366">
        <v>0</v>
      </c>
      <c r="K23" s="353">
        <v>0</v>
      </c>
      <c r="L23" s="366">
        <v>363.09999999999945</v>
      </c>
      <c r="M23">
        <v>0</v>
      </c>
      <c r="N23" s="363"/>
      <c r="O23" s="789">
        <v>1.5900000000000001E-2</v>
      </c>
      <c r="P23" s="134">
        <v>-5.8999999999999999E-3</v>
      </c>
      <c r="Q23" s="148"/>
      <c r="R23" s="48"/>
      <c r="S23" s="48"/>
      <c r="T23" s="48"/>
    </row>
    <row r="24" spans="1:21" ht="21.95" customHeight="1" x14ac:dyDescent="0.25">
      <c r="A24" s="51"/>
      <c r="B24" s="50"/>
      <c r="C24" s="51"/>
      <c r="E24" s="22" t="s">
        <v>226</v>
      </c>
      <c r="F24" s="2">
        <v>98.71</v>
      </c>
      <c r="G24" s="2">
        <v>98.71</v>
      </c>
      <c r="H24" s="329">
        <v>0</v>
      </c>
      <c r="I24" s="48">
        <v>0</v>
      </c>
      <c r="J24" s="366">
        <v>0</v>
      </c>
      <c r="K24" s="353">
        <v>0</v>
      </c>
      <c r="L24" s="366">
        <v>231.53999999999996</v>
      </c>
      <c r="M24">
        <v>0</v>
      </c>
      <c r="N24" s="363"/>
      <c r="O24" s="789">
        <v>1.6199999999999999E-2</v>
      </c>
      <c r="P24" s="134">
        <v>-7.0000000000000001E-3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269</v>
      </c>
      <c r="F25" s="2">
        <v>104.23</v>
      </c>
      <c r="G25" s="2">
        <v>104.23</v>
      </c>
      <c r="H25" s="329">
        <v>0</v>
      </c>
      <c r="I25" s="48">
        <v>0</v>
      </c>
      <c r="J25" s="366">
        <v>0</v>
      </c>
      <c r="K25" s="353">
        <v>0</v>
      </c>
      <c r="L25" s="366">
        <v>1857.7799999999988</v>
      </c>
      <c r="M25">
        <v>0</v>
      </c>
      <c r="N25" s="363"/>
      <c r="O25" s="789">
        <v>1.49E-2</v>
      </c>
      <c r="P25" s="134">
        <v>-1.06E-2</v>
      </c>
      <c r="Q25" s="48"/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23</v>
      </c>
      <c r="F26" s="2">
        <v>33.39</v>
      </c>
      <c r="G26" s="2">
        <v>33.39</v>
      </c>
      <c r="H26" s="329">
        <v>0</v>
      </c>
      <c r="I26" s="48">
        <v>0</v>
      </c>
      <c r="J26" s="366">
        <v>0</v>
      </c>
      <c r="K26" s="353">
        <v>0</v>
      </c>
      <c r="L26" s="366">
        <v>171.89999999999964</v>
      </c>
      <c r="M26">
        <v>0</v>
      </c>
      <c r="N26" s="363"/>
      <c r="O26" s="789">
        <v>0</v>
      </c>
      <c r="P26" s="134">
        <v>-1.18E-2</v>
      </c>
      <c r="Q26" s="148"/>
      <c r="R26" s="48"/>
      <c r="S26" s="48"/>
      <c r="T26" s="48"/>
    </row>
    <row r="27" spans="1:21" ht="21.95" customHeight="1" x14ac:dyDescent="0.25">
      <c r="A27" s="50"/>
      <c r="B27" s="51"/>
      <c r="C27" s="51"/>
      <c r="E27" s="22" t="s">
        <v>270</v>
      </c>
      <c r="F27" s="2">
        <v>38.46</v>
      </c>
      <c r="G27" s="2">
        <v>38.46</v>
      </c>
      <c r="H27" s="49">
        <v>0</v>
      </c>
      <c r="I27" s="48">
        <v>0</v>
      </c>
      <c r="J27" s="366">
        <v>0</v>
      </c>
      <c r="K27" s="353">
        <v>0</v>
      </c>
      <c r="L27" s="48">
        <v>98.449999999999818</v>
      </c>
      <c r="M27">
        <v>0</v>
      </c>
      <c r="N27" s="363"/>
      <c r="O27" s="789">
        <v>1.11E-2</v>
      </c>
      <c r="P27" s="134">
        <v>-7.1999999999999998E-3</v>
      </c>
      <c r="R27" s="48"/>
      <c r="S27" s="48"/>
      <c r="T27" s="48"/>
    </row>
    <row r="28" spans="1:21" ht="21.95" customHeight="1" x14ac:dyDescent="0.25">
      <c r="A28" s="51"/>
      <c r="B28" s="155"/>
      <c r="C28" s="330"/>
      <c r="E28" s="22" t="s">
        <v>36</v>
      </c>
      <c r="F28" s="2">
        <v>59.83</v>
      </c>
      <c r="G28" s="2">
        <v>59.83</v>
      </c>
      <c r="H28" s="329">
        <v>0</v>
      </c>
      <c r="I28" s="48">
        <v>0</v>
      </c>
      <c r="J28" s="366">
        <v>0</v>
      </c>
      <c r="K28" s="353">
        <v>0</v>
      </c>
      <c r="L28" s="366">
        <v>117.73999999999978</v>
      </c>
      <c r="M28">
        <v>0</v>
      </c>
      <c r="N28" s="2"/>
      <c r="O28" s="789">
        <v>7.4000000000000003E-3</v>
      </c>
      <c r="P28" s="134">
        <v>-8.5000000000000006E-3</v>
      </c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321</v>
      </c>
      <c r="F29" s="2">
        <v>40.26</v>
      </c>
      <c r="G29" s="2">
        <v>40.26</v>
      </c>
      <c r="H29" s="329">
        <v>0</v>
      </c>
      <c r="I29" s="48">
        <v>0</v>
      </c>
      <c r="J29" s="366">
        <v>0</v>
      </c>
      <c r="K29" s="353">
        <v>0</v>
      </c>
      <c r="L29" s="366">
        <v>264.92000000000007</v>
      </c>
      <c r="M29">
        <v>0</v>
      </c>
      <c r="N29" s="363"/>
      <c r="O29" s="789">
        <v>3.4200000000000001E-2</v>
      </c>
      <c r="P29" s="134">
        <v>-7.9000000000000008E-3</v>
      </c>
      <c r="Q29" s="148"/>
      <c r="S29" s="48"/>
    </row>
    <row r="30" spans="1:21" ht="21.95" customHeight="1" x14ac:dyDescent="0.25">
      <c r="A30" s="50"/>
      <c r="B30" s="50"/>
      <c r="C30" s="51"/>
      <c r="E30" s="22" t="s">
        <v>304</v>
      </c>
      <c r="F30" s="2">
        <v>63.96</v>
      </c>
      <c r="G30" s="2">
        <v>63.96</v>
      </c>
      <c r="H30" s="329">
        <v>0</v>
      </c>
      <c r="I30" s="48">
        <v>0</v>
      </c>
      <c r="J30" s="366">
        <v>0</v>
      </c>
      <c r="K30" s="353">
        <v>0</v>
      </c>
      <c r="L30" s="366">
        <v>910.79999999999927</v>
      </c>
      <c r="M30">
        <v>0</v>
      </c>
      <c r="N30" s="363"/>
      <c r="O30" s="789">
        <v>2.87E-2</v>
      </c>
      <c r="P30" s="134">
        <v>-7.6E-3</v>
      </c>
      <c r="Q30" s="148"/>
      <c r="R30" s="48"/>
      <c r="S30" s="48"/>
    </row>
    <row r="31" spans="1:21" ht="21.95" customHeight="1" x14ac:dyDescent="0.25">
      <c r="A31" s="50"/>
      <c r="B31" s="50"/>
      <c r="C31" s="51"/>
      <c r="E31" s="22" t="s">
        <v>745</v>
      </c>
      <c r="F31" s="2">
        <v>34.39</v>
      </c>
      <c r="G31" s="2">
        <v>34.39</v>
      </c>
      <c r="H31" s="329">
        <v>0</v>
      </c>
      <c r="I31" s="48">
        <v>0</v>
      </c>
      <c r="J31" s="366">
        <v>0</v>
      </c>
      <c r="K31" s="353">
        <v>0</v>
      </c>
      <c r="L31" s="366">
        <v>557.94000000000005</v>
      </c>
      <c r="M31">
        <v>0</v>
      </c>
      <c r="N31" s="363"/>
      <c r="O31" s="789">
        <v>4.0599999999999997E-2</v>
      </c>
      <c r="P31" s="134">
        <v>-2.0500000000000001E-2</v>
      </c>
      <c r="Q31" s="437"/>
      <c r="R31" s="48"/>
      <c r="S31" s="48"/>
      <c r="U31" s="48"/>
    </row>
    <row r="32" spans="1:21" ht="21.95" customHeight="1" x14ac:dyDescent="0.25">
      <c r="A32" s="51"/>
      <c r="B32" s="155"/>
      <c r="C32" s="330"/>
      <c r="E32" s="22" t="s">
        <v>250</v>
      </c>
      <c r="F32" s="2">
        <v>66.56</v>
      </c>
      <c r="G32" s="2">
        <v>66.56</v>
      </c>
      <c r="H32" s="329">
        <v>0</v>
      </c>
      <c r="I32" s="48">
        <v>0</v>
      </c>
      <c r="J32" s="366">
        <v>0</v>
      </c>
      <c r="K32" s="353">
        <v>0</v>
      </c>
      <c r="L32" s="366">
        <v>329.74000000000069</v>
      </c>
      <c r="M32">
        <v>0</v>
      </c>
      <c r="N32" s="2"/>
      <c r="O32" s="789">
        <v>0</v>
      </c>
      <c r="P32" s="134">
        <v>-1.03E-2</v>
      </c>
      <c r="Q32" s="148"/>
      <c r="R32" s="48"/>
    </row>
    <row r="33" spans="1:21" ht="21.95" customHeight="1" x14ac:dyDescent="0.25">
      <c r="A33" s="50"/>
      <c r="B33" s="50"/>
      <c r="C33" s="51"/>
      <c r="E33" s="22" t="s">
        <v>721</v>
      </c>
      <c r="F33" s="2">
        <v>29.92</v>
      </c>
      <c r="G33" s="2">
        <v>29.92</v>
      </c>
      <c r="H33" s="329">
        <v>0</v>
      </c>
      <c r="I33" s="48">
        <v>0</v>
      </c>
      <c r="J33" s="366">
        <v>0</v>
      </c>
      <c r="K33" s="353">
        <v>0</v>
      </c>
      <c r="L33" s="366">
        <v>309.26000000000022</v>
      </c>
      <c r="M33">
        <v>0</v>
      </c>
      <c r="N33" s="363"/>
      <c r="O33" s="789">
        <v>8.8000000000000005E-3</v>
      </c>
      <c r="P33" s="134">
        <v>-1.12E-2</v>
      </c>
      <c r="S33" s="48"/>
      <c r="U33" s="48"/>
    </row>
    <row r="34" spans="1:21" ht="21.95" customHeight="1" x14ac:dyDescent="0.25">
      <c r="A34" s="50"/>
      <c r="B34" s="50"/>
      <c r="C34" s="50"/>
      <c r="E34" s="22" t="s">
        <v>279</v>
      </c>
      <c r="F34" s="2">
        <v>80.19</v>
      </c>
      <c r="G34" s="2">
        <v>80.19</v>
      </c>
      <c r="H34" s="329">
        <v>0</v>
      </c>
      <c r="I34" s="48">
        <v>0</v>
      </c>
      <c r="J34" s="366">
        <v>0</v>
      </c>
      <c r="K34" s="353">
        <v>0</v>
      </c>
      <c r="L34" s="366">
        <v>197.20999999999549</v>
      </c>
      <c r="M34">
        <v>0</v>
      </c>
      <c r="N34" s="363"/>
      <c r="O34" s="789">
        <v>2.5499999999999998E-2</v>
      </c>
      <c r="P34" s="134">
        <v>-4.1500000000000002E-2</v>
      </c>
      <c r="S34" s="48"/>
    </row>
    <row r="35" spans="1:21" ht="21.95" customHeight="1" x14ac:dyDescent="0.25">
      <c r="A35" s="50"/>
      <c r="B35" s="50"/>
      <c r="C35" s="51"/>
      <c r="E35" s="22" t="s">
        <v>792</v>
      </c>
      <c r="F35" s="2">
        <v>196.9</v>
      </c>
      <c r="G35" s="2">
        <v>196.9</v>
      </c>
      <c r="H35" s="49">
        <v>0</v>
      </c>
      <c r="I35" s="48">
        <v>0</v>
      </c>
      <c r="J35" s="366">
        <v>0</v>
      </c>
      <c r="K35" s="353">
        <v>0</v>
      </c>
      <c r="L35" s="366">
        <v>843.18000000000029</v>
      </c>
      <c r="M35">
        <v>0</v>
      </c>
      <c r="N35" s="2"/>
      <c r="O35" s="789">
        <v>2.8E-3</v>
      </c>
      <c r="P35" s="134">
        <v>-6.7000000000000002E-3</v>
      </c>
      <c r="R35" s="48"/>
      <c r="S35" s="48"/>
      <c r="T35" s="351"/>
      <c r="U35" s="351"/>
    </row>
    <row r="36" spans="1:21" ht="21.95" customHeight="1" x14ac:dyDescent="0.25">
      <c r="A36" s="60"/>
      <c r="B36" s="61"/>
      <c r="C36" s="60"/>
      <c r="E36" s="22" t="s">
        <v>197</v>
      </c>
      <c r="F36" s="2">
        <v>11.06</v>
      </c>
      <c r="G36" s="2">
        <v>11.06</v>
      </c>
      <c r="H36" s="329">
        <v>0</v>
      </c>
      <c r="I36" s="48">
        <v>0</v>
      </c>
      <c r="J36" s="366">
        <v>0</v>
      </c>
      <c r="K36" s="353">
        <v>0</v>
      </c>
      <c r="L36" s="366">
        <v>495.20999999999913</v>
      </c>
      <c r="M36">
        <v>0</v>
      </c>
      <c r="N36" s="363"/>
      <c r="O36" s="789">
        <v>5.1499999999999997E-2</v>
      </c>
      <c r="P36" s="134">
        <v>-5.7999999999999996E-3</v>
      </c>
      <c r="R36" s="48"/>
      <c r="S36" s="48"/>
    </row>
    <row r="37" spans="1:21" ht="21.95" customHeight="1" x14ac:dyDescent="0.25">
      <c r="A37" s="51"/>
      <c r="B37" s="51"/>
      <c r="C37" s="51"/>
      <c r="E37" s="22" t="s">
        <v>273</v>
      </c>
      <c r="F37" s="2">
        <v>142.43</v>
      </c>
      <c r="G37" s="2">
        <v>142.43</v>
      </c>
      <c r="H37" s="329">
        <v>0</v>
      </c>
      <c r="I37" s="48">
        <v>0</v>
      </c>
      <c r="J37" s="366">
        <v>0</v>
      </c>
      <c r="K37" s="353">
        <v>0</v>
      </c>
      <c r="L37" s="366">
        <v>154.77999999999975</v>
      </c>
      <c r="M37">
        <v>0</v>
      </c>
      <c r="N37" s="363"/>
      <c r="O37" s="789">
        <v>2.5700000000000001E-2</v>
      </c>
      <c r="P37" s="134">
        <v>-8.3000000000000001E-3</v>
      </c>
      <c r="S37" s="48"/>
      <c r="T37" s="48"/>
    </row>
    <row r="38" spans="1:21" ht="21.95" customHeight="1" x14ac:dyDescent="0.25">
      <c r="A38" s="50"/>
      <c r="B38" s="50"/>
      <c r="C38" s="51"/>
      <c r="E38" s="22" t="s">
        <v>17</v>
      </c>
      <c r="F38" s="2">
        <v>15.06</v>
      </c>
      <c r="G38" s="2">
        <v>15.06</v>
      </c>
      <c r="H38" s="329">
        <v>0</v>
      </c>
      <c r="I38" s="48">
        <v>0</v>
      </c>
      <c r="J38" s="366">
        <v>-20818.210000000079</v>
      </c>
      <c r="K38" s="353">
        <v>0</v>
      </c>
      <c r="L38" s="366">
        <v>-20818.210000000079</v>
      </c>
      <c r="M38">
        <v>0</v>
      </c>
      <c r="N38" s="363"/>
      <c r="O38" s="789">
        <v>0</v>
      </c>
      <c r="P38" s="134">
        <v>-2.5999999999999999E-3</v>
      </c>
      <c r="Q38" s="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313</v>
      </c>
      <c r="F39" s="2">
        <v>126.74</v>
      </c>
      <c r="G39" s="2">
        <v>126.74</v>
      </c>
      <c r="H39" s="329">
        <v>0</v>
      </c>
      <c r="I39" s="48">
        <v>0</v>
      </c>
      <c r="J39" s="366">
        <v>0</v>
      </c>
      <c r="K39" s="353">
        <v>0</v>
      </c>
      <c r="L39" s="366">
        <v>720.56000000000131</v>
      </c>
      <c r="M39">
        <v>0</v>
      </c>
      <c r="N39" s="363"/>
      <c r="O39" s="789">
        <v>0</v>
      </c>
      <c r="P39" s="134">
        <v>-1.4E-3</v>
      </c>
      <c r="Q39" s="48"/>
      <c r="R39" s="48"/>
      <c r="S39" s="48"/>
      <c r="U39" s="48"/>
    </row>
    <row r="40" spans="1:21" ht="21.95" customHeight="1" x14ac:dyDescent="0.25">
      <c r="A40" s="50"/>
      <c r="B40" s="50"/>
      <c r="C40" s="51"/>
      <c r="E40" s="22" t="s">
        <v>743</v>
      </c>
      <c r="F40" s="2">
        <v>80.349999999999994</v>
      </c>
      <c r="G40" s="2">
        <v>80.349999999999994</v>
      </c>
      <c r="H40" s="329">
        <v>0</v>
      </c>
      <c r="I40" s="48">
        <v>0</v>
      </c>
      <c r="J40" s="366">
        <v>0</v>
      </c>
      <c r="K40" s="353">
        <v>0</v>
      </c>
      <c r="L40" s="366">
        <v>329.55999999999949</v>
      </c>
      <c r="M40">
        <v>0</v>
      </c>
      <c r="N40" s="363"/>
      <c r="O40" s="789">
        <v>1.78E-2</v>
      </c>
      <c r="P40" s="134">
        <v>-6.1000000000000004E-3</v>
      </c>
      <c r="Q40" s="148"/>
      <c r="R40" s="48"/>
      <c r="S40" s="48"/>
      <c r="T40" s="48"/>
    </row>
    <row r="41" spans="1:21" ht="21.95" customHeight="1" x14ac:dyDescent="0.25">
      <c r="A41" s="51"/>
      <c r="B41" s="51"/>
      <c r="C41" s="51"/>
      <c r="E41" s="22" t="s">
        <v>790</v>
      </c>
      <c r="F41" s="2">
        <v>776.67</v>
      </c>
      <c r="G41" s="2">
        <v>776.67</v>
      </c>
      <c r="H41" s="329">
        <v>0</v>
      </c>
      <c r="I41" s="48">
        <v>0</v>
      </c>
      <c r="J41" s="366">
        <v>0</v>
      </c>
      <c r="K41" s="353">
        <v>0</v>
      </c>
      <c r="L41" s="366">
        <v>559.89000000000033</v>
      </c>
      <c r="M41">
        <v>0</v>
      </c>
      <c r="N41" s="363"/>
      <c r="O41" s="789">
        <v>0</v>
      </c>
      <c r="P41" s="134">
        <v>-1.38E-2</v>
      </c>
      <c r="R41" s="48"/>
      <c r="S41" s="48"/>
      <c r="T41" s="48"/>
    </row>
    <row r="42" spans="1:21" ht="21.95" customHeight="1" x14ac:dyDescent="0.25">
      <c r="A42" s="155"/>
      <c r="B42" s="50"/>
      <c r="C42" s="51"/>
      <c r="E42" s="22" t="s">
        <v>195</v>
      </c>
      <c r="F42" s="2">
        <v>67.33</v>
      </c>
      <c r="G42" s="2">
        <v>67.33</v>
      </c>
      <c r="H42" s="329">
        <v>0</v>
      </c>
      <c r="I42" s="48">
        <v>0</v>
      </c>
      <c r="J42" s="366">
        <v>0</v>
      </c>
      <c r="K42" s="353">
        <v>0</v>
      </c>
      <c r="L42" s="366">
        <v>785.90999999999985</v>
      </c>
      <c r="M42">
        <v>0</v>
      </c>
      <c r="N42" s="363"/>
      <c r="O42" s="789">
        <v>1.29E-2</v>
      </c>
      <c r="P42" s="134">
        <v>-3.8E-3</v>
      </c>
      <c r="Q42" s="148"/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225</v>
      </c>
      <c r="F43" s="2">
        <v>62.44</v>
      </c>
      <c r="G43" s="2">
        <v>62.44</v>
      </c>
      <c r="H43" s="329">
        <v>0</v>
      </c>
      <c r="I43" s="48">
        <v>0</v>
      </c>
      <c r="J43" s="366">
        <v>0</v>
      </c>
      <c r="K43" s="353">
        <v>0</v>
      </c>
      <c r="L43" s="366">
        <v>257.64999999999964</v>
      </c>
      <c r="M43">
        <v>0</v>
      </c>
      <c r="N43" s="363"/>
      <c r="O43" s="789">
        <v>0</v>
      </c>
      <c r="P43" s="134">
        <v>-6.7000000000000002E-3</v>
      </c>
      <c r="Q43" s="437"/>
      <c r="R43" s="48"/>
      <c r="S43" s="48"/>
    </row>
    <row r="44" spans="1:21" ht="21.95" customHeight="1" x14ac:dyDescent="0.25">
      <c r="A44" s="50"/>
      <c r="B44" s="50"/>
      <c r="C44" s="51"/>
      <c r="E44" s="22" t="s">
        <v>885</v>
      </c>
      <c r="F44" s="2">
        <v>322.08</v>
      </c>
      <c r="G44" s="2">
        <v>322.08</v>
      </c>
      <c r="H44" s="49">
        <v>0</v>
      </c>
      <c r="I44" s="48">
        <v>0</v>
      </c>
      <c r="J44" s="366">
        <v>0</v>
      </c>
      <c r="K44" s="353">
        <v>0</v>
      </c>
      <c r="L44" s="366">
        <v>456.94000000000005</v>
      </c>
      <c r="M44">
        <v>0</v>
      </c>
      <c r="N44" s="363"/>
      <c r="O44" s="789">
        <v>0</v>
      </c>
      <c r="P44" s="134">
        <v>-0.03</v>
      </c>
      <c r="T44" s="48"/>
    </row>
    <row r="45" spans="1:21" ht="21.95" customHeight="1" x14ac:dyDescent="0.25">
      <c r="A45" s="50"/>
      <c r="B45" s="50"/>
      <c r="C45" s="51"/>
      <c r="E45" s="22" t="s">
        <v>34</v>
      </c>
      <c r="F45" s="2">
        <v>41.67</v>
      </c>
      <c r="G45" s="2">
        <v>41.67</v>
      </c>
      <c r="H45" s="49">
        <v>0</v>
      </c>
      <c r="I45" s="48">
        <v>0</v>
      </c>
      <c r="J45" s="366">
        <v>0</v>
      </c>
      <c r="K45" s="353">
        <v>0</v>
      </c>
      <c r="L45" s="48">
        <v>21137.586999999941</v>
      </c>
      <c r="M45">
        <v>0</v>
      </c>
      <c r="N45" s="363"/>
      <c r="O45" s="789">
        <v>0</v>
      </c>
      <c r="P45" s="134">
        <v>-3.7400000000000003E-2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172</v>
      </c>
      <c r="F46" s="2">
        <v>64.2</v>
      </c>
      <c r="G46" s="2">
        <v>64.2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363"/>
      <c r="O46" s="789">
        <v>3.6400000000000002E-2</v>
      </c>
      <c r="P46" s="134">
        <v>-1.38E-2</v>
      </c>
      <c r="Q46" s="148"/>
      <c r="R46" s="48"/>
      <c r="S46" s="48"/>
      <c r="U46" s="48"/>
    </row>
    <row r="47" spans="1:21" ht="21.95" customHeight="1" x14ac:dyDescent="0.25">
      <c r="A47" s="51"/>
      <c r="B47" s="51"/>
      <c r="C47" s="51"/>
      <c r="E47" s="22" t="s">
        <v>27</v>
      </c>
      <c r="F47" s="2">
        <v>48.79</v>
      </c>
      <c r="G47" s="2">
        <v>48.79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363"/>
      <c r="O47" s="789">
        <v>3.0200000000000001E-2</v>
      </c>
      <c r="P47" s="134">
        <v>-2.3800000000000002E-2</v>
      </c>
      <c r="S47" s="48"/>
    </row>
    <row r="48" spans="1:21" ht="21.95" customHeight="1" x14ac:dyDescent="0.25">
      <c r="A48" s="51"/>
      <c r="B48" s="51"/>
      <c r="C48" s="51"/>
      <c r="E48" s="22" t="s">
        <v>22</v>
      </c>
      <c r="F48" s="2">
        <v>50.52</v>
      </c>
      <c r="G48" s="2">
        <v>50.52</v>
      </c>
      <c r="H48" s="49">
        <v>0</v>
      </c>
      <c r="I48" s="48">
        <v>0</v>
      </c>
      <c r="J48" s="366">
        <v>0</v>
      </c>
      <c r="K48" s="353">
        <v>0</v>
      </c>
      <c r="L48" s="48">
        <v>3178.8000000000466</v>
      </c>
      <c r="M48">
        <v>0</v>
      </c>
      <c r="N48" s="363"/>
      <c r="O48" s="789">
        <v>2.07E-2</v>
      </c>
      <c r="P48" s="134">
        <v>-3.49E-2</v>
      </c>
      <c r="R48" s="48"/>
      <c r="S48" s="48"/>
    </row>
    <row r="49" spans="1:22" ht="21.95" customHeight="1" x14ac:dyDescent="0.25">
      <c r="A49" s="51"/>
      <c r="B49" s="51"/>
      <c r="C49" s="51"/>
      <c r="E49" s="22" t="s">
        <v>42</v>
      </c>
      <c r="F49" s="2">
        <v>135.36000000000001</v>
      </c>
      <c r="G49" s="2">
        <v>135.36000000000001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789">
        <v>2.18E-2</v>
      </c>
      <c r="P49" s="134">
        <v>-5.1000000000000004E-3</v>
      </c>
      <c r="Q49" s="437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271</v>
      </c>
      <c r="F50" s="2">
        <v>59.96</v>
      </c>
      <c r="G50" s="2">
        <v>59.96</v>
      </c>
      <c r="H50" s="49">
        <v>0</v>
      </c>
      <c r="I50" s="48">
        <v>0</v>
      </c>
      <c r="J50" s="366">
        <v>0</v>
      </c>
      <c r="K50" s="353">
        <v>0</v>
      </c>
      <c r="L50" s="48">
        <v>427.92000000000007</v>
      </c>
      <c r="M50">
        <v>0</v>
      </c>
      <c r="N50" s="363"/>
      <c r="O50" s="789">
        <v>0</v>
      </c>
      <c r="P50" s="134">
        <v>-1.0200000000000001E-2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175</v>
      </c>
      <c r="F51" s="2">
        <v>281.76</v>
      </c>
      <c r="G51" s="2">
        <v>281.76</v>
      </c>
      <c r="H51" s="32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789">
        <v>0</v>
      </c>
      <c r="P51" s="134">
        <v>-1.03E-2</v>
      </c>
      <c r="R51" s="48"/>
      <c r="S51" s="48"/>
    </row>
    <row r="52" spans="1:22" ht="21.95" customHeight="1" x14ac:dyDescent="0.25">
      <c r="A52" s="51"/>
      <c r="B52" s="51"/>
      <c r="C52" s="51"/>
      <c r="E52" s="22" t="s">
        <v>170</v>
      </c>
      <c r="F52" s="2">
        <v>97.21</v>
      </c>
      <c r="G52" s="2">
        <v>97.21</v>
      </c>
      <c r="H52" s="49">
        <v>0</v>
      </c>
      <c r="I52" s="48">
        <v>0</v>
      </c>
      <c r="J52" s="366">
        <v>0</v>
      </c>
      <c r="K52" s="353">
        <v>0</v>
      </c>
      <c r="L52" s="48">
        <v>1368.9000000000015</v>
      </c>
      <c r="M52">
        <v>0</v>
      </c>
      <c r="N52" s="363"/>
      <c r="O52" s="789">
        <v>1.14E-2</v>
      </c>
      <c r="P52" s="134">
        <v>1.1000000000000001E-3</v>
      </c>
      <c r="S52" s="48"/>
      <c r="T52" s="48"/>
    </row>
    <row r="53" spans="1:22" ht="21.95" customHeight="1" x14ac:dyDescent="0.25">
      <c r="A53" s="50"/>
      <c r="B53" s="50"/>
      <c r="C53" s="51"/>
      <c r="E53" s="22" t="s">
        <v>8</v>
      </c>
      <c r="F53" s="2">
        <v>79.040000000000006</v>
      </c>
      <c r="G53" s="2">
        <v>79.040000000000006</v>
      </c>
      <c r="H53" s="32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363"/>
      <c r="O53" s="789">
        <v>1.67E-2</v>
      </c>
      <c r="P53" s="134">
        <v>-5.4999999999999997E-3</v>
      </c>
      <c r="R53" s="48"/>
    </row>
    <row r="54" spans="1:22" ht="21.95" customHeight="1" x14ac:dyDescent="0.25">
      <c r="A54" s="50"/>
      <c r="B54" s="50"/>
      <c r="C54" s="51"/>
      <c r="E54" s="22" t="s">
        <v>10</v>
      </c>
      <c r="F54" s="2">
        <v>52.52</v>
      </c>
      <c r="G54" s="2">
        <v>52.52</v>
      </c>
      <c r="H54" s="32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789">
        <v>1.2500000000000001E-2</v>
      </c>
      <c r="P54" s="134">
        <v>-3.7400000000000003E-2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42</v>
      </c>
      <c r="G55" s="2">
        <v>42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789">
        <v>4.0899999999999999E-2</v>
      </c>
      <c r="P55" s="134">
        <v>-2.8E-3</v>
      </c>
      <c r="S55" s="48"/>
      <c r="T55" s="48"/>
    </row>
    <row r="56" spans="1:22" ht="21.95" customHeight="1" x14ac:dyDescent="0.25">
      <c r="A56" s="50"/>
      <c r="B56" s="50"/>
      <c r="C56" s="51"/>
      <c r="E56" s="22" t="s">
        <v>351</v>
      </c>
      <c r="F56" s="2">
        <v>75.099999999999994</v>
      </c>
      <c r="G56" s="2">
        <v>75.099999999999994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789">
        <v>4.3499999999999997E-2</v>
      </c>
      <c r="P56" s="134">
        <v>-2.2100000000000002E-2</v>
      </c>
      <c r="R56" s="48"/>
    </row>
    <row r="57" spans="1:22" ht="21.95" customHeight="1" x14ac:dyDescent="0.25">
      <c r="A57" s="50"/>
      <c r="B57" s="50"/>
      <c r="C57" s="50"/>
      <c r="E57" s="22" t="s">
        <v>24</v>
      </c>
      <c r="F57" s="2">
        <v>66.92</v>
      </c>
      <c r="G57" s="2">
        <v>66.92</v>
      </c>
      <c r="H57" s="49">
        <v>0</v>
      </c>
      <c r="I57" s="48">
        <v>0</v>
      </c>
      <c r="J57" s="366">
        <v>0</v>
      </c>
      <c r="K57" s="353">
        <v>0</v>
      </c>
      <c r="L57" s="366">
        <v>937.36999999999534</v>
      </c>
      <c r="M57">
        <v>0</v>
      </c>
      <c r="N57" s="363"/>
      <c r="O57" s="789">
        <v>0</v>
      </c>
      <c r="P57" s="134">
        <v>-4.8999999999999998E-3</v>
      </c>
      <c r="Q57" s="48"/>
      <c r="S57" s="48"/>
    </row>
    <row r="58" spans="1:22" ht="21.95" customHeight="1" x14ac:dyDescent="0.25">
      <c r="A58" s="51"/>
      <c r="B58" s="51"/>
      <c r="C58" s="51"/>
      <c r="E58" s="22" t="s">
        <v>45</v>
      </c>
      <c r="F58" s="2">
        <v>98.45</v>
      </c>
      <c r="G58" s="2">
        <v>98.45</v>
      </c>
      <c r="H58" s="32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789">
        <v>1.67E-2</v>
      </c>
      <c r="P58" s="134">
        <v>4.4999999999999997E-3</v>
      </c>
      <c r="Q58" s="48"/>
      <c r="R58" s="48"/>
      <c r="S58" s="48"/>
      <c r="T58" s="48"/>
      <c r="V58" s="48"/>
    </row>
    <row r="59" spans="1:22" ht="21.95" customHeight="1" x14ac:dyDescent="0.25">
      <c r="A59" s="50"/>
      <c r="B59" s="50"/>
      <c r="C59" s="51"/>
      <c r="E59" s="22" t="s">
        <v>47</v>
      </c>
      <c r="F59" s="2">
        <v>150.05000000000001</v>
      </c>
      <c r="G59" s="2">
        <v>150.05000000000001</v>
      </c>
      <c r="H59" s="49">
        <v>0</v>
      </c>
      <c r="I59" s="48">
        <v>0</v>
      </c>
      <c r="J59" s="366">
        <v>0</v>
      </c>
      <c r="K59" s="353">
        <v>0</v>
      </c>
      <c r="L59" s="48">
        <v>-168.6200000000008</v>
      </c>
      <c r="M59">
        <v>0</v>
      </c>
      <c r="N59" s="2"/>
      <c r="O59" s="789">
        <v>2.18E-2</v>
      </c>
      <c r="P59" s="134">
        <v>-9.1999999999999998E-3</v>
      </c>
    </row>
    <row r="60" spans="1:22" ht="21.95" customHeight="1" x14ac:dyDescent="0.25">
      <c r="A60" s="50"/>
      <c r="B60" s="51"/>
      <c r="C60" s="51"/>
      <c r="E60" s="22" t="s">
        <v>33</v>
      </c>
      <c r="F60" s="2">
        <v>240.98</v>
      </c>
      <c r="G60" s="2">
        <v>240.98</v>
      </c>
      <c r="H60" s="49">
        <v>0</v>
      </c>
      <c r="I60" s="48">
        <v>0</v>
      </c>
      <c r="J60" s="366">
        <v>0</v>
      </c>
      <c r="K60" s="353">
        <v>0</v>
      </c>
      <c r="L60" s="48">
        <v>780.73999999999796</v>
      </c>
      <c r="M60">
        <v>0</v>
      </c>
      <c r="N60" s="363"/>
      <c r="O60" s="789">
        <v>1.8599999999999998E-2</v>
      </c>
      <c r="P60" s="134">
        <v>-1.83E-2</v>
      </c>
      <c r="S60" s="48"/>
    </row>
    <row r="61" spans="1:22" ht="21.95" customHeight="1" x14ac:dyDescent="0.25">
      <c r="A61" s="50"/>
      <c r="B61" s="51"/>
      <c r="C61" s="51"/>
      <c r="E61" s="22" t="s">
        <v>13</v>
      </c>
      <c r="F61" s="2">
        <v>67.010000000000005</v>
      </c>
      <c r="G61" s="2">
        <v>67.010000000000005</v>
      </c>
      <c r="H61" s="49">
        <v>0</v>
      </c>
      <c r="I61" s="48">
        <v>0</v>
      </c>
      <c r="J61" s="366">
        <v>0</v>
      </c>
      <c r="K61" s="353">
        <v>0</v>
      </c>
      <c r="L61" s="48">
        <v>1461.5600000000013</v>
      </c>
      <c r="M61">
        <v>0</v>
      </c>
      <c r="N61" s="2"/>
      <c r="O61" s="789">
        <v>0</v>
      </c>
      <c r="P61" s="134">
        <v>1.89E-2</v>
      </c>
      <c r="Q61" s="148"/>
      <c r="S61" s="48"/>
    </row>
    <row r="62" spans="1:22" ht="21.95" customHeight="1" x14ac:dyDescent="0.25">
      <c r="A62" s="51"/>
      <c r="B62" s="51"/>
      <c r="C62" s="51"/>
      <c r="E62" s="22" t="s">
        <v>52</v>
      </c>
      <c r="F62" s="2">
        <v>73.87</v>
      </c>
      <c r="G62" s="2">
        <v>73.87</v>
      </c>
      <c r="H62" s="4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2"/>
      <c r="O62" s="789">
        <v>2.1999999999999999E-2</v>
      </c>
      <c r="P62" s="134">
        <v>-1.8100000000000002E-2</v>
      </c>
      <c r="R62" s="48"/>
      <c r="S62" s="48"/>
    </row>
    <row r="63" spans="1:22" ht="21.95" customHeight="1" x14ac:dyDescent="0.25">
      <c r="A63" s="50"/>
      <c r="B63" s="50"/>
      <c r="C63" s="51"/>
      <c r="E63" s="22" t="s">
        <v>32</v>
      </c>
      <c r="F63" s="2">
        <v>56.12</v>
      </c>
      <c r="G63" s="2">
        <v>56.12</v>
      </c>
      <c r="H63" s="32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789">
        <v>1.7600000000000001E-2</v>
      </c>
      <c r="P63" s="134">
        <v>6.0000000000000001E-3</v>
      </c>
      <c r="Q63" s="437"/>
      <c r="R63" s="48"/>
      <c r="S63" s="48"/>
    </row>
    <row r="64" spans="1:22" ht="21.95" customHeight="1" x14ac:dyDescent="0.25">
      <c r="A64" s="50"/>
      <c r="B64" s="51"/>
      <c r="C64" s="51"/>
      <c r="E64" s="22" t="s">
        <v>63</v>
      </c>
      <c r="F64" s="2">
        <v>110.11</v>
      </c>
      <c r="G64" s="2">
        <v>110.11</v>
      </c>
      <c r="H64" s="4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2"/>
      <c r="O64" s="789">
        <v>1.38E-2</v>
      </c>
      <c r="P64" s="134">
        <v>-1.29E-2</v>
      </c>
      <c r="Q64" s="148"/>
      <c r="R64" s="48"/>
      <c r="S64" s="48"/>
    </row>
    <row r="65" spans="1:20" ht="21.95" customHeight="1" x14ac:dyDescent="0.25">
      <c r="A65" s="51"/>
      <c r="B65" s="51"/>
      <c r="C65" s="51"/>
      <c r="E65" s="22" t="s">
        <v>9</v>
      </c>
      <c r="F65" s="2">
        <v>8.07</v>
      </c>
      <c r="G65" s="2">
        <v>8.07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789">
        <v>0.04</v>
      </c>
      <c r="P65" s="134">
        <v>2.5000000000000001E-3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74.05</v>
      </c>
      <c r="G66" s="2">
        <v>74.05</v>
      </c>
      <c r="H66" s="4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2"/>
      <c r="O66" s="789">
        <v>7.4000000000000003E-3</v>
      </c>
      <c r="P66" s="134">
        <v>-1.3299999999999999E-2</v>
      </c>
      <c r="Q66" s="437"/>
      <c r="R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42.7</v>
      </c>
      <c r="G67" s="2">
        <v>42.7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363"/>
      <c r="O67" s="789">
        <v>4.2999999999999997E-2</v>
      </c>
      <c r="P67" s="134">
        <v>-7.4000000000000003E-3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214.62</v>
      </c>
      <c r="G68" s="2">
        <v>214.62</v>
      </c>
      <c r="H68" s="4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789">
        <v>3.8999999999999998E-3</v>
      </c>
      <c r="P68" s="134">
        <v>-0.02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53.05</v>
      </c>
      <c r="G69" s="2">
        <v>53.05</v>
      </c>
      <c r="H69" s="49">
        <v>0</v>
      </c>
      <c r="I69" s="48">
        <v>0</v>
      </c>
      <c r="J69" s="366">
        <v>0</v>
      </c>
      <c r="K69" s="353">
        <v>0</v>
      </c>
      <c r="L69" s="48">
        <v>529.88000000000284</v>
      </c>
      <c r="M69">
        <v>0</v>
      </c>
      <c r="N69" s="363"/>
      <c r="O69" s="789">
        <v>2.3E-2</v>
      </c>
      <c r="P69" s="134">
        <v>-1.49E-2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136.5</v>
      </c>
      <c r="G70" s="2">
        <v>136.5</v>
      </c>
      <c r="H70" s="4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2"/>
      <c r="O70" s="789">
        <v>2.35E-2</v>
      </c>
      <c r="P70" s="134">
        <v>-1E-3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236.65</v>
      </c>
      <c r="G71" s="2">
        <v>236.65</v>
      </c>
      <c r="H71" s="4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2"/>
      <c r="O71" s="789">
        <v>1.52E-2</v>
      </c>
      <c r="P71" s="134">
        <v>-4.3799999999999999E-2</v>
      </c>
    </row>
    <row r="72" spans="1:20" ht="21.95" customHeight="1" x14ac:dyDescent="0.25">
      <c r="A72" s="50"/>
      <c r="B72" s="51"/>
      <c r="C72" s="51"/>
      <c r="F72" s="2"/>
      <c r="G72" s="2"/>
      <c r="P72" s="134"/>
    </row>
    <row r="73" spans="1:20" ht="21.95" customHeight="1" x14ac:dyDescent="0.25">
      <c r="A73" s="50"/>
      <c r="B73" s="50"/>
      <c r="C73" s="50"/>
      <c r="F73" s="2"/>
      <c r="G73" s="2"/>
      <c r="P73" s="134"/>
    </row>
    <row r="74" spans="1:20" ht="21.95" customHeight="1" x14ac:dyDescent="0.25">
      <c r="A74" s="50"/>
      <c r="B74" s="50"/>
      <c r="C74" s="51"/>
      <c r="F74" s="2"/>
      <c r="G74" s="2"/>
      <c r="P74" s="134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43" priority="283">
      <formula>$O1=0</formula>
    </cfRule>
    <cfRule type="dataBar" priority="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42" priority="239">
      <formula>$H2=0</formula>
    </cfRule>
  </conditionalFormatting>
  <conditionalFormatting sqref="J2:K4 J70:K200 J6:K6 J21:K58 J12:K19">
    <cfRule type="expression" dxfId="141" priority="240">
      <formula>$J2=0</formula>
    </cfRule>
  </conditionalFormatting>
  <conditionalFormatting sqref="L70:L1048576 L1:L58">
    <cfRule type="expression" dxfId="140" priority="238">
      <formula>$L2=0</formula>
    </cfRule>
  </conditionalFormatting>
  <conditionalFormatting sqref="M1">
    <cfRule type="expression" dxfId="139" priority="234">
      <formula>$L2=0</formula>
    </cfRule>
  </conditionalFormatting>
  <conditionalFormatting sqref="J2:K4 J6:K6 J21:K58 J12:K19">
    <cfRule type="expression" dxfId="138" priority="282">
      <formula>$J2&gt;0</formula>
    </cfRule>
  </conditionalFormatting>
  <conditionalFormatting sqref="L2:L58">
    <cfRule type="expression" dxfId="137" priority="236">
      <formula>$L2&lt;0</formula>
    </cfRule>
    <cfRule type="expression" dxfId="136" priority="237">
      <formula>$L2&gt;0</formula>
    </cfRule>
  </conditionalFormatting>
  <conditionalFormatting sqref="J2:K4 J70:K458 J6:K6 J21:K58 J12:K19">
    <cfRule type="expression" dxfId="135" priority="281">
      <formula>$J2&lt;0</formula>
    </cfRule>
  </conditionalFormatting>
  <conditionalFormatting sqref="P75:P1048576 P1">
    <cfRule type="expression" dxfId="134" priority="227">
      <formula>$O1=0</formula>
    </cfRule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33" priority="210">
      <formula>$H59=0</formula>
    </cfRule>
  </conditionalFormatting>
  <conditionalFormatting sqref="J59:K59">
    <cfRule type="expression" dxfId="132" priority="211">
      <formula>$J59=0</formula>
    </cfRule>
  </conditionalFormatting>
  <conditionalFormatting sqref="L59">
    <cfRule type="expression" dxfId="131" priority="209">
      <formula>$L60=0</formula>
    </cfRule>
  </conditionalFormatting>
  <conditionalFormatting sqref="J59:K59">
    <cfRule type="expression" dxfId="130" priority="213">
      <formula>$J59&gt;0</formula>
    </cfRule>
  </conditionalFormatting>
  <conditionalFormatting sqref="L59">
    <cfRule type="expression" dxfId="129" priority="207">
      <formula>$L59&lt;0</formula>
    </cfRule>
    <cfRule type="expression" dxfId="128" priority="208">
      <formula>$L59&gt;0</formula>
    </cfRule>
  </conditionalFormatting>
  <conditionalFormatting sqref="J59:K59">
    <cfRule type="expression" dxfId="127" priority="212">
      <formula>$J59&lt;0</formula>
    </cfRule>
  </conditionalFormatting>
  <conditionalFormatting sqref="E5 H5:I5">
    <cfRule type="expression" dxfId="126" priority="188">
      <formula>$H5=0</formula>
    </cfRule>
  </conditionalFormatting>
  <conditionalFormatting sqref="J5:K5">
    <cfRule type="expression" dxfId="125" priority="189">
      <formula>$J5=0</formula>
    </cfRule>
  </conditionalFormatting>
  <conditionalFormatting sqref="J5:K5">
    <cfRule type="expression" dxfId="124" priority="191">
      <formula>$J5&gt;0</formula>
    </cfRule>
  </conditionalFormatting>
  <conditionalFormatting sqref="J5:K5">
    <cfRule type="expression" dxfId="123" priority="190">
      <formula>$J5&lt;0</formula>
    </cfRule>
  </conditionalFormatting>
  <conditionalFormatting sqref="E7 H7:I7">
    <cfRule type="expression" dxfId="122" priority="177">
      <formula>$H7=0</formula>
    </cfRule>
  </conditionalFormatting>
  <conditionalFormatting sqref="J7:K7">
    <cfRule type="expression" dxfId="121" priority="178">
      <formula>$J7=0</formula>
    </cfRule>
  </conditionalFormatting>
  <conditionalFormatting sqref="J7:K7">
    <cfRule type="expression" dxfId="120" priority="180">
      <formula>$J7&gt;0</formula>
    </cfRule>
  </conditionalFormatting>
  <conditionalFormatting sqref="J7:K7">
    <cfRule type="expression" dxfId="119" priority="179">
      <formula>$J7&lt;0</formula>
    </cfRule>
  </conditionalFormatting>
  <conditionalFormatting sqref="E60 H60:I60">
    <cfRule type="expression" dxfId="118" priority="166">
      <formula>$H60=0</formula>
    </cfRule>
  </conditionalFormatting>
  <conditionalFormatting sqref="J60:K60">
    <cfRule type="expression" dxfId="117" priority="167">
      <formula>$J60=0</formula>
    </cfRule>
  </conditionalFormatting>
  <conditionalFormatting sqref="L60">
    <cfRule type="expression" dxfId="116" priority="165">
      <formula>$L61=0</formula>
    </cfRule>
  </conditionalFormatting>
  <conditionalFormatting sqref="J60:K60">
    <cfRule type="expression" dxfId="115" priority="169">
      <formula>$J60&gt;0</formula>
    </cfRule>
  </conditionalFormatting>
  <conditionalFormatting sqref="L60">
    <cfRule type="expression" dxfId="114" priority="163">
      <formula>$L60&lt;0</formula>
    </cfRule>
    <cfRule type="expression" dxfId="113" priority="164">
      <formula>$L60&gt;0</formula>
    </cfRule>
  </conditionalFormatting>
  <conditionalFormatting sqref="J60:K60">
    <cfRule type="expression" dxfId="112" priority="168">
      <formula>$J60&lt;0</formula>
    </cfRule>
  </conditionalFormatting>
  <conditionalFormatting sqref="E62 H62:I62">
    <cfRule type="expression" dxfId="111" priority="155">
      <formula>$H62=0</formula>
    </cfRule>
  </conditionalFormatting>
  <conditionalFormatting sqref="J62:K62">
    <cfRule type="expression" dxfId="110" priority="156">
      <formula>$J62=0</formula>
    </cfRule>
  </conditionalFormatting>
  <conditionalFormatting sqref="L62">
    <cfRule type="expression" dxfId="109" priority="154">
      <formula>$L63=0</formula>
    </cfRule>
  </conditionalFormatting>
  <conditionalFormatting sqref="J62:K62">
    <cfRule type="expression" dxfId="108" priority="158">
      <formula>$J62&gt;0</formula>
    </cfRule>
  </conditionalFormatting>
  <conditionalFormatting sqref="L62">
    <cfRule type="expression" dxfId="107" priority="152">
      <formula>$L62&lt;0</formula>
    </cfRule>
    <cfRule type="expression" dxfId="106" priority="153">
      <formula>$L62&gt;0</formula>
    </cfRule>
  </conditionalFormatting>
  <conditionalFormatting sqref="J62:K62">
    <cfRule type="expression" dxfId="105" priority="157">
      <formula>$J62&lt;0</formula>
    </cfRule>
  </conditionalFormatting>
  <conditionalFormatting sqref="E61 H61:I61">
    <cfRule type="expression" dxfId="104" priority="144">
      <formula>$H61=0</formula>
    </cfRule>
  </conditionalFormatting>
  <conditionalFormatting sqref="J61:K61">
    <cfRule type="expression" dxfId="103" priority="145">
      <formula>$J61=0</formula>
    </cfRule>
  </conditionalFormatting>
  <conditionalFormatting sqref="L61">
    <cfRule type="expression" dxfId="102" priority="143">
      <formula>$L62=0</formula>
    </cfRule>
  </conditionalFormatting>
  <conditionalFormatting sqref="J61:K61">
    <cfRule type="expression" dxfId="101" priority="147">
      <formula>$J61&gt;0</formula>
    </cfRule>
  </conditionalFormatting>
  <conditionalFormatting sqref="L61">
    <cfRule type="expression" dxfId="100" priority="141">
      <formula>$L61&lt;0</formula>
    </cfRule>
    <cfRule type="expression" dxfId="99" priority="142">
      <formula>$L61&gt;0</formula>
    </cfRule>
  </conditionalFormatting>
  <conditionalFormatting sqref="J61:K61">
    <cfRule type="expression" dxfId="98" priority="146">
      <formula>$J61&lt;0</formula>
    </cfRule>
  </conditionalFormatting>
  <conditionalFormatting sqref="E8 H8:I8">
    <cfRule type="expression" dxfId="97" priority="129">
      <formula>$H8=0</formula>
    </cfRule>
  </conditionalFormatting>
  <conditionalFormatting sqref="J8:K8">
    <cfRule type="expression" dxfId="96" priority="130">
      <formula>$J8=0</formula>
    </cfRule>
  </conditionalFormatting>
  <conditionalFormatting sqref="J8:K8">
    <cfRule type="expression" dxfId="95" priority="132">
      <formula>$J8&gt;0</formula>
    </cfRule>
  </conditionalFormatting>
  <conditionalFormatting sqref="J8:K8">
    <cfRule type="expression" dxfId="94" priority="131">
      <formula>$J8&lt;0</formula>
    </cfRule>
  </conditionalFormatting>
  <conditionalFormatting sqref="E63 H63:I63">
    <cfRule type="expression" dxfId="93" priority="119">
      <formula>$H63=0</formula>
    </cfRule>
  </conditionalFormatting>
  <conditionalFormatting sqref="J63:K63">
    <cfRule type="expression" dxfId="92" priority="120">
      <formula>$J63=0</formula>
    </cfRule>
  </conditionalFormatting>
  <conditionalFormatting sqref="L63">
    <cfRule type="expression" dxfId="91" priority="118">
      <formula>$L64=0</formula>
    </cfRule>
  </conditionalFormatting>
  <conditionalFormatting sqref="J63:K63">
    <cfRule type="expression" dxfId="90" priority="122">
      <formula>$J63&gt;0</formula>
    </cfRule>
  </conditionalFormatting>
  <conditionalFormatting sqref="L63">
    <cfRule type="expression" dxfId="89" priority="116">
      <formula>$L63&lt;0</formula>
    </cfRule>
    <cfRule type="expression" dxfId="88" priority="117">
      <formula>$L63&gt;0</formula>
    </cfRule>
  </conditionalFormatting>
  <conditionalFormatting sqref="J63:K63">
    <cfRule type="expression" dxfId="87" priority="121">
      <formula>$J63&lt;0</formula>
    </cfRule>
  </conditionalFormatting>
  <conditionalFormatting sqref="E20 H20:I20">
    <cfRule type="expression" dxfId="86" priority="109">
      <formula>$H20=0</formula>
    </cfRule>
  </conditionalFormatting>
  <conditionalFormatting sqref="J20:K20">
    <cfRule type="expression" dxfId="85" priority="110">
      <formula>$J20=0</formula>
    </cfRule>
  </conditionalFormatting>
  <conditionalFormatting sqref="J20:K20">
    <cfRule type="expression" dxfId="84" priority="112">
      <formula>$J20&gt;0</formula>
    </cfRule>
  </conditionalFormatting>
  <conditionalFormatting sqref="J20:K20">
    <cfRule type="expression" dxfId="83" priority="111">
      <formula>$J20&lt;0</formula>
    </cfRule>
  </conditionalFormatting>
  <conditionalFormatting sqref="E64 H64:I64">
    <cfRule type="expression" dxfId="82" priority="100">
      <formula>$H64=0</formula>
    </cfRule>
  </conditionalFormatting>
  <conditionalFormatting sqref="J64:K64">
    <cfRule type="expression" dxfId="81" priority="101">
      <formula>$J64=0</formula>
    </cfRule>
  </conditionalFormatting>
  <conditionalFormatting sqref="L64">
    <cfRule type="expression" dxfId="80" priority="99">
      <formula>$L65=0</formula>
    </cfRule>
  </conditionalFormatting>
  <conditionalFormatting sqref="J64:K64">
    <cfRule type="expression" dxfId="79" priority="103">
      <formula>$J64&gt;0</formula>
    </cfRule>
  </conditionalFormatting>
  <conditionalFormatting sqref="L64">
    <cfRule type="expression" dxfId="78" priority="97">
      <formula>$L64&lt;0</formula>
    </cfRule>
    <cfRule type="expression" dxfId="77" priority="98">
      <formula>$L64&gt;0</formula>
    </cfRule>
  </conditionalFormatting>
  <conditionalFormatting sqref="J64:K64">
    <cfRule type="expression" dxfId="76" priority="102">
      <formula>$J64&lt;0</formula>
    </cfRule>
  </conditionalFormatting>
  <conditionalFormatting sqref="E65 H65:I65">
    <cfRule type="expression" dxfId="75" priority="93">
      <formula>$H65=0</formula>
    </cfRule>
  </conditionalFormatting>
  <conditionalFormatting sqref="J65:K65">
    <cfRule type="expression" dxfId="74" priority="94">
      <formula>$J65=0</formula>
    </cfRule>
  </conditionalFormatting>
  <conditionalFormatting sqref="L65">
    <cfRule type="expression" dxfId="73" priority="92">
      <formula>$L66=0</formula>
    </cfRule>
  </conditionalFormatting>
  <conditionalFormatting sqref="J65:K65">
    <cfRule type="expression" dxfId="72" priority="96">
      <formula>$J65&gt;0</formula>
    </cfRule>
  </conditionalFormatting>
  <conditionalFormatting sqref="L65">
    <cfRule type="expression" dxfId="71" priority="90">
      <formula>$L65&lt;0</formula>
    </cfRule>
    <cfRule type="expression" dxfId="70" priority="91">
      <formula>$L65&gt;0</formula>
    </cfRule>
  </conditionalFormatting>
  <conditionalFormatting sqref="J65:K65">
    <cfRule type="expression" dxfId="69" priority="95">
      <formula>$J65&lt;0</formula>
    </cfRule>
  </conditionalFormatting>
  <conditionalFormatting sqref="E11 H11:I11">
    <cfRule type="expression" dxfId="68" priority="84">
      <formula>$H11=0</formula>
    </cfRule>
  </conditionalFormatting>
  <conditionalFormatting sqref="J11:K11">
    <cfRule type="expression" dxfId="67" priority="85">
      <formula>$J11=0</formula>
    </cfRule>
  </conditionalFormatting>
  <conditionalFormatting sqref="J11:K11">
    <cfRule type="expression" dxfId="66" priority="87">
      <formula>$J11&gt;0</formula>
    </cfRule>
  </conditionalFormatting>
  <conditionalFormatting sqref="J11:K11">
    <cfRule type="expression" dxfId="65" priority="86">
      <formula>$J11&lt;0</formula>
    </cfRule>
  </conditionalFormatting>
  <conditionalFormatting sqref="E9 H9:I9">
    <cfRule type="expression" dxfId="64" priority="77">
      <formula>$H9=0</formula>
    </cfRule>
  </conditionalFormatting>
  <conditionalFormatting sqref="J9:K9">
    <cfRule type="expression" dxfId="63" priority="78">
      <formula>$J9=0</formula>
    </cfRule>
  </conditionalFormatting>
  <conditionalFormatting sqref="J9:K9">
    <cfRule type="expression" dxfId="62" priority="80">
      <formula>$J9&gt;0</formula>
    </cfRule>
  </conditionalFormatting>
  <conditionalFormatting sqref="J9:K9">
    <cfRule type="expression" dxfId="61" priority="79">
      <formula>$J9&lt;0</formula>
    </cfRule>
  </conditionalFormatting>
  <conditionalFormatting sqref="E66 H66:I66">
    <cfRule type="expression" dxfId="60" priority="68">
      <formula>$H66=0</formula>
    </cfRule>
  </conditionalFormatting>
  <conditionalFormatting sqref="J66:K66">
    <cfRule type="expression" dxfId="59" priority="69">
      <formula>$J66=0</formula>
    </cfRule>
  </conditionalFormatting>
  <conditionalFormatting sqref="L66">
    <cfRule type="expression" dxfId="58" priority="67">
      <formula>$L67=0</formula>
    </cfRule>
  </conditionalFormatting>
  <conditionalFormatting sqref="J66:K66">
    <cfRule type="expression" dxfId="57" priority="71">
      <formula>$J66&gt;0</formula>
    </cfRule>
  </conditionalFormatting>
  <conditionalFormatting sqref="L66">
    <cfRule type="expression" dxfId="56" priority="65">
      <formula>$L66&lt;0</formula>
    </cfRule>
    <cfRule type="expression" dxfId="55" priority="66">
      <formula>$L66&gt;0</formula>
    </cfRule>
  </conditionalFormatting>
  <conditionalFormatting sqref="J66:K66">
    <cfRule type="expression" dxfId="54" priority="70">
      <formula>$J66&lt;0</formula>
    </cfRule>
  </conditionalFormatting>
  <conditionalFormatting sqref="O2:O66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53" priority="59">
      <formula>$H10=0</formula>
    </cfRule>
  </conditionalFormatting>
  <conditionalFormatting sqref="J10:K10">
    <cfRule type="expression" dxfId="52" priority="60">
      <formula>$J10=0</formula>
    </cfRule>
  </conditionalFormatting>
  <conditionalFormatting sqref="J10:K10">
    <cfRule type="expression" dxfId="51" priority="62">
      <formula>$J10&gt;0</formula>
    </cfRule>
  </conditionalFormatting>
  <conditionalFormatting sqref="J10:K10">
    <cfRule type="expression" dxfId="50" priority="61">
      <formula>$J10&lt;0</formula>
    </cfRule>
  </conditionalFormatting>
  <conditionalFormatting sqref="E26:E28 E30 E45:E49 E36:E43">
    <cfRule type="expression" dxfId="49" priority="55">
      <formula>$H26=0</formula>
    </cfRule>
  </conditionalFormatting>
  <conditionalFormatting sqref="E29">
    <cfRule type="expression" dxfId="48" priority="54">
      <formula>$H29=0</formula>
    </cfRule>
  </conditionalFormatting>
  <conditionalFormatting sqref="E31">
    <cfRule type="expression" dxfId="47" priority="53">
      <formula>$H31=0</formula>
    </cfRule>
  </conditionalFormatting>
  <conditionalFormatting sqref="E32">
    <cfRule type="expression" dxfId="46" priority="52">
      <formula>$H32=0</formula>
    </cfRule>
  </conditionalFormatting>
  <conditionalFormatting sqref="E44">
    <cfRule type="expression" dxfId="45" priority="51">
      <formula>$H44=0</formula>
    </cfRule>
  </conditionalFormatting>
  <conditionalFormatting sqref="E35">
    <cfRule type="expression" dxfId="44" priority="50">
      <formula>$H35=0</formula>
    </cfRule>
  </conditionalFormatting>
  <conditionalFormatting sqref="E33">
    <cfRule type="expression" dxfId="43" priority="49">
      <formula>$H33=0</formula>
    </cfRule>
  </conditionalFormatting>
  <conditionalFormatting sqref="E34">
    <cfRule type="expression" dxfId="42" priority="48">
      <formula>$H34=0</formula>
    </cfRule>
  </conditionalFormatting>
  <conditionalFormatting sqref="E67 H67:I67">
    <cfRule type="expression" dxfId="41" priority="44">
      <formula>$H67=0</formula>
    </cfRule>
  </conditionalFormatting>
  <conditionalFormatting sqref="J67:K67">
    <cfRule type="expression" dxfId="40" priority="45">
      <formula>$J67=0</formula>
    </cfRule>
  </conditionalFormatting>
  <conditionalFormatting sqref="L67">
    <cfRule type="expression" dxfId="39" priority="43">
      <formula>$L68=0</formula>
    </cfRule>
  </conditionalFormatting>
  <conditionalFormatting sqref="J67:K67">
    <cfRule type="expression" dxfId="38" priority="47">
      <formula>$J67&gt;0</formula>
    </cfRule>
  </conditionalFormatting>
  <conditionalFormatting sqref="L67">
    <cfRule type="expression" dxfId="37" priority="41">
      <formula>$L67&lt;0</formula>
    </cfRule>
    <cfRule type="expression" dxfId="36" priority="42">
      <formula>$L67&gt;0</formula>
    </cfRule>
  </conditionalFormatting>
  <conditionalFormatting sqref="J67:K67">
    <cfRule type="expression" dxfId="35" priority="46">
      <formula>$J67&lt;0</formula>
    </cfRule>
  </conditionalFormatting>
  <conditionalFormatting sqref="E69 H69:I69">
    <cfRule type="expression" dxfId="34" priority="37">
      <formula>$H69=0</formula>
    </cfRule>
  </conditionalFormatting>
  <conditionalFormatting sqref="J69:K69">
    <cfRule type="expression" dxfId="33" priority="38">
      <formula>$J69=0</formula>
    </cfRule>
  </conditionalFormatting>
  <conditionalFormatting sqref="L69">
    <cfRule type="expression" dxfId="32" priority="36">
      <formula>$L70=0</formula>
    </cfRule>
  </conditionalFormatting>
  <conditionalFormatting sqref="J69:K69">
    <cfRule type="expression" dxfId="31" priority="40">
      <formula>$J69&gt;0</formula>
    </cfRule>
  </conditionalFormatting>
  <conditionalFormatting sqref="L69">
    <cfRule type="expression" dxfId="30" priority="34">
      <formula>$L69&lt;0</formula>
    </cfRule>
    <cfRule type="expression" dxfId="29" priority="35">
      <formula>$L69&gt;0</formula>
    </cfRule>
  </conditionalFormatting>
  <conditionalFormatting sqref="J69:K69">
    <cfRule type="expression" dxfId="28" priority="39">
      <formula>$J69&lt;0</formula>
    </cfRule>
  </conditionalFormatting>
  <conditionalFormatting sqref="E68 H68:I68">
    <cfRule type="expression" dxfId="27" priority="30">
      <formula>$H68=0</formula>
    </cfRule>
  </conditionalFormatting>
  <conditionalFormatting sqref="J68:K68">
    <cfRule type="expression" dxfId="26" priority="31">
      <formula>$J68=0</formula>
    </cfRule>
  </conditionalFormatting>
  <conditionalFormatting sqref="L68">
    <cfRule type="expression" dxfId="25" priority="29">
      <formula>$L69=0</formula>
    </cfRule>
  </conditionalFormatting>
  <conditionalFormatting sqref="J68:K68">
    <cfRule type="expression" dxfId="24" priority="33">
      <formula>$J68&gt;0</formula>
    </cfRule>
  </conditionalFormatting>
  <conditionalFormatting sqref="L68">
    <cfRule type="expression" dxfId="23" priority="27">
      <formula>$L68&lt;0</formula>
    </cfRule>
    <cfRule type="expression" dxfId="22" priority="28">
      <formula>$L68&gt;0</formula>
    </cfRule>
  </conditionalFormatting>
  <conditionalFormatting sqref="J68:K68">
    <cfRule type="expression" dxfId="21" priority="32">
      <formula>$J68&lt;0</formula>
    </cfRule>
  </conditionalFormatting>
  <conditionalFormatting sqref="O67:O7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0" priority="22">
      <formula>$H69=0</formula>
    </cfRule>
  </conditionalFormatting>
  <conditionalFormatting sqref="J69:K69">
    <cfRule type="expression" dxfId="19" priority="23">
      <formula>$J69=0</formula>
    </cfRule>
  </conditionalFormatting>
  <conditionalFormatting sqref="L69">
    <cfRule type="expression" dxfId="18" priority="21">
      <formula>$L70=0</formula>
    </cfRule>
  </conditionalFormatting>
  <conditionalFormatting sqref="J69:K69">
    <cfRule type="expression" dxfId="17" priority="25">
      <formula>$J69&gt;0</formula>
    </cfRule>
  </conditionalFormatting>
  <conditionalFormatting sqref="L69">
    <cfRule type="expression" dxfId="16" priority="19">
      <formula>$L69&lt;0</formula>
    </cfRule>
    <cfRule type="expression" dxfId="15" priority="20">
      <formula>$L69&gt;0</formula>
    </cfRule>
  </conditionalFormatting>
  <conditionalFormatting sqref="J69:K69">
    <cfRule type="expression" dxfId="14" priority="24">
      <formula>$J69&lt;0</formula>
    </cfRule>
  </conditionalFormatting>
  <conditionalFormatting sqref="E71 H71:I71">
    <cfRule type="expression" dxfId="13" priority="15">
      <formula>$H71=0</formula>
    </cfRule>
  </conditionalFormatting>
  <conditionalFormatting sqref="J71:K71">
    <cfRule type="expression" dxfId="12" priority="16">
      <formula>$J71=0</formula>
    </cfRule>
  </conditionalFormatting>
  <conditionalFormatting sqref="L71">
    <cfRule type="expression" dxfId="11" priority="14">
      <formula>$L72=0</formula>
    </cfRule>
  </conditionalFormatting>
  <conditionalFormatting sqref="J71:K71">
    <cfRule type="expression" dxfId="10" priority="18">
      <formula>$J71&gt;0</formula>
    </cfRule>
  </conditionalFormatting>
  <conditionalFormatting sqref="L71">
    <cfRule type="expression" dxfId="9" priority="12">
      <formula>$L71&lt;0</formula>
    </cfRule>
    <cfRule type="expression" dxfId="8" priority="13">
      <formula>$L71&gt;0</formula>
    </cfRule>
  </conditionalFormatting>
  <conditionalFormatting sqref="J71:K71">
    <cfRule type="expression" dxfId="7" priority="17">
      <formula>$J71&lt;0</formula>
    </cfRule>
  </conditionalFormatting>
  <conditionalFormatting sqref="E70 H70:I70">
    <cfRule type="expression" dxfId="6" priority="8">
      <formula>$H70=0</formula>
    </cfRule>
  </conditionalFormatting>
  <conditionalFormatting sqref="J70:K70">
    <cfRule type="expression" dxfId="5" priority="9">
      <formula>$J70=0</formula>
    </cfRule>
  </conditionalFormatting>
  <conditionalFormatting sqref="L70">
    <cfRule type="expression" dxfId="4" priority="7">
      <formula>$L71=0</formula>
    </cfRule>
  </conditionalFormatting>
  <conditionalFormatting sqref="J70:K70">
    <cfRule type="expression" dxfId="3" priority="11">
      <formula>$J70&gt;0</formula>
    </cfRule>
  </conditionalFormatting>
  <conditionalFormatting sqref="L70">
    <cfRule type="expression" dxfId="2" priority="5">
      <formula>$L70&lt;0</formula>
    </cfRule>
    <cfRule type="expression" dxfId="1" priority="6">
      <formula>$L70&gt;0</formula>
    </cfRule>
  </conditionalFormatting>
  <conditionalFormatting sqref="J70:K70">
    <cfRule type="expression" dxfId="0" priority="10">
      <formula>$J70&lt;0</formula>
    </cfRule>
  </conditionalFormatting>
  <conditionalFormatting sqref="P2:P7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{D41D03A7-53E5-4AC3-AD77-087530456ED5}</x14:id>
        </ext>
      </extLst>
    </cfRule>
  </conditionalFormatting>
  <hyperlinks>
    <hyperlink ref="E21" location="BIIB!A1" display="BIIB"/>
    <hyperlink ref="E22" location="MYL!A1" display="MYL"/>
    <hyperlink ref="E6" location="SIG!A1" display="SIG"/>
    <hyperlink ref="E23" location="AAPL!A1" display="AAPL"/>
    <hyperlink ref="E24" location="AXP!A1" display="AXP"/>
    <hyperlink ref="E25" location="DG!A1" display="DG"/>
    <hyperlink ref="E26" location="PINC!A1" display="PINC"/>
    <hyperlink ref="E27" location="FOXA!A1" display="FOXA"/>
    <hyperlink ref="E11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35" location="ADBE!A1" display="ADBE"/>
    <hyperlink ref="E2" location="MRO!A1" display="MRO"/>
    <hyperlink ref="E17" location="GE!A1" display="GE"/>
    <hyperlink ref="E3" location="KR!A1" display="KR"/>
    <hyperlink ref="E36" location="F!A1" display="F"/>
    <hyperlink ref="E37" location="JNJ!A1" display="JNJ"/>
    <hyperlink ref="E5" location="ULTA!A1" display="ULTA"/>
    <hyperlink ref="E9" location="FRC!A1" display="FRC"/>
    <hyperlink ref="E10" location="AAP!A1" display="AAP"/>
    <hyperlink ref="E19" location="COST!A1" display="COST"/>
    <hyperlink ref="E38" location="CPN!A1" display="CPN"/>
    <hyperlink ref="E39" location="EW!A1" display="EW"/>
    <hyperlink ref="E40" location="TJX!A1" display="TJX"/>
    <hyperlink ref="E15" location="WBA!A1" display="WBA"/>
    <hyperlink ref="E41" location="AZO!A1" display="AZO"/>
    <hyperlink ref="E42" location="NKE!A1" display="NKE"/>
    <hyperlink ref="E8" location="MOS!A1" display="MOS"/>
    <hyperlink ref="E43" location="VGK!A1" display="VGK"/>
    <hyperlink ref="E44" location="CMG!A1" display="CMG"/>
    <hyperlink ref="E13" location="HAS!A1" display="HAS"/>
    <hyperlink ref="E16" location="HSIC!A1" display="HSIC"/>
    <hyperlink ref="E7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2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0" location="TEVA!A1" display="TEVA"/>
    <hyperlink ref="E64" location="DIS!A1" display="DIS"/>
    <hyperlink ref="E65" location="FTR!A1" display="FTR"/>
    <hyperlink ref="E14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P75:P1048576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D41D03A7-53E5-4AC3-AD77-08753045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P2:P74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53" activePane="bottomLeft" state="frozen"/>
      <selection activeCell="E5" sqref="E5"/>
      <selection pane="bottomLeft" activeCell="I282" sqref="I28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64722.814666668244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63474.074666668312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63472.549999999988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4.6666683265357278E-3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979" priority="7">
      <formula>#REF!&gt;0</formula>
    </cfRule>
    <cfRule type="expression" dxfId="19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4"/>
  <sheetViews>
    <sheetView zoomScaleNormal="100" workbookViewId="0">
      <pane ySplit="1" topLeftCell="A553" activePane="bottomLeft" state="frozen"/>
      <selection pane="bottomLeft" activeCell="J575" sqref="J57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63472.549999999988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</sheetData>
  <conditionalFormatting sqref="D3:D57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352.59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352.59</v>
      </c>
      <c r="R4" s="504">
        <v>-1.6400000000000001E-2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8" t="s">
        <v>78</v>
      </c>
      <c r="P42" s="79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387.84899999999999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384.32310000000001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380.79719999999998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377.2713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373.74540000000002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370.21949999999998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366.6936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363.16769999999997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359.64179999999999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356.11589999999995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352.59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349.0641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345.53819999999996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342.01229999999998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338.48639999999995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334.96049999999997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331.43459999999993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327.90870000000001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324.38279999999997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320.8569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317.33099999999996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977" priority="58">
      <formula>F19&gt;0</formula>
    </cfRule>
    <cfRule type="expression" dxfId="19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75" priority="47">
      <formula>H25&gt;0</formula>
    </cfRule>
    <cfRule type="expression" dxfId="1974" priority="48">
      <formula>H25&lt;0</formula>
    </cfRule>
  </conditionalFormatting>
  <conditionalFormatting sqref="M39">
    <cfRule type="expression" dxfId="1973" priority="45">
      <formula>M39&gt;0</formula>
    </cfRule>
    <cfRule type="expression" dxfId="1972" priority="46">
      <formula>M39&lt;0</formula>
    </cfRule>
  </conditionalFormatting>
  <conditionalFormatting sqref="F61:F67">
    <cfRule type="expression" dxfId="1971" priority="43">
      <formula>F61&gt;0</formula>
    </cfRule>
    <cfRule type="expression" dxfId="1970" priority="44">
      <formula>F61&lt;0</formula>
    </cfRule>
  </conditionalFormatting>
  <conditionalFormatting sqref="H61:H67">
    <cfRule type="expression" dxfId="1969" priority="41">
      <formula>H61&gt;0</formula>
    </cfRule>
    <cfRule type="expression" dxfId="1968" priority="42">
      <formula>H61&lt;0</formula>
    </cfRule>
  </conditionalFormatting>
  <conditionalFormatting sqref="F21:F24">
    <cfRule type="expression" dxfId="1967" priority="39">
      <formula>F21&gt;0</formula>
    </cfRule>
    <cfRule type="expression" dxfId="1966" priority="40">
      <formula>F21&lt;0</formula>
    </cfRule>
  </conditionalFormatting>
  <conditionalFormatting sqref="H21:H24">
    <cfRule type="expression" dxfId="1965" priority="37">
      <formula>H21&gt;0</formula>
    </cfRule>
    <cfRule type="expression" dxfId="1964" priority="38">
      <formula>H21&lt;0</formula>
    </cfRule>
  </conditionalFormatting>
  <conditionalFormatting sqref="I25:I28">
    <cfRule type="expression" dxfId="1963" priority="31">
      <formula>I25&gt;0</formula>
    </cfRule>
    <cfRule type="expression" dxfId="1962" priority="32">
      <formula>I25&lt;0</formula>
    </cfRule>
  </conditionalFormatting>
  <conditionalFormatting sqref="I21:I24">
    <cfRule type="expression" dxfId="1961" priority="29">
      <formula>I21&gt;0</formula>
    </cfRule>
    <cfRule type="expression" dxfId="1960" priority="30">
      <formula>I21&lt;0</formula>
    </cfRule>
  </conditionalFormatting>
  <conditionalFormatting sqref="H29">
    <cfRule type="expression" dxfId="1959" priority="27">
      <formula>H29&gt;0</formula>
    </cfRule>
    <cfRule type="expression" dxfId="1958" priority="28">
      <formula>H29&lt;0</formula>
    </cfRule>
  </conditionalFormatting>
  <conditionalFormatting sqref="H30">
    <cfRule type="expression" dxfId="1957" priority="25">
      <formula>H30&gt;0</formula>
    </cfRule>
    <cfRule type="expression" dxfId="1956" priority="26">
      <formula>H30&lt;0</formula>
    </cfRule>
  </conditionalFormatting>
  <conditionalFormatting sqref="H31">
    <cfRule type="expression" dxfId="1955" priority="23">
      <formula>H31&gt;0</formula>
    </cfRule>
    <cfRule type="expression" dxfId="1954" priority="24">
      <formula>H31&lt;0</formula>
    </cfRule>
  </conditionalFormatting>
  <conditionalFormatting sqref="Q7">
    <cfRule type="expression" dxfId="1953" priority="21">
      <formula>Q7&gt;0</formula>
    </cfRule>
    <cfRule type="expression" dxfId="1952" priority="22">
      <formula>Q7&lt;0</formula>
    </cfRule>
  </conditionalFormatting>
  <conditionalFormatting sqref="Q8">
    <cfRule type="expression" dxfId="1951" priority="19">
      <formula>Q8&gt;0</formula>
    </cfRule>
    <cfRule type="expression" dxfId="1950" priority="20">
      <formula>Q8&lt;0</formula>
    </cfRule>
  </conditionalFormatting>
  <conditionalFormatting sqref="F73:F82">
    <cfRule type="expression" dxfId="1949" priority="17">
      <formula>F73&gt;0</formula>
    </cfRule>
    <cfRule type="expression" dxfId="1948" priority="18">
      <formula>F73&lt;0</formula>
    </cfRule>
  </conditionalFormatting>
  <conditionalFormatting sqref="H73:H76">
    <cfRule type="expression" dxfId="1947" priority="15">
      <formula>H73&gt;0</formula>
    </cfRule>
    <cfRule type="expression" dxfId="1946" priority="16">
      <formula>H73&lt;0</formula>
    </cfRule>
  </conditionalFormatting>
  <conditionalFormatting sqref="F69:F72">
    <cfRule type="expression" dxfId="1945" priority="13">
      <formula>F69&gt;0</formula>
    </cfRule>
    <cfRule type="expression" dxfId="1944" priority="14">
      <formula>F69&lt;0</formula>
    </cfRule>
  </conditionalFormatting>
  <conditionalFormatting sqref="H69:H72">
    <cfRule type="expression" dxfId="1943" priority="11">
      <formula>H69&gt;0</formula>
    </cfRule>
    <cfRule type="expression" dxfId="1942" priority="12">
      <formula>H69&lt;0</formula>
    </cfRule>
  </conditionalFormatting>
  <conditionalFormatting sqref="I73:I76">
    <cfRule type="expression" dxfId="1941" priority="9">
      <formula>I73&gt;0</formula>
    </cfRule>
    <cfRule type="expression" dxfId="1940" priority="10">
      <formula>I73&lt;0</formula>
    </cfRule>
  </conditionalFormatting>
  <conditionalFormatting sqref="I69:I72">
    <cfRule type="expression" dxfId="1939" priority="7">
      <formula>I69&gt;0</formula>
    </cfRule>
    <cfRule type="expression" dxfId="1938" priority="8">
      <formula>I69&lt;0</formula>
    </cfRule>
  </conditionalFormatting>
  <conditionalFormatting sqref="H77">
    <cfRule type="expression" dxfId="1937" priority="5">
      <formula>H77&gt;0</formula>
    </cfRule>
    <cfRule type="expression" dxfId="1936" priority="6">
      <formula>H77&lt;0</formula>
    </cfRule>
  </conditionalFormatting>
  <conditionalFormatting sqref="H78">
    <cfRule type="expression" dxfId="1935" priority="3">
      <formula>H78&gt;0</formula>
    </cfRule>
    <cfRule type="expression" dxfId="1934" priority="4">
      <formula>H78&lt;0</formula>
    </cfRule>
  </conditionalFormatting>
  <conditionalFormatting sqref="H79">
    <cfRule type="expression" dxfId="1933" priority="1">
      <formula>H79&gt;0</formula>
    </cfRule>
    <cfRule type="expression" dxfId="19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44.02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44.02</v>
      </c>
      <c r="R4" s="504">
        <v>-4.2599999999999999E-2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8" t="s">
        <v>78</v>
      </c>
      <c r="P42" s="79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48.422000000000004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47.981800000000007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47.54160000000001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47.101400000000005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46.661200000000008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46.221000000000004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45.780800000000006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45.340600000000002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44.900400000000005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44.4602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44.02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43.579800000000006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43.139600000000002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42.699400000000004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42.2592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41.819000000000003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41.378799999999998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40.938600000000008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40.498400000000004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40.058200000000006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39.618000000000002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31" priority="29">
      <formula>N19&gt;0</formula>
    </cfRule>
    <cfRule type="expression" dxfId="19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29" priority="23">
      <formula>F22&gt;0</formula>
    </cfRule>
    <cfRule type="expression" dxfId="1928" priority="24">
      <formula>F22&lt;0</formula>
    </cfRule>
  </conditionalFormatting>
  <conditionalFormatting sqref="H22:H31">
    <cfRule type="expression" dxfId="1927" priority="21">
      <formula>H22&gt;0</formula>
    </cfRule>
    <cfRule type="expression" dxfId="1926" priority="22">
      <formula>H22&lt;0</formula>
    </cfRule>
  </conditionalFormatting>
  <conditionalFormatting sqref="I21:J31">
    <cfRule type="expression" dxfId="1925" priority="19">
      <formula>I21&gt;0</formula>
    </cfRule>
    <cfRule type="expression" dxfId="1924" priority="20">
      <formula>I21&lt;0</formula>
    </cfRule>
  </conditionalFormatting>
  <conditionalFormatting sqref="Q8">
    <cfRule type="expression" dxfId="1923" priority="11">
      <formula>Q8&gt;0</formula>
    </cfRule>
    <cfRule type="expression" dxfId="1922" priority="12">
      <formula>Q8&lt;0</formula>
    </cfRule>
  </conditionalFormatting>
  <conditionalFormatting sqref="Q7">
    <cfRule type="expression" dxfId="1921" priority="13">
      <formula>Q7&gt;0</formula>
    </cfRule>
    <cfRule type="expression" dxfId="1920" priority="14">
      <formula>Q7&lt;0</formula>
    </cfRule>
  </conditionalFormatting>
  <conditionalFormatting sqref="F56:F66">
    <cfRule type="expression" dxfId="1919" priority="9">
      <formula>F56&gt;0</formula>
    </cfRule>
    <cfRule type="expression" dxfId="1918" priority="10">
      <formula>F56&lt;0</formula>
    </cfRule>
  </conditionalFormatting>
  <conditionalFormatting sqref="H56:H66">
    <cfRule type="expression" dxfId="1917" priority="7">
      <formula>H56&gt;0</formula>
    </cfRule>
    <cfRule type="expression" dxfId="1916" priority="8">
      <formula>H56&lt;0</formula>
    </cfRule>
  </conditionalFormatting>
  <conditionalFormatting sqref="I56:I66">
    <cfRule type="expression" dxfId="1915" priority="5">
      <formula>I56&gt;0</formula>
    </cfRule>
    <cfRule type="expression" dxfId="1914" priority="6">
      <formula>I56&lt;0</formula>
    </cfRule>
  </conditionalFormatting>
  <conditionalFormatting sqref="F21">
    <cfRule type="expression" dxfId="1913" priority="3">
      <formula>F21&gt;0</formula>
    </cfRule>
    <cfRule type="expression" dxfId="1912" priority="4">
      <formula>F21&lt;0</formula>
    </cfRule>
  </conditionalFormatting>
  <conditionalFormatting sqref="H21">
    <cfRule type="expression" dxfId="1911" priority="1">
      <formula>H21&gt;0</formula>
    </cfRule>
    <cfRule type="expression" dxfId="19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948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52.86</v>
      </c>
      <c r="R4" s="226">
        <v>-3.4299999999999997E-2</v>
      </c>
      <c r="T4" s="1">
        <v>43114</v>
      </c>
      <c r="U4" t="s">
        <v>946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7929</v>
      </c>
      <c r="T5" s="1">
        <v>43117</v>
      </c>
      <c r="U5" t="s">
        <v>959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>C7*D7+E7</f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184.649999999996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-973.21999999999935</v>
      </c>
      <c r="T8" s="159">
        <v>43167</v>
      </c>
      <c r="U8" t="s">
        <v>947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-0.10932329239223468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2.3458191449110859E-2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200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5">C39*(E39-D39)</f>
        <v>-545.00000000000023</v>
      </c>
      <c r="G39" s="39">
        <f t="shared" ref="G39:G43" si="16">D39*C39</f>
        <v>6238</v>
      </c>
      <c r="H39" s="226">
        <f t="shared" ref="H39:H43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58.146000000000001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5"/>
        <v>-510.00000000000011</v>
      </c>
      <c r="G41" s="39">
        <f t="shared" si="16"/>
        <v>6238</v>
      </c>
      <c r="H41" s="226">
        <f t="shared" si="17"/>
        <v>-8.1756973388906723E-2</v>
      </c>
      <c r="I41" s="10"/>
      <c r="J41" s="39">
        <v>648</v>
      </c>
      <c r="O41" s="81">
        <v>1.0900000000000001</v>
      </c>
      <c r="P41" s="81">
        <f t="shared" ref="P41:P60" si="18">O41*$Q$4</f>
        <v>57.617400000000004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5"/>
        <v>-646.00000000000011</v>
      </c>
      <c r="G42" s="39">
        <f t="shared" si="16"/>
        <v>6238</v>
      </c>
      <c r="H42" s="226">
        <f t="shared" si="17"/>
        <v>-0.10355883295928182</v>
      </c>
      <c r="I42" s="10"/>
      <c r="J42" s="39">
        <v>512</v>
      </c>
      <c r="O42" s="81">
        <v>1.08</v>
      </c>
      <c r="P42" s="81">
        <f t="shared" si="18"/>
        <v>57.088800000000006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5"/>
        <v>-973.19999999999993</v>
      </c>
      <c r="G43" s="39">
        <f t="shared" si="16"/>
        <v>8902.2000000000007</v>
      </c>
      <c r="H43" s="226">
        <f t="shared" si="17"/>
        <v>-0.10932129136617914</v>
      </c>
      <c r="I43" s="10"/>
      <c r="J43" s="39">
        <v>185</v>
      </c>
      <c r="O43" s="81">
        <v>1.07</v>
      </c>
      <c r="P43" s="81">
        <f t="shared" si="18"/>
        <v>56.560200000000002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56.031600000000005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55.503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54.974400000000003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54.445799999999998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53.917200000000001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53.388599999999997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52.86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52.331400000000002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51.802799999999998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51.2742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50.745599999999996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50.216999999999999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49.688399999999994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49.159800000000004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48.6312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48.102600000000002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47.573999999999998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909" priority="54">
      <formula>N23&gt;0</formula>
    </cfRule>
    <cfRule type="expression" dxfId="19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07" priority="48">
      <formula>F79&gt;0</formula>
    </cfRule>
    <cfRule type="expression" dxfId="1906" priority="49">
      <formula>F79&lt;0</formula>
    </cfRule>
  </conditionalFormatting>
  <conditionalFormatting sqref="H79:H97 H101:H118">
    <cfRule type="expression" dxfId="1905" priority="46">
      <formula>H79&gt;0</formula>
    </cfRule>
    <cfRule type="expression" dxfId="1904" priority="47">
      <formula>H79&lt;0</formula>
    </cfRule>
  </conditionalFormatting>
  <conditionalFormatting sqref="I75:I97 I100:I118">
    <cfRule type="expression" dxfId="1903" priority="44">
      <formula>I75&gt;0</formula>
    </cfRule>
    <cfRule type="expression" dxfId="1902" priority="45">
      <formula>I75&lt;0</formula>
    </cfRule>
  </conditionalFormatting>
  <conditionalFormatting sqref="Q7">
    <cfRule type="expression" dxfId="1901" priority="42">
      <formula>Q7&gt;0</formula>
    </cfRule>
    <cfRule type="expression" dxfId="1900" priority="43">
      <formula>Q7&lt;0</formula>
    </cfRule>
  </conditionalFormatting>
  <conditionalFormatting sqref="Q8">
    <cfRule type="expression" dxfId="1899" priority="40">
      <formula>Q8&gt;0</formula>
    </cfRule>
    <cfRule type="expression" dxfId="1898" priority="41">
      <formula>Q8&lt;0</formula>
    </cfRule>
  </conditionalFormatting>
  <conditionalFormatting sqref="F75:F78">
    <cfRule type="expression" dxfId="1897" priority="38">
      <formula>F75&gt;0</formula>
    </cfRule>
    <cfRule type="expression" dxfId="1896" priority="39">
      <formula>F75&lt;0</formula>
    </cfRule>
  </conditionalFormatting>
  <conditionalFormatting sqref="H75:H78">
    <cfRule type="expression" dxfId="1895" priority="36">
      <formula>H75&gt;0</formula>
    </cfRule>
    <cfRule type="expression" dxfId="1894" priority="37">
      <formula>H75&lt;0</formula>
    </cfRule>
  </conditionalFormatting>
  <conditionalFormatting sqref="F100:F114">
    <cfRule type="expression" dxfId="1893" priority="30">
      <formula>F100&gt;0</formula>
    </cfRule>
    <cfRule type="expression" dxfId="1892" priority="31">
      <formula>F100&lt;0</formula>
    </cfRule>
  </conditionalFormatting>
  <conditionalFormatting sqref="H100:H114">
    <cfRule type="expression" dxfId="1891" priority="28">
      <formula>H100&gt;0</formula>
    </cfRule>
    <cfRule type="expression" dxfId="1890" priority="29">
      <formula>H100&lt;0</formula>
    </cfRule>
  </conditionalFormatting>
  <conditionalFormatting sqref="F29:F61">
    <cfRule type="expression" dxfId="1889" priority="26">
      <formula>F29&gt;0</formula>
    </cfRule>
    <cfRule type="expression" dxfId="1888" priority="27">
      <formula>F29&lt;0</formula>
    </cfRule>
  </conditionalFormatting>
  <conditionalFormatting sqref="H29:H61">
    <cfRule type="expression" dxfId="1887" priority="24">
      <formula>H29&gt;0</formula>
    </cfRule>
    <cfRule type="expression" dxfId="1886" priority="25">
      <formula>H29&lt;0</formula>
    </cfRule>
  </conditionalFormatting>
  <conditionalFormatting sqref="J38:J68">
    <cfRule type="expression" dxfId="1885" priority="22">
      <formula>J38&gt;0</formula>
    </cfRule>
    <cfRule type="expression" dxfId="1884" priority="23">
      <formula>J38&lt;0</formula>
    </cfRule>
  </conditionalFormatting>
  <conditionalFormatting sqref="J43">
    <cfRule type="expression" dxfId="1883" priority="20">
      <formula>J43&gt;0</formula>
    </cfRule>
    <cfRule type="expression" dxfId="1882" priority="21">
      <formula>J43&lt;0</formula>
    </cfRule>
  </conditionalFormatting>
  <conditionalFormatting sqref="Q9">
    <cfRule type="expression" dxfId="1881" priority="14">
      <formula>Q9&gt;0</formula>
    </cfRule>
    <cfRule type="expression" dxfId="1880" priority="15">
      <formula>Q9&lt;0</formula>
    </cfRule>
  </conditionalFormatting>
  <conditionalFormatting sqref="R4">
    <cfRule type="expression" dxfId="1879" priority="16">
      <formula>R4&gt;0</formula>
    </cfRule>
    <cfRule type="expression" dxfId="18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877" priority="11">
      <formula>F120&gt;0</formula>
    </cfRule>
    <cfRule type="expression" dxfId="1876" priority="12">
      <formula>F120&lt;0</formula>
    </cfRule>
  </conditionalFormatting>
  <conditionalFormatting sqref="H120:H160">
    <cfRule type="expression" dxfId="1875" priority="9">
      <formula>H120&gt;0</formula>
    </cfRule>
    <cfRule type="expression" dxfId="1874" priority="10">
      <formula>H120&lt;0</formula>
    </cfRule>
  </conditionalFormatting>
  <conditionalFormatting sqref="J129:J160">
    <cfRule type="expression" dxfId="1873" priority="7">
      <formula>J129&gt;0</formula>
    </cfRule>
    <cfRule type="expression" dxfId="1872" priority="8">
      <formula>J129&lt;0</formula>
    </cfRule>
  </conditionalFormatting>
  <conditionalFormatting sqref="J134">
    <cfRule type="expression" dxfId="1871" priority="5">
      <formula>J134&gt;0</formula>
    </cfRule>
    <cfRule type="expression" dxfId="1870" priority="6">
      <formula>J134&lt;0</formula>
    </cfRule>
  </conditionalFormatting>
  <conditionalFormatting sqref="J31:J40">
    <cfRule type="expression" dxfId="1869" priority="3">
      <formula>J31&gt;0</formula>
    </cfRule>
    <cfRule type="expression" dxfId="1868" priority="4">
      <formula>J31&lt;0</formula>
    </cfRule>
  </conditionalFormatting>
  <conditionalFormatting sqref="J36:J37">
    <cfRule type="expression" dxfId="1867" priority="1">
      <formula>J36&gt;0</formula>
    </cfRule>
    <cfRule type="expression" dxfId="18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166.97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166.97</v>
      </c>
      <c r="R4" s="504">
        <v>-5.8999999999999999E-3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8" t="s">
        <v>78</v>
      </c>
      <c r="P42" s="79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183.667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181.99730000000002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180.32760000000002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178.65790000000001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176.98820000000001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175.3185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173.64879999999999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171.97910000000002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170.30940000000001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168.6397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166.97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165.30029999999999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163.63059999999999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161.96089999999998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160.2912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158.6215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156.95179999999999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155.28210000000001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153.61240000000001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151.9427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150.273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865" priority="35">
      <formula>N19&gt;0</formula>
    </cfRule>
    <cfRule type="expression" dxfId="18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863" priority="21">
      <formula>F25&gt;0</formula>
    </cfRule>
    <cfRule type="expression" dxfId="1862" priority="22">
      <formula>F25&lt;0</formula>
    </cfRule>
  </conditionalFormatting>
  <conditionalFormatting sqref="H25:H47">
    <cfRule type="expression" dxfId="1861" priority="19">
      <formula>H25&gt;0</formula>
    </cfRule>
    <cfRule type="expression" dxfId="1860" priority="20">
      <formula>H25&lt;0</formula>
    </cfRule>
  </conditionalFormatting>
  <conditionalFormatting sqref="I25:I27">
    <cfRule type="expression" dxfId="1859" priority="15">
      <formula>I25&gt;0</formula>
    </cfRule>
    <cfRule type="expression" dxfId="1858" priority="16">
      <formula>I25&lt;0</formula>
    </cfRule>
  </conditionalFormatting>
  <conditionalFormatting sqref="Q7">
    <cfRule type="expression" dxfId="1857" priority="5">
      <formula>Q7&gt;0</formula>
    </cfRule>
    <cfRule type="expression" dxfId="1856" priority="6">
      <formula>Q7&lt;0</formula>
    </cfRule>
  </conditionalFormatting>
  <conditionalFormatting sqref="Q8">
    <cfRule type="expression" dxfId="1855" priority="3">
      <formula>Q8&gt;0</formula>
    </cfRule>
    <cfRule type="expression" dxfId="18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98.71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98.71</v>
      </c>
      <c r="R4" s="487">
        <v>-7.0000000000000001E-3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108.581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107.5939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106.60680000000001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105.61969999999999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104.6326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103.6455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102.6584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101.6713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100.68419999999999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99.697099999999992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98.71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97.722899999999996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96.735799999999998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95.748699999999985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94.761599999999987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93.774499999999989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92.787399999999991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91.800299999999993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90.813199999999995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89.826099999999997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88.838999999999999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853" priority="9">
      <formula>F36&gt;0</formula>
    </cfRule>
    <cfRule type="expression" dxfId="1852" priority="10">
      <formula>F36&lt;0</formula>
    </cfRule>
  </conditionalFormatting>
  <conditionalFormatting sqref="F25:F35">
    <cfRule type="expression" dxfId="1851" priority="7">
      <formula>F25&gt;0</formula>
    </cfRule>
    <cfRule type="expression" dxfId="1850" priority="8">
      <formula>F25&lt;0</formula>
    </cfRule>
  </conditionalFormatting>
  <conditionalFormatting sqref="H25:H35">
    <cfRule type="expression" dxfId="1849" priority="5">
      <formula>H25&gt;0</formula>
    </cfRule>
    <cfRule type="expression" dxfId="1848" priority="6">
      <formula>H25&lt;0</formula>
    </cfRule>
  </conditionalFormatting>
  <conditionalFormatting sqref="Q7">
    <cfRule type="expression" dxfId="1847" priority="3">
      <formula>Q7&gt;0</formula>
    </cfRule>
    <cfRule type="expression" dxfId="1846" priority="4">
      <formula>Q7&lt;0</formula>
    </cfRule>
  </conditionalFormatting>
  <conditionalFormatting sqref="Q8">
    <cfRule type="expression" dxfId="1845" priority="1">
      <formula>Q8&gt;0</formula>
    </cfRule>
    <cfRule type="expression" dxfId="18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104.23</v>
      </c>
      <c r="R4" s="509">
        <v>-1.06E-2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114.65300000000002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113.61070000000001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112.56840000000001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111.52610000000001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110.48380000000002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109.4415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108.39920000000001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107.35690000000001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106.31460000000001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105.2723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104.23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103.18770000000001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102.1454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101.1031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100.0608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99.018500000000003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97.976199999999992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96.933900000000008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95.891600000000011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94.849300000000014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93.807000000000002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843" priority="37">
      <formula>F25&gt;0</formula>
    </cfRule>
    <cfRule type="expression" dxfId="1842" priority="38">
      <formula>F25&lt;0</formula>
    </cfRule>
  </conditionalFormatting>
  <conditionalFormatting sqref="Q7">
    <cfRule type="expression" dxfId="1841" priority="35">
      <formula>Q7&gt;0</formula>
    </cfRule>
    <cfRule type="expression" dxfId="1840" priority="36">
      <formula>Q7&lt;0</formula>
    </cfRule>
  </conditionalFormatting>
  <conditionalFormatting sqref="Q8">
    <cfRule type="expression" dxfId="1839" priority="33">
      <formula>Q8&gt;0</formula>
    </cfRule>
    <cfRule type="expression" dxfId="1838" priority="34">
      <formula>Q8&lt;0</formula>
    </cfRule>
  </conditionalFormatting>
  <conditionalFormatting sqref="F44:F46">
    <cfRule type="expression" dxfId="1837" priority="31">
      <formula>F44&gt;0</formula>
    </cfRule>
    <cfRule type="expression" dxfId="1836" priority="32">
      <formula>F44&lt;0</formula>
    </cfRule>
  </conditionalFormatting>
  <conditionalFormatting sqref="H44:H46">
    <cfRule type="expression" dxfId="1835" priority="29">
      <formula>H44&gt;0</formula>
    </cfRule>
    <cfRule type="expression" dxfId="1834" priority="30">
      <formula>H44&lt;0</formula>
    </cfRule>
  </conditionalFormatting>
  <conditionalFormatting sqref="F89:F110">
    <cfRule type="expression" dxfId="1833" priority="27">
      <formula>F89&gt;0</formula>
    </cfRule>
    <cfRule type="expression" dxfId="1832" priority="28">
      <formula>F89&lt;0</formula>
    </cfRule>
  </conditionalFormatting>
  <conditionalFormatting sqref="H89:H110">
    <cfRule type="expression" dxfId="1831" priority="25">
      <formula>H89&gt;0</formula>
    </cfRule>
    <cfRule type="expression" dxfId="1830" priority="26">
      <formula>H89&lt;0</formula>
    </cfRule>
  </conditionalFormatting>
  <conditionalFormatting sqref="Q10">
    <cfRule type="expression" dxfId="1829" priority="23">
      <formula>Q10&gt;0</formula>
    </cfRule>
    <cfRule type="expression" dxfId="1828" priority="24">
      <formula>Q10&lt;0</formula>
    </cfRule>
  </conditionalFormatting>
  <conditionalFormatting sqref="J25:J38">
    <cfRule type="expression" dxfId="1827" priority="21">
      <formula>J25&gt;0</formula>
    </cfRule>
    <cfRule type="expression" dxfId="1826" priority="22">
      <formula>J25&lt;0</formula>
    </cfRule>
  </conditionalFormatting>
  <conditionalFormatting sqref="K25:K38">
    <cfRule type="expression" dxfId="1825" priority="19">
      <formula>K25&gt;0</formula>
    </cfRule>
    <cfRule type="expression" dxfId="1824" priority="20">
      <formula>K25&lt;0</formula>
    </cfRule>
  </conditionalFormatting>
  <conditionalFormatting sqref="L25:L38">
    <cfRule type="expression" dxfId="1823" priority="17">
      <formula>L25&gt;0</formula>
    </cfRule>
    <cfRule type="expression" dxfId="1822" priority="18">
      <formula>L25&lt;0</formula>
    </cfRule>
  </conditionalFormatting>
  <conditionalFormatting sqref="J40">
    <cfRule type="expression" dxfId="1821" priority="15">
      <formula>J40&gt;0</formula>
    </cfRule>
    <cfRule type="expression" dxfId="1820" priority="16">
      <formula>J40&lt;0</formula>
    </cfRule>
  </conditionalFormatting>
  <conditionalFormatting sqref="L39">
    <cfRule type="expression" dxfId="1819" priority="11">
      <formula>L39&gt;0</formula>
    </cfRule>
    <cfRule type="expression" dxfId="1818" priority="12">
      <formula>L39&lt;0</formula>
    </cfRule>
  </conditionalFormatting>
  <conditionalFormatting sqref="F39">
    <cfRule type="expression" dxfId="1817" priority="9">
      <formula>F39&gt;0</formula>
    </cfRule>
    <cfRule type="expression" dxfId="1816" priority="10">
      <formula>F39&lt;0</formula>
    </cfRule>
  </conditionalFormatting>
  <conditionalFormatting sqref="H39">
    <cfRule type="expression" dxfId="1815" priority="7">
      <formula>H39&gt;0</formula>
    </cfRule>
    <cfRule type="expression" dxfId="1814" priority="8">
      <formula>H39&lt;0</formula>
    </cfRule>
  </conditionalFormatting>
  <conditionalFormatting sqref="J41">
    <cfRule type="expression" dxfId="1813" priority="5">
      <formula>J41&gt;0</formula>
    </cfRule>
    <cfRule type="expression" dxfId="1812" priority="6">
      <formula>J41&lt;0</formula>
    </cfRule>
  </conditionalFormatting>
  <conditionalFormatting sqref="J43">
    <cfRule type="expression" dxfId="1811" priority="3">
      <formula>J43&gt;0</formula>
    </cfRule>
    <cfRule type="expression" dxfId="1810" priority="4">
      <formula>J43&lt;0</formula>
    </cfRule>
  </conditionalFormatting>
  <conditionalFormatting sqref="J44">
    <cfRule type="expression" dxfId="1809" priority="1">
      <formula>J44&gt;0</formula>
    </cfRule>
    <cfRule type="expression" dxfId="18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33.39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33.39</v>
      </c>
      <c r="R4" s="487">
        <v>-1.18E-2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8" t="s">
        <v>78</v>
      </c>
      <c r="Q39" s="79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36.729000000000006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36.395100000000006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36.061199999999999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35.7273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35.3934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35.0595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34.7256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34.3917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34.0578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33.7239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33.39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33.056100000000001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32.722200000000001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32.388300000000001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32.054400000000001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31.720499999999998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31.386599999999998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31.052700000000002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30.718800000000002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30.384900000000002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30.051000000000002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07" priority="31">
      <formula>F29&gt;0</formula>
    </cfRule>
    <cfRule type="expression" dxfId="1806" priority="32">
      <formula>F29&lt;0</formula>
    </cfRule>
  </conditionalFormatting>
  <conditionalFormatting sqref="F29 F31:F35">
    <cfRule type="expression" dxfId="1805" priority="33">
      <formula>F29&gt;0</formula>
    </cfRule>
    <cfRule type="expression" dxfId="1804" priority="34">
      <formula>F29&lt;0</formula>
    </cfRule>
  </conditionalFormatting>
  <conditionalFormatting sqref="H29 H31:H35">
    <cfRule type="expression" dxfId="1803" priority="29">
      <formula>H29&gt;0</formula>
    </cfRule>
    <cfRule type="expression" dxfId="1802" priority="30">
      <formula>H29&lt;0</formula>
    </cfRule>
  </conditionalFormatting>
  <conditionalFormatting sqref="F21:F28">
    <cfRule type="expression" dxfId="1801" priority="27">
      <formula>F21&gt;0</formula>
    </cfRule>
    <cfRule type="expression" dxfId="1800" priority="28">
      <formula>F21&lt;0</formula>
    </cfRule>
  </conditionalFormatting>
  <conditionalFormatting sqref="H21:H28">
    <cfRule type="expression" dxfId="1799" priority="25">
      <formula>H21&gt;0</formula>
    </cfRule>
    <cfRule type="expression" dxfId="1798" priority="26">
      <formula>H21&lt;0</formula>
    </cfRule>
  </conditionalFormatting>
  <conditionalFormatting sqref="Q8">
    <cfRule type="expression" dxfId="1797" priority="21">
      <formula>Q8&gt;0</formula>
    </cfRule>
    <cfRule type="expression" dxfId="1796" priority="22">
      <formula>Q8&lt;0</formula>
    </cfRule>
  </conditionalFormatting>
  <conditionalFormatting sqref="Q7">
    <cfRule type="expression" dxfId="1795" priority="23">
      <formula>Q7&gt;0</formula>
    </cfRule>
    <cfRule type="expression" dxfId="1794" priority="24">
      <formula>Q7&lt;0</formula>
    </cfRule>
  </conditionalFormatting>
  <conditionalFormatting sqref="F30">
    <cfRule type="expression" dxfId="1793" priority="19">
      <formula>F30&gt;0</formula>
    </cfRule>
    <cfRule type="expression" dxfId="1792" priority="20">
      <formula>F30&lt;0</formula>
    </cfRule>
  </conditionalFormatting>
  <conditionalFormatting sqref="H30">
    <cfRule type="expression" dxfId="1791" priority="17">
      <formula>H30&gt;0</formula>
    </cfRule>
    <cfRule type="expression" dxfId="1790" priority="18">
      <formula>H30&lt;0</formula>
    </cfRule>
  </conditionalFormatting>
  <conditionalFormatting sqref="F68 F70:F74">
    <cfRule type="expression" dxfId="1789" priority="13">
      <formula>F68&gt;0</formula>
    </cfRule>
    <cfRule type="expression" dxfId="1788" priority="14">
      <formula>F68&lt;0</formula>
    </cfRule>
  </conditionalFormatting>
  <conditionalFormatting sqref="F68 F70:F74">
    <cfRule type="expression" dxfId="1787" priority="15">
      <formula>F68&gt;0</formula>
    </cfRule>
    <cfRule type="expression" dxfId="1786" priority="16">
      <formula>F68&lt;0</formula>
    </cfRule>
  </conditionalFormatting>
  <conditionalFormatting sqref="H68 H70:H74">
    <cfRule type="expression" dxfId="1785" priority="11">
      <formula>H68&gt;0</formula>
    </cfRule>
    <cfRule type="expression" dxfId="1784" priority="12">
      <formula>H68&lt;0</formula>
    </cfRule>
  </conditionalFormatting>
  <conditionalFormatting sqref="F60:F67">
    <cfRule type="expression" dxfId="1783" priority="9">
      <formula>F60&gt;0</formula>
    </cfRule>
    <cfRule type="expression" dxfId="1782" priority="10">
      <formula>F60&lt;0</formula>
    </cfRule>
  </conditionalFormatting>
  <conditionalFormatting sqref="H60:H67">
    <cfRule type="expression" dxfId="1781" priority="7">
      <formula>H60&gt;0</formula>
    </cfRule>
    <cfRule type="expression" dxfId="1780" priority="8">
      <formula>H60&lt;0</formula>
    </cfRule>
  </conditionalFormatting>
  <conditionalFormatting sqref="F69">
    <cfRule type="expression" dxfId="1779" priority="5">
      <formula>F69&gt;0</formula>
    </cfRule>
    <cfRule type="expression" dxfId="1778" priority="6">
      <formula>F69&lt;0</formula>
    </cfRule>
  </conditionalFormatting>
  <conditionalFormatting sqref="H69">
    <cfRule type="expression" dxfId="1777" priority="3">
      <formula>H69&gt;0</formula>
    </cfRule>
    <cfRule type="expression" dxfId="1776" priority="4">
      <formula>H69&lt;0</formula>
    </cfRule>
  </conditionalFormatting>
  <conditionalFormatting sqref="Q10">
    <cfRule type="expression" dxfId="1775" priority="1">
      <formula>Q10&gt;0</formula>
    </cfRule>
    <cfRule type="expression" dxfId="17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38.46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38.46</v>
      </c>
      <c r="R4" s="487">
        <v>-7.1999999999999998E-3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8" t="s">
        <v>78</v>
      </c>
      <c r="P40" s="79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42.306000000000004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41.921400000000006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41.536800000000007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41.152200000000001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40.767600000000002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40.383000000000003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39.998400000000004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39.613800000000005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39.229199999999999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38.8446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38.46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38.075400000000002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37.690800000000003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37.306199999999997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36.921599999999998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36.536999999999999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36.1524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35.767800000000001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35.383200000000002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34.998600000000003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34.614000000000004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773" priority="11">
      <formula>F33&gt;0</formula>
    </cfRule>
    <cfRule type="expression" dxfId="1772" priority="12">
      <formula>F33&lt;0</formula>
    </cfRule>
  </conditionalFormatting>
  <conditionalFormatting sqref="Q7">
    <cfRule type="expression" dxfId="1771" priority="9">
      <formula>Q7&gt;0</formula>
    </cfRule>
    <cfRule type="expression" dxfId="1770" priority="10">
      <formula>Q7&lt;0</formula>
    </cfRule>
  </conditionalFormatting>
  <conditionalFormatting sqref="Q8">
    <cfRule type="expression" dxfId="1769" priority="7">
      <formula>Q8&gt;0</formula>
    </cfRule>
    <cfRule type="expression" dxfId="1768" priority="8">
      <formula>Q8&lt;0</formula>
    </cfRule>
  </conditionalFormatting>
  <conditionalFormatting sqref="F25:F32">
    <cfRule type="expression" dxfId="1767" priority="5">
      <formula>F25&gt;0</formula>
    </cfRule>
    <cfRule type="expression" dxfId="1766" priority="6">
      <formula>F25&lt;0</formula>
    </cfRule>
  </conditionalFormatting>
  <conditionalFormatting sqref="H25:H32">
    <cfRule type="expression" dxfId="1765" priority="3">
      <formula>H25&gt;0</formula>
    </cfRule>
    <cfRule type="expression" dxfId="1764" priority="4">
      <formula>H25&lt;0</formula>
    </cfRule>
  </conditionalFormatting>
  <conditionalFormatting sqref="Q10">
    <cfRule type="expression" dxfId="1763" priority="1">
      <formula>Q10&gt;0</formula>
    </cfRule>
    <cfRule type="expression" dxfId="17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14.306099999999999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12.08</v>
      </c>
      <c r="R4" s="487">
        <v>-1.3899999999999999E-2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3624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4291.83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615.58999999999469</v>
      </c>
      <c r="R7" s="29">
        <v>43136</v>
      </c>
      <c r="T7" s="1">
        <v>43453</v>
      </c>
      <c r="U7" t="s">
        <v>902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-667.82999999999993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-0.15560495173387576</v>
      </c>
      <c r="T9" s="29">
        <v>43103</v>
      </c>
      <c r="U9" t="s">
        <v>892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893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894</v>
      </c>
      <c r="X11" s="134"/>
    </row>
    <row r="12" spans="1:24" x14ac:dyDescent="0.25">
      <c r="B12" s="486">
        <v>43103</v>
      </c>
      <c r="C12" s="7">
        <v>300</v>
      </c>
      <c r="D12" s="43">
        <v>12.16</v>
      </c>
      <c r="E12" s="43">
        <v>0</v>
      </c>
      <c r="F12" s="4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903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8" t="s">
        <v>78</v>
      </c>
      <c r="P15" s="798"/>
      <c r="T15" s="1">
        <v>43114</v>
      </c>
      <c r="U15" t="s">
        <v>935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13.288000000000002</v>
      </c>
      <c r="U16" s="487" t="s">
        <v>936</v>
      </c>
      <c r="X16" s="134"/>
    </row>
    <row r="17" spans="1:24" x14ac:dyDescent="0.25">
      <c r="O17" s="81">
        <v>1.0900000000000001</v>
      </c>
      <c r="P17" s="81">
        <f t="shared" ref="P17:P21" si="3">O17*$Q$4</f>
        <v>13.167200000000001</v>
      </c>
      <c r="X17" s="134"/>
    </row>
    <row r="18" spans="1:24" x14ac:dyDescent="0.25">
      <c r="A18" s="31" t="s">
        <v>81</v>
      </c>
      <c r="B18" s="14"/>
      <c r="C18" s="14">
        <f>SUM(C2:C13)</f>
        <v>1350</v>
      </c>
      <c r="D18" s="18"/>
      <c r="E18" s="18"/>
      <c r="F18" s="18">
        <f>SUM(F2:F13)</f>
        <v>18676.5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3"/>
        <v>13.0464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3"/>
        <v>12.925600000000001</v>
      </c>
      <c r="X19" s="134"/>
    </row>
    <row r="20" spans="1:24" x14ac:dyDescent="0.25">
      <c r="O20" s="81">
        <v>1.06</v>
      </c>
      <c r="P20" s="81">
        <f t="shared" si="3"/>
        <v>12.8048</v>
      </c>
      <c r="X20" s="134"/>
    </row>
    <row r="21" spans="1:24" x14ac:dyDescent="0.25">
      <c r="O21" s="81">
        <v>1.05</v>
      </c>
      <c r="P21" s="81">
        <f t="shared" si="3"/>
        <v>12.684000000000001</v>
      </c>
      <c r="X21" s="134"/>
    </row>
    <row r="22" spans="1:24" x14ac:dyDescent="0.25">
      <c r="O22" s="81">
        <v>1.04</v>
      </c>
      <c r="P22" s="81">
        <f>O22*$Q$4</f>
        <v>12.5632</v>
      </c>
      <c r="X22" s="134"/>
    </row>
    <row r="23" spans="1:24" x14ac:dyDescent="0.25">
      <c r="O23" s="81">
        <v>1.03</v>
      </c>
      <c r="P23" s="81">
        <f t="shared" ref="P23:P36" si="4">O23*$Q$4</f>
        <v>12.442400000000001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4"/>
        <v>12.3216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5">C25*(E25-D25)</f>
        <v>-13.499999999999979</v>
      </c>
      <c r="G25" s="39">
        <f t="shared" ref="G25" si="6">D25*C25</f>
        <v>2715</v>
      </c>
      <c r="H25" s="226">
        <f t="shared" ref="H25" si="7">(E25-D25)/D25</f>
        <v>-4.9723756906077266E-3</v>
      </c>
      <c r="I25" s="39"/>
      <c r="J25" s="39"/>
      <c r="K25" s="39"/>
      <c r="L25" s="4"/>
      <c r="O25" s="81">
        <v>1.01</v>
      </c>
      <c r="P25" s="81">
        <f t="shared" si="4"/>
        <v>12.200800000000001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8">C26*(E26-D26)</f>
        <v>-240.99999999999966</v>
      </c>
      <c r="G26" s="39">
        <f t="shared" ref="G26" si="9">D26*C26</f>
        <v>4368.5</v>
      </c>
      <c r="H26" s="226">
        <f t="shared" ref="H26" si="10">(E26-D26)/D26</f>
        <v>-5.5167677692571741E-2</v>
      </c>
      <c r="I26" s="39"/>
      <c r="J26" s="39"/>
      <c r="K26" s="39"/>
      <c r="L26" s="4"/>
      <c r="O26" s="81">
        <v>1</v>
      </c>
      <c r="P26" s="81">
        <f t="shared" si="4"/>
        <v>12.08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1">C27*(E27-D27)</f>
        <v>-291.00000000000034</v>
      </c>
      <c r="G27" s="39">
        <f t="shared" ref="G27" si="12">D27*C27</f>
        <v>4368.5</v>
      </c>
      <c r="H27" s="226">
        <f t="shared" ref="H27" si="13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4"/>
        <v>11.959199999999999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4">C28*(E28-D28)</f>
        <v>-143.52000000000018</v>
      </c>
      <c r="G28" s="39">
        <f t="shared" ref="G28:G30" si="15">D28*C28</f>
        <v>3523.52</v>
      </c>
      <c r="H28" s="226">
        <f t="shared" ref="H28:H30" si="16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4"/>
        <v>11.8384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4"/>
        <v>-611.58999999999969</v>
      </c>
      <c r="G29" s="39">
        <f t="shared" si="15"/>
        <v>3371.5899999999997</v>
      </c>
      <c r="H29" s="226">
        <f t="shared" si="16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4"/>
        <v>11.717599999999999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4"/>
        <v>-339.60000000000008</v>
      </c>
      <c r="G30" s="39">
        <f t="shared" si="15"/>
        <v>3371.6</v>
      </c>
      <c r="H30" s="226">
        <f t="shared" si="16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4"/>
        <v>11.5968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7">C31*(E31-D31)</f>
        <v>-551.60000000000014</v>
      </c>
      <c r="G31" s="39">
        <f t="shared" ref="G31:G39" si="18">D31*C31</f>
        <v>3371.6</v>
      </c>
      <c r="H31" s="226">
        <f t="shared" ref="H31:H39" si="19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4"/>
        <v>11.475999999999999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7"/>
        <v>-595.58999999999958</v>
      </c>
      <c r="G32" s="39">
        <f t="shared" si="18"/>
        <v>4759.59</v>
      </c>
      <c r="H32" s="226">
        <f t="shared" si="19"/>
        <v>-0.12513472799127648</v>
      </c>
      <c r="I32" s="39"/>
      <c r="J32" s="39"/>
      <c r="K32" s="39"/>
      <c r="L32" s="4"/>
      <c r="O32" s="81">
        <v>0.94</v>
      </c>
      <c r="P32" s="81">
        <f t="shared" si="4"/>
        <v>11.3552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7"/>
        <v>-402.61999999999995</v>
      </c>
      <c r="G33" s="39">
        <f t="shared" si="18"/>
        <v>3290.62</v>
      </c>
      <c r="H33" s="226">
        <f t="shared" si="19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4"/>
        <v>11.234400000000001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7"/>
        <v>-556.62000000000035</v>
      </c>
      <c r="G34" s="39">
        <f t="shared" si="18"/>
        <v>4588.62</v>
      </c>
      <c r="H34" s="226">
        <f t="shared" si="19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4"/>
        <v>11.1136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7"/>
        <v>-359.65000000000026</v>
      </c>
      <c r="G35" s="39">
        <f t="shared" si="18"/>
        <v>3165.65</v>
      </c>
      <c r="H35" s="226">
        <f t="shared" si="19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4"/>
        <v>10.992800000000001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7"/>
        <v>-493.79999999999973</v>
      </c>
      <c r="G36" s="39">
        <f t="shared" si="18"/>
        <v>4507.8</v>
      </c>
      <c r="H36" s="226">
        <f t="shared" si="19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4"/>
        <v>10.872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7"/>
        <v>-577.7999999999995</v>
      </c>
      <c r="G37" s="39">
        <f t="shared" si="18"/>
        <v>8371.7999999999993</v>
      </c>
      <c r="H37" s="226">
        <f t="shared" si="19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7"/>
        <v>-403.8</v>
      </c>
      <c r="G38" s="39">
        <f t="shared" si="18"/>
        <v>4387.8</v>
      </c>
      <c r="H38" s="226">
        <f t="shared" si="19"/>
        <v>-9.2027895528510886E-2</v>
      </c>
      <c r="I38" s="523" t="s">
        <v>976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7"/>
        <v>-751.7399999999991</v>
      </c>
      <c r="G39" s="39">
        <f t="shared" si="18"/>
        <v>8035.74</v>
      </c>
      <c r="H39" s="226">
        <f t="shared" si="19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2" si="20">C40*(E40-D40)</f>
        <v>-781.73999999999955</v>
      </c>
      <c r="G40" s="39">
        <f t="shared" ref="G40:G42" si="21">D40*C40</f>
        <v>8035.74</v>
      </c>
      <c r="H40" s="226">
        <f t="shared" ref="H40:H42" si="22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0"/>
        <v>-895.80000000000018</v>
      </c>
      <c r="G41" s="39">
        <f t="shared" si="21"/>
        <v>8035.8</v>
      </c>
      <c r="H41" s="226">
        <f t="shared" si="22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0"/>
        <v>-547.79999999999961</v>
      </c>
      <c r="G42" s="39">
        <f t="shared" si="21"/>
        <v>4291.8</v>
      </c>
      <c r="H42" s="226">
        <f t="shared" si="22"/>
        <v>-0.12763875297078142</v>
      </c>
      <c r="I42" s="523" t="s">
        <v>977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3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4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3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4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3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4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3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4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3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4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3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4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3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4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3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4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3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4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3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3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5">C83*(E83-D83)</f>
        <v>-67.999999999999829</v>
      </c>
      <c r="G83" s="372">
        <f t="shared" ref="G83:G92" si="26">D83*C83</f>
        <v>2110.4</v>
      </c>
      <c r="H83" s="373">
        <f t="shared" ref="H83:H92" si="27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5"/>
        <v>-65.999999999999659</v>
      </c>
      <c r="G84" s="372">
        <f t="shared" si="26"/>
        <v>3129.6</v>
      </c>
      <c r="H84" s="373">
        <f t="shared" si="27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5"/>
        <v>-9.5999999999997954</v>
      </c>
      <c r="G85" s="372">
        <f t="shared" si="26"/>
        <v>3129.6</v>
      </c>
      <c r="H85" s="373">
        <f t="shared" si="27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5"/>
        <v>61.200000000000188</v>
      </c>
      <c r="G86" s="372">
        <f t="shared" si="26"/>
        <v>3129.6</v>
      </c>
      <c r="H86" s="373">
        <f t="shared" si="27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5"/>
        <v>-61.199999999999477</v>
      </c>
      <c r="G87" s="372">
        <f t="shared" si="26"/>
        <v>5103.2</v>
      </c>
      <c r="H87" s="373">
        <f t="shared" si="27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5"/>
        <v>-37.199999999999989</v>
      </c>
      <c r="G88" s="372">
        <f t="shared" si="26"/>
        <v>5103.2</v>
      </c>
      <c r="H88" s="373">
        <f t="shared" si="27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5"/>
        <v>146.80000000000035</v>
      </c>
      <c r="G89" s="372">
        <f t="shared" si="26"/>
        <v>5103.2</v>
      </c>
      <c r="H89" s="373">
        <f t="shared" si="27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5"/>
        <v>180.80000000000069</v>
      </c>
      <c r="G90" s="372">
        <f t="shared" si="26"/>
        <v>5103.2</v>
      </c>
      <c r="H90" s="373">
        <f t="shared" si="27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5"/>
        <v>214.24000000000021</v>
      </c>
      <c r="G91" s="372">
        <f t="shared" si="26"/>
        <v>2454.7599999999998</v>
      </c>
      <c r="H91" s="373">
        <f t="shared" si="27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5"/>
        <v>270.63199999999995</v>
      </c>
      <c r="G92" s="372">
        <f t="shared" si="26"/>
        <v>1908.568</v>
      </c>
      <c r="H92" s="373">
        <f t="shared" si="27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8">C96*(E96-D96)</f>
        <v>382</v>
      </c>
      <c r="G96" s="39">
        <f t="shared" ref="G96:G120" si="29">D96*C96</f>
        <v>4382</v>
      </c>
      <c r="H96" s="226">
        <f t="shared" ref="H96:H120" si="3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8"/>
        <v>-164.99999999999915</v>
      </c>
      <c r="G97" s="39">
        <f t="shared" si="29"/>
        <v>6495</v>
      </c>
      <c r="H97" s="226">
        <f t="shared" si="3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8"/>
        <v>98.440000000000083</v>
      </c>
      <c r="G98" s="39">
        <f t="shared" si="29"/>
        <v>4297.5600000000004</v>
      </c>
      <c r="H98" s="226">
        <f t="shared" si="3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8"/>
        <v>64.440000000000097</v>
      </c>
      <c r="G99" s="39">
        <f t="shared" si="29"/>
        <v>6403.5599999999995</v>
      </c>
      <c r="H99" s="226">
        <f t="shared" si="3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8"/>
        <v>-133.55999999999995</v>
      </c>
      <c r="G100" s="39">
        <f t="shared" si="29"/>
        <v>6403.5599999999995</v>
      </c>
      <c r="H100" s="226">
        <f t="shared" si="3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8"/>
        <v>-229.56000000000003</v>
      </c>
      <c r="G101" s="39">
        <f t="shared" si="29"/>
        <v>6403.5599999999995</v>
      </c>
      <c r="H101" s="226">
        <f t="shared" si="3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8"/>
        <v>-297.55200000000031</v>
      </c>
      <c r="G102" s="39">
        <f t="shared" si="29"/>
        <v>8421.5519999999997</v>
      </c>
      <c r="H102" s="226">
        <f t="shared" si="30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8"/>
        <v>-301.54799999999898</v>
      </c>
      <c r="G103" s="39">
        <f t="shared" si="29"/>
        <v>12457.548000000001</v>
      </c>
      <c r="H103" s="226">
        <f t="shared" si="30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8"/>
        <v>76.452000000000453</v>
      </c>
      <c r="G104" s="39">
        <f t="shared" si="29"/>
        <v>12457.548000000001</v>
      </c>
      <c r="H104" s="226">
        <f t="shared" si="30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8"/>
        <v>-109.54800000000091</v>
      </c>
      <c r="G105" s="39">
        <f t="shared" si="29"/>
        <v>12457.548000000001</v>
      </c>
      <c r="H105" s="226">
        <f t="shared" si="30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8"/>
        <v>342.34799999999979</v>
      </c>
      <c r="G106" s="39">
        <f t="shared" si="29"/>
        <v>8177.652</v>
      </c>
      <c r="H106" s="226">
        <f t="shared" si="30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8"/>
        <v>14.350000000000307</v>
      </c>
      <c r="G107" s="39">
        <f t="shared" si="29"/>
        <v>10245.65</v>
      </c>
      <c r="H107" s="226">
        <f t="shared" si="30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8"/>
        <v>-427.64999999999986</v>
      </c>
      <c r="G108" s="39">
        <f t="shared" si="29"/>
        <v>12193.65</v>
      </c>
      <c r="H108" s="226">
        <f t="shared" si="30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8"/>
        <v>-151.64999999999935</v>
      </c>
      <c r="G109" s="39">
        <f t="shared" si="29"/>
        <v>12193.65</v>
      </c>
      <c r="H109" s="226">
        <f t="shared" si="30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8"/>
        <v>-655.6499999999993</v>
      </c>
      <c r="G110" s="39">
        <f t="shared" si="29"/>
        <v>12193.65</v>
      </c>
      <c r="H110" s="226">
        <f t="shared" si="30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8"/>
        <v>-661.6500000000002</v>
      </c>
      <c r="G111" s="39">
        <f t="shared" si="29"/>
        <v>12193.65</v>
      </c>
      <c r="H111" s="226">
        <f t="shared" si="3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8"/>
        <v>-481.64999999999975</v>
      </c>
      <c r="G112" s="39">
        <f t="shared" si="29"/>
        <v>12193.65</v>
      </c>
      <c r="H112" s="226">
        <f t="shared" si="3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8"/>
        <v>-673.65</v>
      </c>
      <c r="G113" s="39">
        <f t="shared" si="29"/>
        <v>12193.65</v>
      </c>
      <c r="H113" s="226">
        <f t="shared" si="30"/>
        <v>-5.5245968188360334E-2</v>
      </c>
      <c r="I113" s="39"/>
      <c r="J113" s="39">
        <v>-329</v>
      </c>
      <c r="K113" s="39">
        <f t="shared" ref="K113:K120" si="3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8"/>
        <v>-937.68000000000029</v>
      </c>
      <c r="G114" s="39">
        <f t="shared" si="29"/>
        <v>15953.68</v>
      </c>
      <c r="H114" s="226">
        <f t="shared" si="30"/>
        <v>-5.8775154071035667E-2</v>
      </c>
      <c r="I114" s="39"/>
      <c r="J114" s="39">
        <v>-593</v>
      </c>
      <c r="K114" s="39">
        <f t="shared" si="3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8"/>
        <v>363.19999999999908</v>
      </c>
      <c r="G115" s="39">
        <f t="shared" si="29"/>
        <v>7816.8000000000011</v>
      </c>
      <c r="H115" s="226">
        <f t="shared" si="30"/>
        <v>4.6464026199979407E-2</v>
      </c>
      <c r="I115" s="39"/>
      <c r="J115" s="39">
        <v>708</v>
      </c>
      <c r="K115" s="39">
        <f t="shared" si="3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8"/>
        <v>60.000000000000497</v>
      </c>
      <c r="G116" s="39">
        <f t="shared" si="29"/>
        <v>9785</v>
      </c>
      <c r="H116" s="226">
        <f t="shared" si="30"/>
        <v>6.1318344404701578E-3</v>
      </c>
      <c r="I116" s="39"/>
      <c r="J116" s="39">
        <v>405</v>
      </c>
      <c r="K116" s="39">
        <f t="shared" si="3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8"/>
        <v>259.19999999999987</v>
      </c>
      <c r="G117" s="39">
        <f t="shared" si="29"/>
        <v>7780.8000000000011</v>
      </c>
      <c r="H117" s="226">
        <f t="shared" si="30"/>
        <v>3.3312769895126444E-2</v>
      </c>
      <c r="I117" s="39"/>
      <c r="J117" s="39">
        <v>604</v>
      </c>
      <c r="K117" s="39">
        <f t="shared" si="3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8"/>
        <v>834.00000000000034</v>
      </c>
      <c r="G118" s="39">
        <f t="shared" si="29"/>
        <v>5739</v>
      </c>
      <c r="H118" s="226">
        <f t="shared" si="30"/>
        <v>0.14532148457919505</v>
      </c>
      <c r="I118" s="39"/>
      <c r="J118" s="39">
        <v>1179</v>
      </c>
      <c r="K118" s="39">
        <f t="shared" si="3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8"/>
        <v>618.00000000000068</v>
      </c>
      <c r="G119" s="39">
        <f t="shared" si="29"/>
        <v>5739</v>
      </c>
      <c r="H119" s="226">
        <f t="shared" si="30"/>
        <v>0.10768426555148992</v>
      </c>
      <c r="I119" s="39"/>
      <c r="J119" s="39">
        <v>963</v>
      </c>
      <c r="K119" s="39">
        <f t="shared" si="3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8"/>
        <v>825.54000000000019</v>
      </c>
      <c r="G120" s="39">
        <f t="shared" si="29"/>
        <v>3552.46</v>
      </c>
      <c r="H120" s="226">
        <f t="shared" si="30"/>
        <v>0.23238544557855689</v>
      </c>
      <c r="I120" s="39"/>
      <c r="J120" s="39">
        <v>1171</v>
      </c>
      <c r="K120" s="39">
        <f t="shared" si="3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761" priority="73">
      <formula>F32&gt;0</formula>
    </cfRule>
    <cfRule type="expression" dxfId="1760" priority="74">
      <formula>F32&lt;0</formula>
    </cfRule>
  </conditionalFormatting>
  <conditionalFormatting sqref="Q7">
    <cfRule type="expression" dxfId="1759" priority="71">
      <formula>Q7&gt;0</formula>
    </cfRule>
    <cfRule type="expression" dxfId="1758" priority="72">
      <formula>Q7&lt;0</formula>
    </cfRule>
  </conditionalFormatting>
  <conditionalFormatting sqref="Q8">
    <cfRule type="expression" dxfId="1757" priority="69">
      <formula>Q8&gt;0</formula>
    </cfRule>
    <cfRule type="expression" dxfId="17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755" priority="61">
      <formula>M58&gt;0</formula>
    </cfRule>
    <cfRule type="expression" dxfId="1754" priority="62">
      <formula>M58&lt;0</formula>
    </cfRule>
  </conditionalFormatting>
  <conditionalFormatting sqref="Q10">
    <cfRule type="expression" dxfId="1753" priority="59">
      <formula>Q10&gt;0</formula>
    </cfRule>
    <cfRule type="expression" dxfId="1752" priority="60">
      <formula>Q10&lt;0</formula>
    </cfRule>
  </conditionalFormatting>
  <conditionalFormatting sqref="F29:F31">
    <cfRule type="expression" dxfId="1751" priority="57">
      <formula>F29&gt;0</formula>
    </cfRule>
    <cfRule type="expression" dxfId="1750" priority="58">
      <formula>F29&lt;0</formula>
    </cfRule>
  </conditionalFormatting>
  <conditionalFormatting sqref="H29:H31">
    <cfRule type="expression" dxfId="1749" priority="55">
      <formula>H29&gt;0</formula>
    </cfRule>
    <cfRule type="expression" dxfId="1748" priority="56">
      <formula>H29&lt;0</formula>
    </cfRule>
  </conditionalFormatting>
  <conditionalFormatting sqref="F83:F94">
    <cfRule type="expression" dxfId="1747" priority="53">
      <formula>F83&gt;0</formula>
    </cfRule>
    <cfRule type="expression" dxfId="1746" priority="54">
      <formula>F83&lt;0</formula>
    </cfRule>
  </conditionalFormatting>
  <conditionalFormatting sqref="H83:H94">
    <cfRule type="expression" dxfId="1745" priority="51">
      <formula>H83&gt;0</formula>
    </cfRule>
    <cfRule type="expression" dxfId="1744" priority="52">
      <formula>H83&lt;0</formula>
    </cfRule>
  </conditionalFormatting>
  <conditionalFormatting sqref="J41">
    <cfRule type="expression" dxfId="1743" priority="49">
      <formula>J41&gt;0</formula>
    </cfRule>
    <cfRule type="expression" dxfId="1742" priority="50">
      <formula>J41&lt;0</formula>
    </cfRule>
  </conditionalFormatting>
  <conditionalFormatting sqref="J49 J39:J47">
    <cfRule type="expression" dxfId="1741" priority="47">
      <formula>J39&gt;0</formula>
    </cfRule>
    <cfRule type="expression" dxfId="1740" priority="48">
      <formula>J39&lt;0</formula>
    </cfRule>
  </conditionalFormatting>
  <conditionalFormatting sqref="F48 H48">
    <cfRule type="expression" dxfId="1739" priority="45">
      <formula>F48&gt;0</formula>
    </cfRule>
    <cfRule type="expression" dxfId="1738" priority="46">
      <formula>F48&lt;0</formula>
    </cfRule>
  </conditionalFormatting>
  <conditionalFormatting sqref="J48">
    <cfRule type="expression" dxfId="1737" priority="43">
      <formula>J48&gt;0</formula>
    </cfRule>
    <cfRule type="expression" dxfId="1736" priority="44">
      <formula>J48&lt;0</formula>
    </cfRule>
  </conditionalFormatting>
  <conditionalFormatting sqref="K45:K52">
    <cfRule type="expression" dxfId="1735" priority="41">
      <formula>K45&gt;0</formula>
    </cfRule>
    <cfRule type="expression" dxfId="1734" priority="42">
      <formula>K45&lt;0</formula>
    </cfRule>
  </conditionalFormatting>
  <conditionalFormatting sqref="K45:K52">
    <cfRule type="expression" dxfId="1733" priority="39">
      <formula>K45&gt;0</formula>
    </cfRule>
    <cfRule type="expression" dxfId="1732" priority="40">
      <formula>K45&lt;0</formula>
    </cfRule>
  </conditionalFormatting>
  <conditionalFormatting sqref="F102:F118 H102:H118 H120:H128 F120:F128">
    <cfRule type="expression" dxfId="1731" priority="35">
      <formula>F102&gt;0</formula>
    </cfRule>
    <cfRule type="expression" dxfId="1730" priority="36">
      <formula>F102&lt;0</formula>
    </cfRule>
  </conditionalFormatting>
  <conditionalFormatting sqref="F96:F101">
    <cfRule type="expression" dxfId="1729" priority="33">
      <formula>F96&gt;0</formula>
    </cfRule>
    <cfRule type="expression" dxfId="1728" priority="34">
      <formula>F96&lt;0</formula>
    </cfRule>
  </conditionalFormatting>
  <conditionalFormatting sqref="H96:H101">
    <cfRule type="expression" dxfId="1727" priority="31">
      <formula>H96&gt;0</formula>
    </cfRule>
    <cfRule type="expression" dxfId="1726" priority="32">
      <formula>H96&lt;0</formula>
    </cfRule>
  </conditionalFormatting>
  <conditionalFormatting sqref="J112">
    <cfRule type="expression" dxfId="1725" priority="29">
      <formula>J112&gt;0</formula>
    </cfRule>
    <cfRule type="expression" dxfId="1724" priority="30">
      <formula>J112&lt;0</formula>
    </cfRule>
  </conditionalFormatting>
  <conditionalFormatting sqref="J110:J118 J120">
    <cfRule type="expression" dxfId="1723" priority="27">
      <formula>J110&gt;0</formula>
    </cfRule>
    <cfRule type="expression" dxfId="1722" priority="28">
      <formula>J110&lt;0</formula>
    </cfRule>
  </conditionalFormatting>
  <conditionalFormatting sqref="F119 H119">
    <cfRule type="expression" dxfId="1721" priority="25">
      <formula>F119&gt;0</formula>
    </cfRule>
    <cfRule type="expression" dxfId="1720" priority="26">
      <formula>F119&lt;0</formula>
    </cfRule>
  </conditionalFormatting>
  <conditionalFormatting sqref="J119">
    <cfRule type="expression" dxfId="1719" priority="23">
      <formula>J119&gt;0</formula>
    </cfRule>
    <cfRule type="expression" dxfId="1718" priority="24">
      <formula>J119&lt;0</formula>
    </cfRule>
  </conditionalFormatting>
  <conditionalFormatting sqref="K112:K123">
    <cfRule type="expression" dxfId="1717" priority="21">
      <formula>K112&gt;0</formula>
    </cfRule>
    <cfRule type="expression" dxfId="1716" priority="22">
      <formula>K112&lt;0</formula>
    </cfRule>
  </conditionalFormatting>
  <conditionalFormatting sqref="K110:K123">
    <cfRule type="expression" dxfId="1715" priority="19">
      <formula>K110&gt;0</formula>
    </cfRule>
    <cfRule type="expression" dxfId="1714" priority="20">
      <formula>K110&lt;0</formula>
    </cfRule>
  </conditionalFormatting>
  <conditionalFormatting sqref="J121">
    <cfRule type="expression" dxfId="1713" priority="17">
      <formula>J121&gt;0</formula>
    </cfRule>
    <cfRule type="expression" dxfId="1712" priority="18">
      <formula>J121&lt;0</formula>
    </cfRule>
  </conditionalFormatting>
  <conditionalFormatting sqref="F25:F28">
    <cfRule type="expression" dxfId="1711" priority="15">
      <formula>F25&gt;0</formula>
    </cfRule>
    <cfRule type="expression" dxfId="1710" priority="16">
      <formula>F25&lt;0</formula>
    </cfRule>
  </conditionalFormatting>
  <conditionalFormatting sqref="H25:H28">
    <cfRule type="expression" dxfId="1709" priority="13">
      <formula>H25&gt;0</formula>
    </cfRule>
    <cfRule type="expression" dxfId="1708" priority="14">
      <formula>H25&lt;0</formula>
    </cfRule>
  </conditionalFormatting>
  <conditionalFormatting sqref="J27:J29">
    <cfRule type="expression" dxfId="1707" priority="11">
      <formula>J27&gt;0</formula>
    </cfRule>
    <cfRule type="expression" dxfId="1706" priority="12">
      <formula>J27&lt;0</formula>
    </cfRule>
  </conditionalFormatting>
  <conditionalFormatting sqref="J30:J31">
    <cfRule type="expression" dxfId="1705" priority="9">
      <formula>J30&gt;0</formula>
    </cfRule>
    <cfRule type="expression" dxfId="1704" priority="10">
      <formula>J30&lt;0</formula>
    </cfRule>
  </conditionalFormatting>
  <conditionalFormatting sqref="J33">
    <cfRule type="expression" dxfId="1703" priority="7">
      <formula>J33&gt;0</formula>
    </cfRule>
    <cfRule type="expression" dxfId="1702" priority="8">
      <formula>J33&lt;0</formula>
    </cfRule>
  </conditionalFormatting>
  <conditionalFormatting sqref="J34">
    <cfRule type="expression" dxfId="1701" priority="5">
      <formula>J34&gt;0</formula>
    </cfRule>
    <cfRule type="expression" dxfId="1700" priority="6">
      <formula>J34&lt;0</formula>
    </cfRule>
  </conditionalFormatting>
  <conditionalFormatting sqref="J35:J43">
    <cfRule type="expression" dxfId="1699" priority="3">
      <formula>J35&gt;0</formula>
    </cfRule>
    <cfRule type="expression" dxfId="16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59.83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59.83</v>
      </c>
      <c r="R4" s="487">
        <v>-8.5000000000000006E-3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8" t="s">
        <v>78</v>
      </c>
      <c r="P40" s="79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65.813000000000002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65.214700000000008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64.616399999999999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64.018100000000004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63.419800000000002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62.8215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62.223199999999999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61.624899999999997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61.026600000000002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60.4283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59.83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59.231699999999996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58.633399999999995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58.0351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57.436799999999998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56.838499999999996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56.240199999999994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55.6419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55.043599999999998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54.445300000000003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53.847000000000001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697" priority="15">
      <formula>F39&gt;0</formula>
    </cfRule>
    <cfRule type="expression" dxfId="1696" priority="16">
      <formula>F39&lt;0</formula>
    </cfRule>
  </conditionalFormatting>
  <conditionalFormatting sqref="Q7">
    <cfRule type="expression" dxfId="1695" priority="13">
      <formula>Q7&gt;0</formula>
    </cfRule>
    <cfRule type="expression" dxfId="1694" priority="14">
      <formula>Q7&lt;0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F25:F38">
    <cfRule type="expression" dxfId="1691" priority="9">
      <formula>F25&gt;0</formula>
    </cfRule>
    <cfRule type="expression" dxfId="1690" priority="10">
      <formula>F25&lt;0</formula>
    </cfRule>
  </conditionalFormatting>
  <conditionalFormatting sqref="H25:H38">
    <cfRule type="expression" dxfId="1689" priority="7">
      <formula>H25&gt;0</formula>
    </cfRule>
    <cfRule type="expression" dxfId="16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687" priority="3">
      <formula>M55&gt;0</formula>
    </cfRule>
    <cfRule type="expression" dxfId="1686" priority="4">
      <formula>M55&lt;0</formula>
    </cfRule>
  </conditionalFormatting>
  <conditionalFormatting sqref="Q10">
    <cfRule type="expression" dxfId="1685" priority="1">
      <formula>Q10&gt;0</formula>
    </cfRule>
    <cfRule type="expression" dxfId="16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40.26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40.26</v>
      </c>
      <c r="R4" s="487">
        <v>-7.9000000000000008E-3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8" t="s">
        <v>78</v>
      </c>
      <c r="P40" s="79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44.286000000000001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43.883400000000002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43.480800000000002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43.078200000000002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42.675600000000003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42.273000000000003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41.870399999999997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41.467799999999997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41.065199999999997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40.662599999999998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40.26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39.857399999999998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39.454799999999999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39.052199999999999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38.6496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38.246999999999993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37.844399999999993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37.441800000000001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37.039200000000001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36.636600000000001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36.234000000000002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683" priority="27">
      <formula>F27&gt;0</formula>
    </cfRule>
    <cfRule type="expression" dxfId="16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681" priority="15">
      <formula>Q8&gt;0</formula>
    </cfRule>
    <cfRule type="expression" dxfId="1680" priority="16">
      <formula>Q8&lt;0</formula>
    </cfRule>
  </conditionalFormatting>
  <conditionalFormatting sqref="Q7">
    <cfRule type="expression" dxfId="1679" priority="17">
      <formula>Q7&gt;0</formula>
    </cfRule>
    <cfRule type="expression" dxfId="1678" priority="18">
      <formula>Q7&lt;0</formula>
    </cfRule>
  </conditionalFormatting>
  <conditionalFormatting sqref="F37:F38">
    <cfRule type="expression" dxfId="1677" priority="13">
      <formula>F37&gt;0</formula>
    </cfRule>
    <cfRule type="expression" dxfId="1676" priority="14">
      <formula>F37&lt;0</formula>
    </cfRule>
  </conditionalFormatting>
  <conditionalFormatting sqref="H37:H38">
    <cfRule type="expression" dxfId="1675" priority="11">
      <formula>H37&gt;0</formula>
    </cfRule>
    <cfRule type="expression" dxfId="1674" priority="12">
      <formula>H37&lt;0</formula>
    </cfRule>
  </conditionalFormatting>
  <conditionalFormatting sqref="F23:F26 H23:H26">
    <cfRule type="expression" dxfId="1673" priority="9">
      <formula>F23&gt;0</formula>
    </cfRule>
    <cfRule type="expression" dxfId="1672" priority="10">
      <formula>F23&lt;0</formula>
    </cfRule>
  </conditionalFormatting>
  <conditionalFormatting sqref="Q10">
    <cfRule type="expression" dxfId="1671" priority="3">
      <formula>Q10&gt;0</formula>
    </cfRule>
    <cfRule type="expression" dxfId="1670" priority="4">
      <formula>Q10&lt;0</formula>
    </cfRule>
  </conditionalFormatting>
  <conditionalFormatting sqref="F22 H22">
    <cfRule type="expression" dxfId="1669" priority="1">
      <formula>F22&gt;0</formula>
    </cfRule>
    <cfRule type="expression" dxfId="1668" priority="2">
      <formula>F22&lt;0</formula>
    </cfRule>
  </conditionalFormatting>
  <conditionalFormatting sqref="M41">
    <cfRule type="expression" dxfId="1667" priority="5">
      <formula>M41&gt;0</formula>
    </cfRule>
    <cfRule type="expression" dxfId="16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63.96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63.96</v>
      </c>
      <c r="R4" s="487">
        <v>-7.6E-3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70.356000000000009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69.716400000000007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69.076800000000006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68.437200000000004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67.797600000000003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67.158000000000001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66.5184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65.878799999999998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65.239199999999997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64.599599999999995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63.96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63.320399999999999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62.680799999999998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62.041199999999996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61.401600000000002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60.762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60.122399999999999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59.482800000000005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58.843200000000003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58.203600000000002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57.564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665" priority="29">
      <formula>F25&gt;0</formula>
    </cfRule>
    <cfRule type="expression" dxfId="1664" priority="30">
      <formula>F25&lt;0</formula>
    </cfRule>
  </conditionalFormatting>
  <conditionalFormatting sqref="Q7">
    <cfRule type="expression" dxfId="1663" priority="27">
      <formula>Q7&gt;0</formula>
    </cfRule>
    <cfRule type="expression" dxfId="1662" priority="28">
      <formula>Q7&lt;0</formula>
    </cfRule>
  </conditionalFormatting>
  <conditionalFormatting sqref="Q8">
    <cfRule type="expression" dxfId="1661" priority="25">
      <formula>Q8&gt;0</formula>
    </cfRule>
    <cfRule type="expression" dxfId="1660" priority="26">
      <formula>Q8&lt;0</formula>
    </cfRule>
  </conditionalFormatting>
  <conditionalFormatting sqref="Q10">
    <cfRule type="expression" dxfId="1659" priority="13">
      <formula>Q10&gt;0</formula>
    </cfRule>
    <cfRule type="expression" dxfId="1658" priority="14">
      <formula>Q10&lt;0</formula>
    </cfRule>
  </conditionalFormatting>
  <conditionalFormatting sqref="M46">
    <cfRule type="expression" dxfId="1657" priority="11">
      <formula>M46&gt;0</formula>
    </cfRule>
    <cfRule type="expression" dxfId="1656" priority="12">
      <formula>M46&lt;0</formula>
    </cfRule>
  </conditionalFormatting>
  <conditionalFormatting sqref="F80:F88 H80:H88">
    <cfRule type="expression" dxfId="1655" priority="9">
      <formula>F80&gt;0</formula>
    </cfRule>
    <cfRule type="expression" dxfId="1654" priority="10">
      <formula>F80&lt;0</formula>
    </cfRule>
  </conditionalFormatting>
  <conditionalFormatting sqref="F75:F79">
    <cfRule type="expression" dxfId="1653" priority="7">
      <formula>F75&gt;0</formula>
    </cfRule>
    <cfRule type="expression" dxfId="1652" priority="8">
      <formula>F75&lt;0</formula>
    </cfRule>
  </conditionalFormatting>
  <conditionalFormatting sqref="H75:H79">
    <cfRule type="expression" dxfId="1651" priority="5">
      <formula>H75&gt;0</formula>
    </cfRule>
    <cfRule type="expression" dxfId="1650" priority="6">
      <formula>H75&lt;0</formula>
    </cfRule>
  </conditionalFormatting>
  <conditionalFormatting sqref="F71:F74">
    <cfRule type="expression" dxfId="1649" priority="3">
      <formula>F71&gt;0</formula>
    </cfRule>
    <cfRule type="expression" dxfId="1648" priority="4">
      <formula>F71&lt;0</formula>
    </cfRule>
  </conditionalFormatting>
  <conditionalFormatting sqref="H71:H74">
    <cfRule type="expression" dxfId="1647" priority="1">
      <formula>H71&gt;0</formula>
    </cfRule>
    <cfRule type="expression" dxfId="16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34.39</v>
      </c>
      <c r="R4" s="509">
        <v>-2.0500000000000001E-2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37.829000000000001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37.485100000000003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37.141200000000005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36.7973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36.453400000000002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36.109500000000004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35.765599999999999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35.421700000000001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35.077800000000003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34.733899999999998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34.046100000000003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33.702199999999998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33.3583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33.014400000000002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32.670499999999997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32.326599999999999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31.982700000000001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31.638800000000003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31.294900000000002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30.951000000000001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5" priority="21">
      <formula>F47&gt;0</formula>
    </cfRule>
    <cfRule type="expression" dxfId="1644" priority="22">
      <formula>F47&lt;0</formula>
    </cfRule>
  </conditionalFormatting>
  <conditionalFormatting sqref="Q7">
    <cfRule type="expression" dxfId="1643" priority="19">
      <formula>Q7&gt;0</formula>
    </cfRule>
    <cfRule type="expression" dxfId="1642" priority="20">
      <formula>Q7&lt;0</formula>
    </cfRule>
  </conditionalFormatting>
  <conditionalFormatting sqref="Q8">
    <cfRule type="expression" dxfId="1641" priority="17">
      <formula>Q8&gt;0</formula>
    </cfRule>
    <cfRule type="expression" dxfId="1640" priority="18">
      <formula>Q8&lt;0</formula>
    </cfRule>
  </conditionalFormatting>
  <conditionalFormatting sqref="F25:F46">
    <cfRule type="expression" dxfId="1639" priority="15">
      <formula>F25&gt;0</formula>
    </cfRule>
    <cfRule type="expression" dxfId="1638" priority="16">
      <formula>F25&lt;0</formula>
    </cfRule>
  </conditionalFormatting>
  <conditionalFormatting sqref="H25:H46">
    <cfRule type="expression" dxfId="1637" priority="13">
      <formula>H25&gt;0</formula>
    </cfRule>
    <cfRule type="expression" dxfId="1636" priority="14">
      <formula>H25&lt;0</formula>
    </cfRule>
  </conditionalFormatting>
  <conditionalFormatting sqref="F89:F110">
    <cfRule type="expression" dxfId="1635" priority="11">
      <formula>F89&gt;0</formula>
    </cfRule>
    <cfRule type="expression" dxfId="1634" priority="12">
      <formula>F89&lt;0</formula>
    </cfRule>
  </conditionalFormatting>
  <conditionalFormatting sqref="H89:H110">
    <cfRule type="expression" dxfId="1633" priority="9">
      <formula>H89&gt;0</formula>
    </cfRule>
    <cfRule type="expression" dxfId="1632" priority="10">
      <formula>H89&lt;0</formula>
    </cfRule>
  </conditionalFormatting>
  <conditionalFormatting sqref="Q10">
    <cfRule type="expression" dxfId="1631" priority="7">
      <formula>Q10&gt;0</formula>
    </cfRule>
    <cfRule type="expression" dxfId="1630" priority="8">
      <formula>Q10&lt;0</formula>
    </cfRule>
  </conditionalFormatting>
  <conditionalFormatting sqref="J25:J38">
    <cfRule type="expression" dxfId="1629" priority="5">
      <formula>J25&gt;0</formula>
    </cfRule>
    <cfRule type="expression" dxfId="1628" priority="6">
      <formula>J25&lt;0</formula>
    </cfRule>
  </conditionalFormatting>
  <conditionalFormatting sqref="K25:K38">
    <cfRule type="expression" dxfId="1627" priority="3">
      <formula>K25&gt;0</formula>
    </cfRule>
    <cfRule type="expression" dxfId="1626" priority="4">
      <formula>K25&lt;0</formula>
    </cfRule>
  </conditionalFormatting>
  <conditionalFormatting sqref="L25:L38">
    <cfRule type="expression" dxfId="1625" priority="1">
      <formula>L25&gt;0</formula>
    </cfRule>
    <cfRule type="expression" dxfId="16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66.56</v>
      </c>
      <c r="R4" s="487">
        <v>-1.03E-2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73.216000000000008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72.55040000000001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71.884800000000013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71.219200000000001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70.553600000000003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69.888000000000005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69.222400000000007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68.55680000000001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67.891199999999998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67.2256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66.56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65.894400000000005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65.228800000000007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64.563199999999995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63.897599999999997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63.231999999999999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62.566400000000002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61.900800000000004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61.235200000000006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60.569600000000001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59.904000000000003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23" priority="23">
      <formula>F34&gt;0</formula>
    </cfRule>
    <cfRule type="expression" dxfId="1622" priority="24">
      <formula>F34&lt;0</formula>
    </cfRule>
  </conditionalFormatting>
  <conditionalFormatting sqref="Q7">
    <cfRule type="expression" dxfId="1621" priority="21">
      <formula>Q7&gt;0</formula>
    </cfRule>
    <cfRule type="expression" dxfId="1620" priority="22">
      <formula>Q7&lt;0</formula>
    </cfRule>
  </conditionalFormatting>
  <conditionalFormatting sqref="Q8">
    <cfRule type="expression" dxfId="1619" priority="19">
      <formula>Q8&gt;0</formula>
    </cfRule>
    <cfRule type="expression" dxfId="1618" priority="20">
      <formula>Q8&lt;0</formula>
    </cfRule>
  </conditionalFormatting>
  <conditionalFormatting sqref="F25:F33">
    <cfRule type="expression" dxfId="1617" priority="17">
      <formula>F25&gt;0</formula>
    </cfRule>
    <cfRule type="expression" dxfId="1616" priority="18">
      <formula>F25&lt;0</formula>
    </cfRule>
  </conditionalFormatting>
  <conditionalFormatting sqref="H25:H33">
    <cfRule type="expression" dxfId="1615" priority="15">
      <formula>H25&gt;0</formula>
    </cfRule>
    <cfRule type="expression" dxfId="1614" priority="16">
      <formula>H25&lt;0</formula>
    </cfRule>
  </conditionalFormatting>
  <conditionalFormatting sqref="M46">
    <cfRule type="expression" dxfId="1613" priority="13">
      <formula>M46&gt;0</formula>
    </cfRule>
    <cfRule type="expression" dxfId="1612" priority="14">
      <formula>M46&lt;0</formula>
    </cfRule>
  </conditionalFormatting>
  <conditionalFormatting sqref="F79:F87 H79:H87">
    <cfRule type="expression" dxfId="1611" priority="11">
      <formula>F79&gt;0</formula>
    </cfRule>
    <cfRule type="expression" dxfId="1610" priority="12">
      <formula>F79&lt;0</formula>
    </cfRule>
  </conditionalFormatting>
  <conditionalFormatting sqref="F70:F78">
    <cfRule type="expression" dxfId="1609" priority="9">
      <formula>F70&gt;0</formula>
    </cfRule>
    <cfRule type="expression" dxfId="1608" priority="10">
      <formula>F70&lt;0</formula>
    </cfRule>
  </conditionalFormatting>
  <conditionalFormatting sqref="H70:H78">
    <cfRule type="expression" dxfId="1607" priority="7">
      <formula>H70&gt;0</formula>
    </cfRule>
    <cfRule type="expression" dxfId="1606" priority="8">
      <formula>H70&lt;0</formula>
    </cfRule>
  </conditionalFormatting>
  <conditionalFormatting sqref="J27:K27 J30:K30 J33:K33 J36:K36 J39:K39 J42:K42">
    <cfRule type="expression" dxfId="1605" priority="5">
      <formula>J27&gt;0</formula>
    </cfRule>
    <cfRule type="expression" dxfId="1604" priority="6">
      <formula>J27&lt;0</formula>
    </cfRule>
  </conditionalFormatting>
  <conditionalFormatting sqref="J28:K29 J31:K32 J34:K35 J37:K38 J40:K41">
    <cfRule type="expression" dxfId="1603" priority="3">
      <formula>J28&gt;0</formula>
    </cfRule>
    <cfRule type="expression" dxfId="1602" priority="4">
      <formula>J28&lt;0</formula>
    </cfRule>
  </conditionalFormatting>
  <conditionalFormatting sqref="L27:L42">
    <cfRule type="expression" dxfId="1601" priority="1">
      <formula>L27&gt;0</formula>
    </cfRule>
    <cfRule type="expression" dxfId="16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29.92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29.92</v>
      </c>
      <c r="R4" s="487">
        <v>-1.12E-2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32.912000000000006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32.612800000000007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32.313600000000001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32.014400000000002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31.715200000000003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31.416000000000004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31.116800000000001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30.817600000000002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30.518400000000003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30.219200000000001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29.92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29.620800000000003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29.3216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29.022400000000001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28.723200000000002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28.423999999999999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28.1248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27.825600000000001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27.526400000000002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27.227200000000003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26.928000000000001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599" priority="9">
      <formula>F57&gt;0</formula>
    </cfRule>
    <cfRule type="expression" dxfId="1598" priority="10">
      <formula>F57&lt;0</formula>
    </cfRule>
  </conditionalFormatting>
  <conditionalFormatting sqref="Q7">
    <cfRule type="expression" dxfId="1597" priority="7">
      <formula>Q7&gt;0</formula>
    </cfRule>
    <cfRule type="expression" dxfId="1596" priority="8">
      <formula>Q7&lt;0</formula>
    </cfRule>
  </conditionalFormatting>
  <conditionalFormatting sqref="Q8">
    <cfRule type="expression" dxfId="1595" priority="5">
      <formula>Q8&gt;0</formula>
    </cfRule>
    <cfRule type="expression" dxfId="1594" priority="6">
      <formula>Q8&lt;0</formula>
    </cfRule>
  </conditionalFormatting>
  <conditionalFormatting sqref="F25:F56">
    <cfRule type="expression" dxfId="1593" priority="3">
      <formula>F25&gt;0</formula>
    </cfRule>
    <cfRule type="expression" dxfId="1592" priority="4">
      <formula>F25&lt;0</formula>
    </cfRule>
  </conditionalFormatting>
  <conditionalFormatting sqref="H25:H56">
    <cfRule type="expression" dxfId="1591" priority="1">
      <formula>H25&gt;0</formula>
    </cfRule>
    <cfRule type="expression" dxfId="15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80.19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80.19</v>
      </c>
      <c r="R4" s="487">
        <v>-4.1500000000000002E-2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88.209000000000003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87.4071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86.605199999999996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85.803300000000007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85.001400000000004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84.1995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83.397599999999997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82.595699999999994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81.793800000000005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80.991900000000001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80.19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79.388099999999994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78.586199999999991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77.784300000000002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76.982399999999998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76.180499999999995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75.378599999999992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74.576700000000002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73.774799999999999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72.972899999999996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72.171000000000006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589" priority="15">
      <formula>F57&gt;0</formula>
    </cfRule>
    <cfRule type="expression" dxfId="1588" priority="16">
      <formula>F57&lt;0</formula>
    </cfRule>
  </conditionalFormatting>
  <conditionalFormatting sqref="Q7">
    <cfRule type="expression" dxfId="1587" priority="13">
      <formula>Q7&gt;0</formula>
    </cfRule>
    <cfRule type="expression" dxfId="1586" priority="14">
      <formula>Q7&lt;0</formula>
    </cfRule>
  </conditionalFormatting>
  <conditionalFormatting sqref="Q8">
    <cfRule type="expression" dxfId="1585" priority="11">
      <formula>Q8&gt;0</formula>
    </cfRule>
    <cfRule type="expression" dxfId="1584" priority="12">
      <formula>Q8&lt;0</formula>
    </cfRule>
  </conditionalFormatting>
  <conditionalFormatting sqref="F25:F56">
    <cfRule type="expression" dxfId="1583" priority="9">
      <formula>F25&gt;0</formula>
    </cfRule>
    <cfRule type="expression" dxfId="1582" priority="10">
      <formula>F25&lt;0</formula>
    </cfRule>
  </conditionalFormatting>
  <conditionalFormatting sqref="H25:H56">
    <cfRule type="expression" dxfId="1581" priority="7">
      <formula>H25&gt;0</formula>
    </cfRule>
    <cfRule type="expression" dxfId="1580" priority="8">
      <formula>H25&lt;0</formula>
    </cfRule>
  </conditionalFormatting>
  <conditionalFormatting sqref="M58">
    <cfRule type="expression" dxfId="1579" priority="5">
      <formula>M58&gt;0</formula>
    </cfRule>
    <cfRule type="expression" dxfId="1578" priority="6">
      <formula>M58&lt;0</formula>
    </cfRule>
  </conditionalFormatting>
  <conditionalFormatting sqref="F84:F115">
    <cfRule type="expression" dxfId="1577" priority="3">
      <formula>F84&gt;0</formula>
    </cfRule>
    <cfRule type="expression" dxfId="1576" priority="4">
      <formula>F84&lt;0</formula>
    </cfRule>
  </conditionalFormatting>
  <conditionalFormatting sqref="H84:H115">
    <cfRule type="expression" dxfId="1575" priority="1">
      <formula>H84&gt;0</formula>
    </cfRule>
    <cfRule type="expression" dxfId="15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196.9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196.9</v>
      </c>
      <c r="R4" s="509">
        <v>-6.7000000000000002E-3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216.59000000000003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214.62100000000001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212.65200000000002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210.68300000000002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208.71400000000003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206.745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204.77600000000001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202.80700000000002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200.83800000000002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198.869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196.9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194.93100000000001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192.96199999999999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190.99299999999999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189.024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187.05500000000001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185.08599999999998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183.11700000000002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181.14800000000002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179.179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177.21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3" priority="21">
      <formula>F47&gt;0</formula>
    </cfRule>
    <cfRule type="expression" dxfId="1572" priority="22">
      <formula>F47&lt;0</formula>
    </cfRule>
  </conditionalFormatting>
  <conditionalFormatting sqref="Q7">
    <cfRule type="expression" dxfId="1571" priority="19">
      <formula>Q7&gt;0</formula>
    </cfRule>
    <cfRule type="expression" dxfId="1570" priority="20">
      <formula>Q7&lt;0</formula>
    </cfRule>
  </conditionalFormatting>
  <conditionalFormatting sqref="Q8">
    <cfRule type="expression" dxfId="1569" priority="17">
      <formula>Q8&gt;0</formula>
    </cfRule>
    <cfRule type="expression" dxfId="1568" priority="18">
      <formula>Q8&lt;0</formula>
    </cfRule>
  </conditionalFormatting>
  <conditionalFormatting sqref="F25:F46">
    <cfRule type="expression" dxfId="1567" priority="15">
      <formula>F25&gt;0</formula>
    </cfRule>
    <cfRule type="expression" dxfId="1566" priority="16">
      <formula>F25&lt;0</formula>
    </cfRule>
  </conditionalFormatting>
  <conditionalFormatting sqref="H25:H46">
    <cfRule type="expression" dxfId="1565" priority="13">
      <formula>H25&gt;0</formula>
    </cfRule>
    <cfRule type="expression" dxfId="1564" priority="14">
      <formula>H25&lt;0</formula>
    </cfRule>
  </conditionalFormatting>
  <conditionalFormatting sqref="F89:F110">
    <cfRule type="expression" dxfId="1563" priority="11">
      <formula>F89&gt;0</formula>
    </cfRule>
    <cfRule type="expression" dxfId="1562" priority="12">
      <formula>F89&lt;0</formula>
    </cfRule>
  </conditionalFormatting>
  <conditionalFormatting sqref="H89:H110">
    <cfRule type="expression" dxfId="1561" priority="9">
      <formula>H89&gt;0</formula>
    </cfRule>
    <cfRule type="expression" dxfId="1560" priority="10">
      <formula>H89&lt;0</formula>
    </cfRule>
  </conditionalFormatting>
  <conditionalFormatting sqref="Q10">
    <cfRule type="expression" dxfId="1559" priority="7">
      <formula>Q10&gt;0</formula>
    </cfRule>
    <cfRule type="expression" dxfId="1558" priority="8">
      <formula>Q10&lt;0</formula>
    </cfRule>
  </conditionalFormatting>
  <conditionalFormatting sqref="J25:J38">
    <cfRule type="expression" dxfId="1557" priority="5">
      <formula>J25&gt;0</formula>
    </cfRule>
    <cfRule type="expression" dxfId="1556" priority="6">
      <formula>J25&lt;0</formula>
    </cfRule>
  </conditionalFormatting>
  <conditionalFormatting sqref="K25:K38">
    <cfRule type="expression" dxfId="1555" priority="3">
      <formula>K25&gt;0</formula>
    </cfRule>
    <cfRule type="expression" dxfId="1554" priority="4">
      <formula>K25&lt;0</formula>
    </cfRule>
  </conditionalFormatting>
  <conditionalFormatting sqref="L25:L38">
    <cfRule type="expression" dxfId="1553" priority="1">
      <formula>L25&gt;0</formula>
    </cfRule>
    <cfRule type="expression" dxfId="15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7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4800</v>
      </c>
      <c r="Y2" s="62">
        <v>42804</v>
      </c>
      <c r="Z2" s="799" t="s">
        <v>725</v>
      </c>
      <c r="AA2" s="799"/>
      <c r="AB2" s="799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2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15.802524999999987</v>
      </c>
      <c r="Y3" s="62">
        <v>42866</v>
      </c>
      <c r="Z3" s="799" t="s">
        <v>726</v>
      </c>
      <c r="AA3" s="799"/>
      <c r="AB3" s="79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18.059999999999999</v>
      </c>
      <c r="R4" s="487">
        <v>-2.9600000000000001E-2</v>
      </c>
      <c r="Y4" s="62">
        <v>43088</v>
      </c>
      <c r="Z4" s="754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86688</v>
      </c>
      <c r="Y5" s="62">
        <v>43096</v>
      </c>
      <c r="Z5" s="754" t="s">
        <v>844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75852.119999999937</v>
      </c>
      <c r="Y6" s="62">
        <v>43103</v>
      </c>
      <c r="Z6" s="754" t="s">
        <v>895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25451.451000001689</v>
      </c>
      <c r="R7">
        <v>3300</v>
      </c>
      <c r="U7" s="179"/>
      <c r="Y7" s="62"/>
      <c r="Z7" s="754" t="s">
        <v>896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10835.880000000063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0.14285533482782117</v>
      </c>
      <c r="Y9" s="62">
        <v>43106</v>
      </c>
      <c r="Z9" s="765" t="s">
        <v>918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1.1074197120708749E-2</v>
      </c>
      <c r="R11">
        <f>0.05</f>
        <v>0.05</v>
      </c>
      <c r="Y11" s="62">
        <v>43117</v>
      </c>
      <c r="Z11" s="754" t="s">
        <v>957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963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4" t="s">
        <v>966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965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964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6">
        <v>43145</v>
      </c>
      <c r="Z18" s="754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798" t="s">
        <v>78</v>
      </c>
      <c r="P41" s="79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22.033199999999997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21.852599999999999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21.671999999999997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21.491399999999999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21.310799999999997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21.130199999999999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20.949599999999997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20.768999999999998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20.588399999999996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20.407799999999998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20.2272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20.046600000000002</v>
      </c>
    </row>
    <row r="54" spans="1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19.866</v>
      </c>
    </row>
    <row r="55" spans="1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19.685400000000001</v>
      </c>
    </row>
    <row r="56" spans="1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19.504799999999999</v>
      </c>
    </row>
    <row r="57" spans="1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19.324200000000001</v>
      </c>
    </row>
    <row r="58" spans="1:16" x14ac:dyDescent="0.25">
      <c r="G58" s="29"/>
      <c r="O58" s="81">
        <v>1.06</v>
      </c>
      <c r="P58" s="81">
        <f t="shared" si="3"/>
        <v>19.143599999999999</v>
      </c>
    </row>
    <row r="59" spans="1:16" x14ac:dyDescent="0.25">
      <c r="G59" s="29"/>
      <c r="O59" s="81">
        <v>1.05</v>
      </c>
      <c r="P59" s="81">
        <f t="shared" si="3"/>
        <v>18.963000000000001</v>
      </c>
    </row>
    <row r="60" spans="1:16" x14ac:dyDescent="0.25">
      <c r="A60" s="31" t="s">
        <v>81</v>
      </c>
      <c r="B60" s="490"/>
      <c r="C60" s="71">
        <f>SUM(C2:C59)</f>
        <v>16100</v>
      </c>
      <c r="D60" s="18"/>
      <c r="E60" s="18"/>
      <c r="F60" s="18">
        <f>SUM(F2:F59)</f>
        <v>245882.84999999998</v>
      </c>
      <c r="G60" s="14"/>
      <c r="H60" s="71">
        <f>SUM(H2:H59)</f>
        <v>11300</v>
      </c>
      <c r="I60" s="79"/>
      <c r="J60" s="18"/>
      <c r="K60" s="18">
        <f>SUM(K2:K59)</f>
        <v>168692.48000000004</v>
      </c>
      <c r="L60" s="14"/>
      <c r="M60" s="18">
        <f>SUM(M2:M59)</f>
        <v>1338.25</v>
      </c>
      <c r="O60" s="81">
        <v>1.04</v>
      </c>
      <c r="P60" s="81">
        <f t="shared" si="3"/>
        <v>18.782399999999999</v>
      </c>
    </row>
    <row r="61" spans="1:16" ht="15.75" thickBot="1" x14ac:dyDescent="0.3">
      <c r="A61" s="347" t="s">
        <v>194</v>
      </c>
      <c r="B61" s="491"/>
      <c r="C61" s="349">
        <f>SumByColor($A$61, C2:C59)</f>
        <v>12000</v>
      </c>
      <c r="D61" s="349"/>
      <c r="E61" s="349"/>
      <c r="F61" s="350">
        <f>SumByColor($A$61, F2:F59)</f>
        <v>165609</v>
      </c>
      <c r="G61" s="349"/>
      <c r="H61" s="349">
        <f>SumByColor($A$61, H2:H59)</f>
        <v>11300</v>
      </c>
      <c r="I61" s="349"/>
      <c r="J61" s="350"/>
      <c r="K61" s="350">
        <f>SumByColor($A$61, K2:K59)</f>
        <v>168696</v>
      </c>
      <c r="L61" s="349"/>
      <c r="M61" s="350">
        <f>SumByColor($A$61, M2:M59)</f>
        <v>1338</v>
      </c>
      <c r="O61" s="81">
        <v>1.03</v>
      </c>
      <c r="P61" s="81">
        <f t="shared" si="3"/>
        <v>18.601800000000001</v>
      </c>
    </row>
    <row r="62" spans="1:16" x14ac:dyDescent="0.25">
      <c r="O62" s="81">
        <v>1.02</v>
      </c>
      <c r="P62" s="81">
        <f t="shared" si="3"/>
        <v>18.421199999999999</v>
      </c>
    </row>
    <row r="63" spans="1:16" x14ac:dyDescent="0.25">
      <c r="O63" s="81">
        <v>1.01</v>
      </c>
      <c r="P63" s="81">
        <f t="shared" si="3"/>
        <v>18.240600000000001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18.059999999999999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17.879399999999997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17.698799999999999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17.518199999999997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17.337599999999998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17.156999999999996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16.976399999999998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16.7958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16.615199999999998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16.4346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16.253999999999998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16.073399999999999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15.892799999999999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15.712199999999999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15.531599999999999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15.350999999999999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5" si="88">C138*(E138-D138)</f>
        <v>10350</v>
      </c>
      <c r="G138" s="39">
        <f t="shared" ref="G138:G145" si="89">D138*C138</f>
        <v>72680</v>
      </c>
      <c r="H138" s="226">
        <f t="shared" ref="H138:H145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1:12" x14ac:dyDescent="0.25">
      <c r="A145">
        <v>3300</v>
      </c>
      <c r="B145" s="153">
        <v>43123</v>
      </c>
      <c r="C145" s="10">
        <v>4000</v>
      </c>
      <c r="D145" s="237">
        <v>15.303000000000001</v>
      </c>
      <c r="E145" s="39">
        <v>19.22</v>
      </c>
      <c r="F145" s="39">
        <f t="shared" si="88"/>
        <v>15667.999999999993</v>
      </c>
      <c r="G145" s="39">
        <f t="shared" si="89"/>
        <v>61212</v>
      </c>
      <c r="H145" s="226">
        <f t="shared" si="90"/>
        <v>0.25596288309481785</v>
      </c>
      <c r="I145" s="39"/>
      <c r="J145" s="39">
        <v>70.61</v>
      </c>
      <c r="K145" s="39">
        <v>30285</v>
      </c>
      <c r="L145" s="39"/>
    </row>
    <row r="146" spans="1:12" x14ac:dyDescent="0.25">
      <c r="A146">
        <v>3300</v>
      </c>
      <c r="B146" s="153">
        <v>43125</v>
      </c>
      <c r="C146" s="10">
        <v>4100</v>
      </c>
      <c r="D146" s="237">
        <v>15.39</v>
      </c>
      <c r="E146" s="39">
        <v>18.68</v>
      </c>
      <c r="F146" s="39">
        <f t="shared" ref="F146" si="91">C146*(E146-D146)</f>
        <v>13488.999999999996</v>
      </c>
      <c r="G146" s="39">
        <f t="shared" ref="G146" si="92">D146*C146</f>
        <v>63099</v>
      </c>
      <c r="H146" s="226">
        <f t="shared" ref="H146" si="93">(E146-D146)/D146</f>
        <v>0.21377517868745932</v>
      </c>
      <c r="I146" s="39"/>
      <c r="J146" s="39"/>
      <c r="K146" s="39">
        <v>28105</v>
      </c>
      <c r="L146" s="39"/>
    </row>
    <row r="147" spans="1:12" x14ac:dyDescent="0.25">
      <c r="A147">
        <v>3300</v>
      </c>
      <c r="B147" s="153">
        <v>43126</v>
      </c>
      <c r="C147" s="10">
        <v>4100</v>
      </c>
      <c r="D147" s="237">
        <v>15.39</v>
      </c>
      <c r="E147" s="39">
        <v>18.84</v>
      </c>
      <c r="F147" s="39">
        <f t="shared" ref="F147:F148" si="94">C147*(E147-D147)</f>
        <v>14144.999999999996</v>
      </c>
      <c r="G147" s="39">
        <f t="shared" ref="G147:G148" si="95">D147*C147</f>
        <v>63099</v>
      </c>
      <c r="H147" s="226">
        <f t="shared" ref="H147:H148" si="96">(E147-D147)/D147</f>
        <v>0.22417153996101358</v>
      </c>
      <c r="I147" s="39"/>
      <c r="J147" s="39">
        <v>62.61</v>
      </c>
      <c r="K147" s="39">
        <v>28106</v>
      </c>
      <c r="L147" s="39"/>
    </row>
    <row r="148" spans="1:12" x14ac:dyDescent="0.25">
      <c r="A148">
        <v>3300</v>
      </c>
      <c r="B148" s="153">
        <v>43130</v>
      </c>
      <c r="C148" s="10">
        <v>4800</v>
      </c>
      <c r="D148" s="237">
        <v>15.803000000000001</v>
      </c>
      <c r="E148" s="39">
        <v>18.059999999999999</v>
      </c>
      <c r="F148" s="39">
        <f t="shared" si="94"/>
        <v>10833.599999999989</v>
      </c>
      <c r="G148" s="39">
        <f t="shared" si="95"/>
        <v>75854.400000000009</v>
      </c>
      <c r="H148" s="226">
        <f t="shared" si="96"/>
        <v>0.14282098335759019</v>
      </c>
      <c r="I148" s="39"/>
      <c r="J148" s="39"/>
      <c r="K148" s="39">
        <v>25451</v>
      </c>
      <c r="L148" s="39"/>
    </row>
    <row r="149" spans="1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1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1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1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1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1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1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1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7">IF(C162=0, 0,D162*C162)</f>
        <v>68120</v>
      </c>
      <c r="H162" s="374">
        <f t="shared" ref="H162:H168" si="98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7"/>
        <v>0</v>
      </c>
      <c r="H163" s="374" t="str">
        <f t="shared" si="98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7"/>
        <v>0</v>
      </c>
      <c r="H164" s="374" t="str">
        <f t="shared" si="98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7"/>
        <v>75600</v>
      </c>
      <c r="H165" s="374">
        <f t="shared" si="98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7"/>
        <v>0</v>
      </c>
      <c r="H166" s="374" t="str">
        <f t="shared" si="98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7"/>
        <v>82367.28</v>
      </c>
      <c r="H167" s="374">
        <f t="shared" si="98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7"/>
        <v>0</v>
      </c>
      <c r="H168" s="374" t="str">
        <f t="shared" si="98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9">C170*(E170-D170)</f>
        <v>-29017.579999999998</v>
      </c>
      <c r="G170" s="372">
        <f t="shared" ref="G170:G199" si="100">D170*C170</f>
        <v>91417.900000000009</v>
      </c>
      <c r="H170" s="373">
        <f t="shared" ref="H170:H199" si="101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9"/>
        <v>-31836.35999999999</v>
      </c>
      <c r="G171" s="372">
        <f t="shared" si="100"/>
        <v>101483.62</v>
      </c>
      <c r="H171" s="373">
        <f t="shared" si="101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9"/>
        <v>-34009.06</v>
      </c>
      <c r="G172" s="372">
        <f t="shared" si="100"/>
        <v>109418.42</v>
      </c>
      <c r="H172" s="373">
        <f t="shared" si="101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9"/>
        <v>-34008.920000000006</v>
      </c>
      <c r="G173" s="372">
        <f t="shared" si="100"/>
        <v>101358.28000000001</v>
      </c>
      <c r="H173" s="373">
        <f t="shared" si="101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9"/>
        <v>-39575.879999999997</v>
      </c>
      <c r="G174" s="372">
        <f t="shared" si="100"/>
        <v>108716.71999999999</v>
      </c>
      <c r="H174" s="373">
        <f t="shared" si="101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9"/>
        <v>-38892.919999999991</v>
      </c>
      <c r="G175" s="372">
        <f t="shared" si="100"/>
        <v>110180.68</v>
      </c>
      <c r="H175" s="373">
        <f t="shared" si="101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9"/>
        <v>-39649.22</v>
      </c>
      <c r="G176" s="372">
        <f t="shared" si="100"/>
        <v>101232.94</v>
      </c>
      <c r="H176" s="373">
        <f t="shared" si="101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9"/>
        <v>-41303.94</v>
      </c>
      <c r="G177" s="372">
        <f t="shared" si="100"/>
        <v>94046.46</v>
      </c>
      <c r="H177" s="373">
        <f t="shared" si="101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9"/>
        <v>-42699.159999999996</v>
      </c>
      <c r="G178" s="372">
        <f t="shared" si="100"/>
        <v>101024.04</v>
      </c>
      <c r="H178" s="373">
        <f t="shared" si="101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9"/>
        <v>-47715.600000000006</v>
      </c>
      <c r="G179" s="372">
        <f t="shared" si="100"/>
        <v>107500.44</v>
      </c>
      <c r="H179" s="373">
        <f t="shared" si="101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9"/>
        <v>-46809.119999999995</v>
      </c>
      <c r="G180" s="372">
        <f t="shared" si="100"/>
        <v>113864.21999999999</v>
      </c>
      <c r="H180" s="373">
        <f t="shared" si="101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9"/>
        <v>-47694.16</v>
      </c>
      <c r="G181" s="372">
        <f t="shared" si="100"/>
        <v>126525.44</v>
      </c>
      <c r="H181" s="373">
        <f t="shared" si="101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9"/>
        <v>-48128</v>
      </c>
      <c r="G182" s="372">
        <f t="shared" si="100"/>
        <v>129280</v>
      </c>
      <c r="H182" s="373">
        <f t="shared" si="101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9"/>
        <v>-48155.4</v>
      </c>
      <c r="G183" s="372">
        <f t="shared" si="100"/>
        <v>113708.88</v>
      </c>
      <c r="H183" s="373">
        <f t="shared" si="101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9"/>
        <v>-42239.579999999994</v>
      </c>
      <c r="G184" s="372">
        <f t="shared" si="100"/>
        <v>100564.46</v>
      </c>
      <c r="H184" s="373">
        <f t="shared" si="101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9"/>
        <v>-42072.46</v>
      </c>
      <c r="G185" s="372">
        <f t="shared" si="100"/>
        <v>100397.34000000001</v>
      </c>
      <c r="H185" s="373">
        <f t="shared" si="101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9"/>
        <v>-45543.96</v>
      </c>
      <c r="G186" s="372">
        <f t="shared" si="100"/>
        <v>132958.98000000001</v>
      </c>
      <c r="H186" s="373">
        <f t="shared" si="101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9"/>
        <v>-45906.62000000001</v>
      </c>
      <c r="G187" s="372">
        <f t="shared" si="100"/>
        <v>158980.96</v>
      </c>
      <c r="H187" s="373">
        <f t="shared" si="101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9"/>
        <v>-51777.299999999996</v>
      </c>
      <c r="G188" s="372">
        <f t="shared" si="100"/>
        <v>171590.94</v>
      </c>
      <c r="H188" s="374">
        <f t="shared" si="101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9"/>
        <v>-49664.193999999989</v>
      </c>
      <c r="G189" s="372">
        <f t="shared" si="100"/>
        <v>158920.21399999998</v>
      </c>
      <c r="H189" s="374">
        <f t="shared" si="101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9"/>
        <v>-47987.500000000015</v>
      </c>
      <c r="G190" s="372">
        <f t="shared" si="100"/>
        <v>145958.78</v>
      </c>
      <c r="H190" s="374">
        <f t="shared" si="101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9"/>
        <v>-47702.966000000015</v>
      </c>
      <c r="G191" s="372">
        <f t="shared" si="100"/>
        <v>158434.24600000001</v>
      </c>
      <c r="H191" s="374">
        <f t="shared" si="101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9"/>
        <v>-60971.399999999987</v>
      </c>
      <c r="G192" s="372">
        <f t="shared" si="100"/>
        <v>170139.24</v>
      </c>
      <c r="H192" s="374">
        <f t="shared" si="101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9"/>
        <v>-77656.859999999986</v>
      </c>
      <c r="G193" s="372">
        <f t="shared" si="100"/>
        <v>166354.54</v>
      </c>
      <c r="H193" s="374">
        <f t="shared" si="101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9"/>
        <v>-85359.959999999992</v>
      </c>
      <c r="G194" s="372">
        <f t="shared" si="100"/>
        <v>169945.68</v>
      </c>
      <c r="H194" s="374">
        <f t="shared" si="101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9"/>
        <v>-100883.47199999999</v>
      </c>
      <c r="G195" s="372">
        <f t="shared" si="100"/>
        <v>169887.61199999999</v>
      </c>
      <c r="H195" s="373">
        <f t="shared" si="101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9"/>
        <v>-97651.02</v>
      </c>
      <c r="G196" s="372">
        <f t="shared" si="100"/>
        <v>169848.9</v>
      </c>
      <c r="H196" s="373">
        <f t="shared" si="101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9"/>
        <v>-97231.731999999989</v>
      </c>
      <c r="G197" s="372">
        <f t="shared" si="100"/>
        <v>165974.95199999999</v>
      </c>
      <c r="H197" s="373">
        <f t="shared" si="101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9"/>
        <v>-97234.865999999995</v>
      </c>
      <c r="G198" s="372">
        <f t="shared" si="100"/>
        <v>169723.08599999998</v>
      </c>
      <c r="H198" s="373">
        <f t="shared" si="101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9"/>
        <v>-104373.632</v>
      </c>
      <c r="G199" s="372">
        <f t="shared" si="100"/>
        <v>197776.17199999999</v>
      </c>
      <c r="H199" s="373">
        <f t="shared" si="101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9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9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102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102"/>
        <v>-94166.28</v>
      </c>
      <c r="G203" s="372">
        <f t="shared" ref="G203:G210" si="103">IF(C203=0, 0,D203*C203)</f>
        <v>165387.56</v>
      </c>
      <c r="H203" s="373">
        <f t="shared" ref="H203:H210" si="104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102"/>
        <v>-91969.787999999986</v>
      </c>
      <c r="G204" s="372">
        <f t="shared" si="103"/>
        <v>157393.788</v>
      </c>
      <c r="H204" s="373">
        <f t="shared" si="104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102"/>
        <v>-91154.7</v>
      </c>
      <c r="G205" s="372">
        <f t="shared" si="103"/>
        <v>145246.5</v>
      </c>
      <c r="H205" s="373">
        <f t="shared" si="104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102"/>
        <v>-92238.461999999985</v>
      </c>
      <c r="G206" s="372">
        <f t="shared" si="103"/>
        <v>161141.78199999998</v>
      </c>
      <c r="H206" s="373">
        <f t="shared" si="104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102"/>
        <v>-89571.54800000001</v>
      </c>
      <c r="G207" s="372">
        <f t="shared" si="103"/>
        <v>152607.92800000001</v>
      </c>
      <c r="H207" s="373">
        <f t="shared" si="104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102"/>
        <v>-89550.534</v>
      </c>
      <c r="G208" s="372">
        <f t="shared" si="103"/>
        <v>169006.91400000002</v>
      </c>
      <c r="H208" s="373">
        <f t="shared" si="104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102"/>
        <v>-89678.238000000012</v>
      </c>
      <c r="G209" s="372">
        <f t="shared" si="103"/>
        <v>165029.61800000002</v>
      </c>
      <c r="H209" s="373">
        <f t="shared" si="104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102"/>
        <v>-89511.821999999986</v>
      </c>
      <c r="G210" s="372">
        <f t="shared" si="103"/>
        <v>168968.20199999999</v>
      </c>
      <c r="H210" s="373">
        <f t="shared" si="104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105">C211*(E211-D211)</f>
        <v>-89632.347999999984</v>
      </c>
      <c r="G211" s="372">
        <f t="shared" ref="G211:G222" si="106">IF(C211=0, 0,D211*C211)</f>
        <v>164983.728</v>
      </c>
      <c r="H211" s="373">
        <f t="shared" ref="H211:H262" si="107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105"/>
        <v>-93372.971999999994</v>
      </c>
      <c r="G212" s="372">
        <f t="shared" si="106"/>
        <v>172761.372</v>
      </c>
      <c r="H212" s="373">
        <f t="shared" si="107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105"/>
        <v>-91747.44</v>
      </c>
      <c r="G213" s="372">
        <f t="shared" si="106"/>
        <v>168784.32</v>
      </c>
      <c r="H213" s="373">
        <f t="shared" si="107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105"/>
        <v>-80757.467999999993</v>
      </c>
      <c r="G214" s="372">
        <f t="shared" si="106"/>
        <v>159727.26799999998</v>
      </c>
      <c r="H214" s="374">
        <f t="shared" si="107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105"/>
        <v>-72386.955999999976</v>
      </c>
      <c r="G215" s="372">
        <f t="shared" si="106"/>
        <v>164888.61599999998</v>
      </c>
      <c r="H215" s="374">
        <f t="shared" si="107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105"/>
        <v>-62830.615999999987</v>
      </c>
      <c r="G216" s="372">
        <f t="shared" si="106"/>
        <v>164888.61599999998</v>
      </c>
      <c r="H216" s="374">
        <f t="shared" si="107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105"/>
        <v>-66133.584000000003</v>
      </c>
      <c r="G217" s="372">
        <f t="shared" si="106"/>
        <v>164387.60399999999</v>
      </c>
      <c r="H217" s="374">
        <f t="shared" si="107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105"/>
        <v>-61160.576000000008</v>
      </c>
      <c r="G218" s="372">
        <f t="shared" si="106"/>
        <v>164331.93599999999</v>
      </c>
      <c r="H218" s="374">
        <f t="shared" si="107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105"/>
        <v>-58033.889999999992</v>
      </c>
      <c r="G219" s="372">
        <f t="shared" si="106"/>
        <v>164266.99</v>
      </c>
      <c r="H219" s="374">
        <f t="shared" si="107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105"/>
        <v>-56328.439999999988</v>
      </c>
      <c r="G220" s="372">
        <f t="shared" si="106"/>
        <v>148531.07999999999</v>
      </c>
      <c r="H220" s="374">
        <f t="shared" si="107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105"/>
        <v>-57894.720000000016</v>
      </c>
      <c r="G221" s="372">
        <f t="shared" si="106"/>
        <v>163942.26</v>
      </c>
      <c r="H221" s="373">
        <f t="shared" si="107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105"/>
        <v>-58904.104000000007</v>
      </c>
      <c r="G222" s="372">
        <f t="shared" si="106"/>
        <v>167796.78400000001</v>
      </c>
      <c r="H222" s="373">
        <f t="shared" si="107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8">C223*(E223-D223)</f>
        <v>-69928.587000000014</v>
      </c>
      <c r="G223" s="372">
        <f t="shared" ref="G223:G262" si="109">IF(C223=0, 0,D223*C223)</f>
        <v>206559.20699999999</v>
      </c>
      <c r="H223" s="373">
        <f t="shared" si="107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8"/>
        <v>-66302.234199999992</v>
      </c>
      <c r="G224" s="372">
        <f t="shared" si="109"/>
        <v>185059.5742</v>
      </c>
      <c r="H224" s="373">
        <f t="shared" si="107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8"/>
        <v>-59729.712599999977</v>
      </c>
      <c r="G225" s="372">
        <f t="shared" si="109"/>
        <v>167542.63259999998</v>
      </c>
      <c r="H225" s="373">
        <f t="shared" si="107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8"/>
        <v>-65233.308000000005</v>
      </c>
      <c r="G226" s="372">
        <f t="shared" si="109"/>
        <v>188202.64799999999</v>
      </c>
      <c r="H226" s="373">
        <f t="shared" si="107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8"/>
        <v>-64902.603600000009</v>
      </c>
      <c r="G227" s="372">
        <f t="shared" si="109"/>
        <v>167102.28360000002</v>
      </c>
      <c r="H227" s="373">
        <f t="shared" si="107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8"/>
        <v>-66452.265800000008</v>
      </c>
      <c r="G228" s="372">
        <f t="shared" si="109"/>
        <v>168143.46580000001</v>
      </c>
      <c r="H228" s="373">
        <f t="shared" si="107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8"/>
        <v>-64191.270599999982</v>
      </c>
      <c r="G229" s="372">
        <f t="shared" si="109"/>
        <v>167068.4106</v>
      </c>
      <c r="H229" s="373">
        <f t="shared" si="107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8"/>
        <v>-53072.044600000016</v>
      </c>
      <c r="G230" s="372">
        <f t="shared" si="109"/>
        <v>155298.88460000002</v>
      </c>
      <c r="H230" s="373">
        <f t="shared" si="107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8"/>
        <v>-54016.789200000007</v>
      </c>
      <c r="G231" s="372">
        <f t="shared" si="109"/>
        <v>166959.04920000001</v>
      </c>
      <c r="H231" s="373">
        <f t="shared" si="107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8"/>
        <v>-40694.080000000002</v>
      </c>
      <c r="G232" s="372">
        <f t="shared" si="109"/>
        <v>148852.48000000001</v>
      </c>
      <c r="H232" s="373">
        <f t="shared" si="107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8"/>
        <v>-41622.116400000006</v>
      </c>
      <c r="G233" s="372">
        <f t="shared" si="109"/>
        <v>161235.47640000001</v>
      </c>
      <c r="H233" s="373">
        <f t="shared" si="107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8"/>
        <v>-39713.673000000003</v>
      </c>
      <c r="G234" s="372">
        <f t="shared" si="109"/>
        <v>166592.253</v>
      </c>
      <c r="H234" s="373">
        <f t="shared" si="107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8"/>
        <v>-39679.2474</v>
      </c>
      <c r="G235" s="372">
        <f t="shared" si="109"/>
        <v>160002.82739999998</v>
      </c>
      <c r="H235" s="373">
        <f t="shared" si="107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8"/>
        <v>-40600.177800000019</v>
      </c>
      <c r="G236" s="372">
        <f t="shared" si="109"/>
        <v>166510.9578</v>
      </c>
      <c r="H236" s="373">
        <f t="shared" si="107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8"/>
        <v>-37192.92720000002</v>
      </c>
      <c r="G237" s="372">
        <f t="shared" si="109"/>
        <v>159811.00720000002</v>
      </c>
      <c r="H237" s="373">
        <f t="shared" si="107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8"/>
        <v>-28198.487200000018</v>
      </c>
      <c r="G238" s="372">
        <f t="shared" si="109"/>
        <v>159811.00720000002</v>
      </c>
      <c r="H238" s="373">
        <f t="shared" si="107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8"/>
        <v>-32939.072999999997</v>
      </c>
      <c r="G239" s="372">
        <f t="shared" si="109"/>
        <v>166785.81299999999</v>
      </c>
      <c r="H239" s="373">
        <f t="shared" si="107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8"/>
        <v>-27080.606799999998</v>
      </c>
      <c r="G240" s="372">
        <f t="shared" si="109"/>
        <v>159610.92679999999</v>
      </c>
      <c r="H240" s="374">
        <f t="shared" si="107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8"/>
        <v>-23278.161400000005</v>
      </c>
      <c r="G241" s="372">
        <f t="shared" si="109"/>
        <v>159479.6814</v>
      </c>
      <c r="H241" s="374">
        <f t="shared" si="107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8"/>
        <v>-27860.058600000004</v>
      </c>
      <c r="G242" s="372">
        <f t="shared" si="109"/>
        <v>166739.35860000001</v>
      </c>
      <c r="H242" s="374">
        <f t="shared" si="107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8"/>
        <v>-29897.277600000016</v>
      </c>
      <c r="G243" s="372">
        <f t="shared" si="109"/>
        <v>166260.29760000002</v>
      </c>
      <c r="H243" s="374">
        <f t="shared" si="107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8"/>
        <v>-34709.179199999977</v>
      </c>
      <c r="G244" s="372">
        <f t="shared" si="109"/>
        <v>165846.07919999998</v>
      </c>
      <c r="H244" s="374">
        <f t="shared" si="107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8"/>
        <v>-41926.063800000004</v>
      </c>
      <c r="G245" s="372">
        <f t="shared" si="109"/>
        <v>165707.6838</v>
      </c>
      <c r="H245" s="374">
        <f t="shared" si="107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8"/>
        <v>-48426.330400000006</v>
      </c>
      <c r="G246" s="372">
        <f t="shared" si="109"/>
        <v>190547.59040000002</v>
      </c>
      <c r="H246" s="374">
        <f t="shared" si="107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8"/>
        <v>-48374.515200000002</v>
      </c>
      <c r="G247" s="372">
        <f t="shared" si="109"/>
        <v>165187.97520000002</v>
      </c>
      <c r="H247" s="373">
        <f t="shared" si="107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8"/>
        <v>-54432.172800000015</v>
      </c>
      <c r="G248" s="372">
        <f t="shared" si="109"/>
        <v>176588.49280000001</v>
      </c>
      <c r="H248" s="373">
        <f t="shared" si="107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8"/>
        <v>-49378.123800000016</v>
      </c>
      <c r="G249" s="372">
        <f t="shared" si="109"/>
        <v>164933.44380000001</v>
      </c>
      <c r="H249" s="373">
        <f t="shared" si="107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8"/>
        <v>-45614.280400000011</v>
      </c>
      <c r="G250" s="372">
        <f t="shared" si="109"/>
        <v>177274.02040000001</v>
      </c>
      <c r="H250" s="373">
        <f t="shared" si="107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8"/>
        <v>-45519.5052</v>
      </c>
      <c r="G251" s="372">
        <f t="shared" si="109"/>
        <v>164849.2452</v>
      </c>
      <c r="H251" s="373">
        <f t="shared" si="107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8"/>
        <v>-45770.165399999983</v>
      </c>
      <c r="G252" s="372">
        <f t="shared" si="109"/>
        <v>164809.56539999999</v>
      </c>
      <c r="H252" s="373">
        <f t="shared" si="107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8"/>
        <v>-41109.240599999997</v>
      </c>
      <c r="G253" s="372">
        <f t="shared" si="109"/>
        <v>164794.08059999999</v>
      </c>
      <c r="H253" s="373">
        <f t="shared" si="107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8"/>
        <v>-37211.283199999991</v>
      </c>
      <c r="G254" s="372">
        <f t="shared" si="109"/>
        <v>158269.10319999998</v>
      </c>
      <c r="H254" s="373">
        <f t="shared" si="107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8"/>
        <v>-38770.067999999999</v>
      </c>
      <c r="G255" s="372">
        <f t="shared" si="109"/>
        <v>164777.628</v>
      </c>
      <c r="H255" s="373">
        <f t="shared" si="107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8"/>
        <v>-33653.890400000018</v>
      </c>
      <c r="G256" s="372">
        <f t="shared" si="109"/>
        <v>157924.0104</v>
      </c>
      <c r="H256" s="373">
        <f t="shared" si="107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8"/>
        <v>-37103.516399999986</v>
      </c>
      <c r="G257" s="372">
        <f t="shared" si="109"/>
        <v>164562.77639999997</v>
      </c>
      <c r="H257" s="373">
        <f t="shared" si="107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8"/>
        <v>-39676.8966</v>
      </c>
      <c r="G258" s="372">
        <f t="shared" si="109"/>
        <v>164523.09660000002</v>
      </c>
      <c r="H258" s="373">
        <f t="shared" si="107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8"/>
        <v>-35572.456799999993</v>
      </c>
      <c r="G259" s="372">
        <f t="shared" si="109"/>
        <v>164483.41680000001</v>
      </c>
      <c r="H259" s="373">
        <f t="shared" si="107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8"/>
        <v>-29514.401999999984</v>
      </c>
      <c r="G260" s="372">
        <f t="shared" si="109"/>
        <v>143679.28200000001</v>
      </c>
      <c r="H260" s="373">
        <f t="shared" si="107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8"/>
        <v>-24105.848799999996</v>
      </c>
      <c r="G261" s="372">
        <f t="shared" si="109"/>
        <v>136358.20879999999</v>
      </c>
      <c r="H261" s="373">
        <f t="shared" si="107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8"/>
        <v>-24823.50120000001</v>
      </c>
      <c r="G262" s="372">
        <f t="shared" si="109"/>
        <v>143649.8412</v>
      </c>
      <c r="H262" s="373">
        <f t="shared" si="107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10">C263*(E263-D263)</f>
        <v>-33713.287800000006</v>
      </c>
      <c r="G263" s="372">
        <f t="shared" ref="G263:G271" si="111">IF(C263=0, 0,D263*C263)</f>
        <v>154198.0478</v>
      </c>
      <c r="H263" s="373">
        <f t="shared" ref="H263:H271" si="112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10"/>
        <v>-34191.285600000003</v>
      </c>
      <c r="G264" s="372">
        <f t="shared" si="111"/>
        <v>158702.04560000001</v>
      </c>
      <c r="H264" s="373">
        <f t="shared" si="112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10"/>
        <v>-33706.974000000009</v>
      </c>
      <c r="G265" s="372">
        <f t="shared" si="111"/>
        <v>158217.734</v>
      </c>
      <c r="H265" s="373">
        <f t="shared" si="112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10"/>
        <v>-35317.9254</v>
      </c>
      <c r="G266" s="372">
        <f t="shared" si="111"/>
        <v>163357.86540000001</v>
      </c>
      <c r="H266" s="373">
        <f t="shared" si="112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10"/>
        <v>-36815.103999999985</v>
      </c>
      <c r="G267" s="372">
        <f t="shared" si="111"/>
        <v>157985.78399999999</v>
      </c>
      <c r="H267" s="373">
        <f t="shared" si="112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10"/>
        <v>-40329.610399999998</v>
      </c>
      <c r="G268" s="372">
        <f t="shared" si="111"/>
        <v>157881.87039999999</v>
      </c>
      <c r="H268" s="373">
        <f t="shared" si="112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10"/>
        <v>-35684.1158</v>
      </c>
      <c r="G269" s="372">
        <f t="shared" si="111"/>
        <v>157782.59580000001</v>
      </c>
      <c r="H269" s="373">
        <f t="shared" si="112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10"/>
        <v>-23709.664000000008</v>
      </c>
      <c r="G270" s="372">
        <f t="shared" si="111"/>
        <v>134887.10400000002</v>
      </c>
      <c r="H270" s="374">
        <f t="shared" si="112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10"/>
        <v>-19054.279999999995</v>
      </c>
      <c r="G271" s="372">
        <f t="shared" si="111"/>
        <v>121666.28</v>
      </c>
      <c r="H271" s="374">
        <f t="shared" si="112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13">C272*(E272-D272)</f>
        <v>-21366.37</v>
      </c>
      <c r="G272" s="372">
        <f t="shared" ref="G272:G280" si="114">IF(C272=0, 0,D272*C272)</f>
        <v>129041.37</v>
      </c>
      <c r="H272" s="374">
        <f t="shared" ref="H272:H280" si="115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13"/>
        <v>-17585.480000000014</v>
      </c>
      <c r="G273" s="372">
        <f t="shared" si="114"/>
        <v>121421.48000000001</v>
      </c>
      <c r="H273" s="374">
        <f t="shared" si="115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13"/>
        <v>-23433.255999999998</v>
      </c>
      <c r="G274" s="372">
        <f t="shared" si="114"/>
        <v>134073.236</v>
      </c>
      <c r="H274" s="374">
        <f t="shared" si="115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13"/>
        <v>-21154.320000000003</v>
      </c>
      <c r="G275" s="372">
        <f t="shared" si="114"/>
        <v>138785.16</v>
      </c>
      <c r="H275" s="374">
        <f t="shared" si="115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13"/>
        <v>-29477.467400000005</v>
      </c>
      <c r="G276" s="372">
        <f t="shared" si="114"/>
        <v>152116.9474</v>
      </c>
      <c r="H276" s="374">
        <f t="shared" si="115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13"/>
        <v>-29453.938799999982</v>
      </c>
      <c r="G277" s="372">
        <f t="shared" si="114"/>
        <v>156191.41879999998</v>
      </c>
      <c r="H277" s="373">
        <f t="shared" si="115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13"/>
        <v>-19172.503200000017</v>
      </c>
      <c r="G278" s="372">
        <f t="shared" si="114"/>
        <v>140043.3432</v>
      </c>
      <c r="H278" s="373">
        <f t="shared" si="115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13"/>
        <v>-13448.017</v>
      </c>
      <c r="G279" s="372">
        <f t="shared" si="114"/>
        <v>132303.45699999999</v>
      </c>
      <c r="H279" s="373">
        <f t="shared" si="115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13"/>
        <v>-12142.820000000009</v>
      </c>
      <c r="G280" s="372">
        <f t="shared" si="114"/>
        <v>126387.82</v>
      </c>
      <c r="H280" s="373">
        <f t="shared" si="115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6">C281*(E281-D281)</f>
        <v>-11873.480000000014</v>
      </c>
      <c r="G281" s="372">
        <f t="shared" ref="G281:G302" si="117">IF(C281=0, 0,D281*C281)</f>
        <v>118633.48000000001</v>
      </c>
      <c r="H281" s="373">
        <f t="shared" ref="H281:H302" si="118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6"/>
        <v>-11929.199999999995</v>
      </c>
      <c r="G282" s="372">
        <f t="shared" si="117"/>
        <v>106009.2</v>
      </c>
      <c r="H282" s="373">
        <f t="shared" si="118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6"/>
        <v>-18473.284199999991</v>
      </c>
      <c r="G283" s="372">
        <f t="shared" si="117"/>
        <v>138853.4442</v>
      </c>
      <c r="H283" s="373">
        <f t="shared" si="118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6"/>
        <v>-18423.393999999993</v>
      </c>
      <c r="G284" s="372">
        <f t="shared" si="117"/>
        <v>146163.554</v>
      </c>
      <c r="H284" s="373">
        <f t="shared" si="118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6"/>
        <v>-17342.266799999998</v>
      </c>
      <c r="G285" s="372">
        <f t="shared" si="117"/>
        <v>138703.7868</v>
      </c>
      <c r="H285" s="373">
        <f t="shared" si="118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6"/>
        <v>-17312.610000000008</v>
      </c>
      <c r="G286" s="372">
        <f t="shared" si="117"/>
        <v>146094.13</v>
      </c>
      <c r="H286" s="373">
        <f t="shared" si="118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6"/>
        <v>-16618.370000000006</v>
      </c>
      <c r="G287" s="372">
        <f t="shared" si="117"/>
        <v>146094.13</v>
      </c>
      <c r="H287" s="373">
        <f t="shared" si="118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6"/>
        <v>-18614.310000000012</v>
      </c>
      <c r="G288" s="372">
        <f t="shared" si="117"/>
        <v>146094.13</v>
      </c>
      <c r="H288" s="373">
        <f t="shared" si="118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6"/>
        <v>-10717.330000000011</v>
      </c>
      <c r="G289" s="372">
        <f t="shared" si="117"/>
        <v>146094.13</v>
      </c>
      <c r="H289" s="373">
        <f t="shared" si="118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6"/>
        <v>-13335.061799999996</v>
      </c>
      <c r="G290" s="372">
        <f t="shared" si="117"/>
        <v>146939.08179999999</v>
      </c>
      <c r="H290" s="373">
        <f t="shared" si="118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6"/>
        <v>-14034.101799999982</v>
      </c>
      <c r="G291" s="372">
        <f t="shared" si="117"/>
        <v>146939.08179999999</v>
      </c>
      <c r="H291" s="373">
        <f t="shared" si="118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6"/>
        <v>-18125.222999999994</v>
      </c>
      <c r="G292" s="372">
        <f t="shared" si="117"/>
        <v>152910.723</v>
      </c>
      <c r="H292" s="373">
        <f t="shared" si="118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6"/>
        <v>-17204.112599999997</v>
      </c>
      <c r="G293" s="372">
        <f t="shared" si="117"/>
        <v>152812.03260000001</v>
      </c>
      <c r="H293" s="373">
        <f t="shared" si="118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6"/>
        <v>-21007.348200000015</v>
      </c>
      <c r="G294" s="372">
        <f t="shared" si="117"/>
        <v>152777.3082</v>
      </c>
      <c r="H294" s="373">
        <f t="shared" si="118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6"/>
        <v>-23836.109799999987</v>
      </c>
      <c r="G295" s="372">
        <f t="shared" si="117"/>
        <v>154748.68979999999</v>
      </c>
      <c r="H295" s="373">
        <f t="shared" si="118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6"/>
        <v>-28747.721799999992</v>
      </c>
      <c r="G296" s="372">
        <f t="shared" si="117"/>
        <v>157458.96179999999</v>
      </c>
      <c r="H296" s="373">
        <f t="shared" si="118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6"/>
        <v>-26852.387599999998</v>
      </c>
      <c r="G297" s="372">
        <f t="shared" si="117"/>
        <v>154703.22759999998</v>
      </c>
      <c r="H297" s="373">
        <f t="shared" si="118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6"/>
        <v>-32892.451199999996</v>
      </c>
      <c r="G298" s="372">
        <f t="shared" si="117"/>
        <v>157338.5912</v>
      </c>
      <c r="H298" s="373">
        <f t="shared" si="118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6"/>
        <v>-28045.401999999998</v>
      </c>
      <c r="G299" s="372">
        <f t="shared" si="117"/>
        <v>157325.32200000001</v>
      </c>
      <c r="H299" s="374">
        <f t="shared" si="118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6"/>
        <v>-28056.67200000001</v>
      </c>
      <c r="G300" s="372">
        <f t="shared" si="117"/>
        <v>154608.592</v>
      </c>
      <c r="H300" s="374">
        <f t="shared" si="118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6"/>
        <v>-34756.773799999995</v>
      </c>
      <c r="G301" s="372">
        <f t="shared" si="117"/>
        <v>157212.5338</v>
      </c>
      <c r="H301" s="374">
        <f t="shared" si="118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6"/>
        <v>-34901.771399999991</v>
      </c>
      <c r="G302" s="372">
        <f t="shared" si="117"/>
        <v>159747.97140000001</v>
      </c>
      <c r="H302" s="374">
        <f t="shared" si="118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9">C303*(E303-D303)</f>
        <v>-36344.291399999995</v>
      </c>
      <c r="G303" s="372">
        <f t="shared" ref="G303:G318" si="120">IF(C303=0, 0,D303*C303)</f>
        <v>166350.4914</v>
      </c>
      <c r="H303" s="374">
        <f t="shared" ref="H303:H318" si="121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9"/>
        <v>-29806.304399999986</v>
      </c>
      <c r="G304" s="372">
        <f t="shared" si="120"/>
        <v>159588.28439999997</v>
      </c>
      <c r="H304" s="374">
        <f t="shared" si="121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9"/>
        <v>-27362.67760000001</v>
      </c>
      <c r="G305" s="372">
        <f t="shared" si="120"/>
        <v>154100.15760000001</v>
      </c>
      <c r="H305" s="374">
        <f t="shared" si="121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9"/>
        <v>-25413.691800000004</v>
      </c>
      <c r="G306" s="372">
        <f t="shared" si="120"/>
        <v>152157.7518</v>
      </c>
      <c r="H306" s="373">
        <f t="shared" si="121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9"/>
        <v>-18660.303400000012</v>
      </c>
      <c r="G307" s="372">
        <f t="shared" si="120"/>
        <v>145445.88340000002</v>
      </c>
      <c r="H307" s="373">
        <f t="shared" si="121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9"/>
        <v>-16029.133799999994</v>
      </c>
      <c r="G308" s="372">
        <f t="shared" si="120"/>
        <v>145331.33379999999</v>
      </c>
      <c r="H308" s="373">
        <f t="shared" si="121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9"/>
        <v>-13680.976200000003</v>
      </c>
      <c r="G309" s="372">
        <f t="shared" si="120"/>
        <v>137741.23620000001</v>
      </c>
      <c r="H309" s="373">
        <f t="shared" si="121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9"/>
        <v>-9402.4621999999927</v>
      </c>
      <c r="G310" s="372">
        <f t="shared" si="120"/>
        <v>122097.06219999999</v>
      </c>
      <c r="H310" s="373">
        <f t="shared" si="121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9"/>
        <v>-2780.8000000000065</v>
      </c>
      <c r="G311" s="372">
        <f t="shared" si="120"/>
        <v>94520.8</v>
      </c>
      <c r="H311" s="373">
        <f t="shared" si="121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9"/>
        <v>-2111.0000000000005</v>
      </c>
      <c r="G312" s="372">
        <f t="shared" si="120"/>
        <v>86111</v>
      </c>
      <c r="H312" s="373">
        <f t="shared" si="121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9"/>
        <v>-7950.599999999994</v>
      </c>
      <c r="G313" s="372">
        <f t="shared" si="120"/>
        <v>101790.59999999999</v>
      </c>
      <c r="H313" s="373">
        <f t="shared" si="121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9"/>
        <v>-7870.8499999999922</v>
      </c>
      <c r="G314" s="372">
        <f t="shared" si="120"/>
        <v>109530.84999999999</v>
      </c>
      <c r="H314" s="373">
        <f t="shared" si="121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9"/>
        <v>-2961.0000000000055</v>
      </c>
      <c r="G315" s="372">
        <f t="shared" si="120"/>
        <v>101541</v>
      </c>
      <c r="H315" s="373">
        <f t="shared" si="121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9"/>
        <v>-3051.400000000001</v>
      </c>
      <c r="G316" s="372">
        <f t="shared" si="120"/>
        <v>93416.4</v>
      </c>
      <c r="H316" s="373">
        <f t="shared" si="121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9"/>
        <v>-3026.4999999999986</v>
      </c>
      <c r="G317" s="372">
        <f t="shared" si="120"/>
        <v>85176.5</v>
      </c>
      <c r="H317" s="373">
        <f t="shared" si="121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9"/>
        <v>-4876.1226000000042</v>
      </c>
      <c r="G318" s="372">
        <f t="shared" si="120"/>
        <v>88034.802599999995</v>
      </c>
      <c r="H318" s="373">
        <f t="shared" si="121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22">C321*(E321-D321)</f>
        <v>-5163.5724000000046</v>
      </c>
      <c r="G321" s="372">
        <f t="shared" ref="G321:G326" si="123">IF(C321=0, 0,D321*C321)</f>
        <v>103949.79240000001</v>
      </c>
      <c r="H321" s="373">
        <f t="shared" ref="H321:H326" si="124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22"/>
        <v>-7946.8199999999852</v>
      </c>
      <c r="G322" s="372">
        <f t="shared" si="123"/>
        <v>111789.71999999999</v>
      </c>
      <c r="H322" s="374">
        <f t="shared" si="124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22"/>
        <v>-7946.7637999999934</v>
      </c>
      <c r="G323" s="372">
        <f t="shared" si="123"/>
        <v>119564.66379999999</v>
      </c>
      <c r="H323" s="373">
        <f t="shared" si="124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22"/>
        <v>-11864.04560000001</v>
      </c>
      <c r="G324" s="372">
        <f t="shared" si="123"/>
        <v>127187.60560000001</v>
      </c>
      <c r="H324" s="373">
        <f t="shared" si="124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22"/>
        <v>-11894.083199999997</v>
      </c>
      <c r="G325" s="372">
        <f t="shared" si="123"/>
        <v>134727.64319999999</v>
      </c>
      <c r="H325" s="373">
        <f t="shared" si="124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22"/>
        <v>-7970.5317999999861</v>
      </c>
      <c r="G326" s="372">
        <f t="shared" si="123"/>
        <v>126902.75179999998</v>
      </c>
      <c r="H326" s="373">
        <f t="shared" si="124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25">C332*(E332-D332)</f>
        <v>-5839.4414759999936</v>
      </c>
      <c r="G332" s="372">
        <f t="shared" ref="G332:G338" si="126">IF(C332=0, 0,D332*C332)</f>
        <v>126153.70147599999</v>
      </c>
      <c r="H332" s="373">
        <f t="shared" ref="H332:H338" si="127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25"/>
        <v>-7235.2097400000011</v>
      </c>
      <c r="G333" s="372">
        <f t="shared" si="126"/>
        <v>126013.86974000001</v>
      </c>
      <c r="H333" s="373">
        <f t="shared" si="127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25"/>
        <v>-6801.3106039999893</v>
      </c>
      <c r="G334" s="372">
        <f t="shared" si="126"/>
        <v>125579.970604</v>
      </c>
      <c r="H334" s="373">
        <f t="shared" si="127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25"/>
        <v>-15816.44348</v>
      </c>
      <c r="G335" s="372">
        <f t="shared" si="126"/>
        <v>134522.96348000001</v>
      </c>
      <c r="H335" s="374">
        <f t="shared" si="127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25"/>
        <v>-15980.450220000002</v>
      </c>
      <c r="G336" s="372">
        <f t="shared" si="126"/>
        <v>140422.97021999999</v>
      </c>
      <c r="H336" s="374">
        <f t="shared" si="127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25"/>
        <v>-16022.453030000013</v>
      </c>
      <c r="G337" s="372">
        <f t="shared" si="126"/>
        <v>144766.97303000002</v>
      </c>
      <c r="H337" s="374">
        <f t="shared" si="127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25"/>
        <v>-15995.457559999995</v>
      </c>
      <c r="G338" s="372">
        <f t="shared" si="126"/>
        <v>149041.97756</v>
      </c>
      <c r="H338" s="374">
        <f t="shared" si="127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8">C339*(E339-D339)</f>
        <v>-19058.277097999995</v>
      </c>
      <c r="G339" s="372">
        <f t="shared" ref="G339:G346" si="129">IF(C339=0, 0,D339*C339)</f>
        <v>151845.05709799999</v>
      </c>
      <c r="H339" s="374">
        <f t="shared" ref="H339:H346" si="130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8"/>
        <v>-16640.780505999985</v>
      </c>
      <c r="G340" s="372">
        <f t="shared" si="129"/>
        <v>151797.06050599998</v>
      </c>
      <c r="H340" s="374">
        <f t="shared" si="130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8"/>
        <v>-16830.340505999982</v>
      </c>
      <c r="G341" s="372">
        <f t="shared" si="129"/>
        <v>151797.06050599998</v>
      </c>
      <c r="H341" s="374">
        <f t="shared" si="130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8"/>
        <v>-18246.039857999996</v>
      </c>
      <c r="G342" s="372">
        <f t="shared" si="129"/>
        <v>154609.05985799999</v>
      </c>
      <c r="H342" s="373">
        <f t="shared" si="130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8"/>
        <v>-20423.199632000014</v>
      </c>
      <c r="G343" s="372">
        <f t="shared" si="129"/>
        <v>157431.05963200002</v>
      </c>
      <c r="H343" s="373">
        <f t="shared" si="130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8"/>
        <v>-20451.260000000017</v>
      </c>
      <c r="G344" s="372">
        <f t="shared" si="129"/>
        <v>159151.26</v>
      </c>
      <c r="H344" s="373">
        <f t="shared" si="130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8"/>
        <v>-12770.498441999989</v>
      </c>
      <c r="G345" s="372">
        <f t="shared" si="129"/>
        <v>154553.19844199999</v>
      </c>
      <c r="H345" s="373">
        <f t="shared" si="130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8"/>
        <v>-12774.627693999981</v>
      </c>
      <c r="G346" s="372">
        <f t="shared" si="129"/>
        <v>148697.32769399998</v>
      </c>
      <c r="H346" s="373">
        <f t="shared" si="130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31">C347*(E347-D347)</f>
        <v>-10733.467693999992</v>
      </c>
      <c r="G347" s="372">
        <f t="shared" ref="G347:G358" si="132">IF(C347=0, 0,D347*C347)</f>
        <v>148697.32769399998</v>
      </c>
      <c r="H347" s="373">
        <f t="shared" ref="H347:H358" si="133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31"/>
        <v>-14237.112315999999</v>
      </c>
      <c r="G348" s="372">
        <f t="shared" si="132"/>
        <v>151573.33231600001</v>
      </c>
      <c r="H348" s="373">
        <f t="shared" si="133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31"/>
        <v>-14933.404899999989</v>
      </c>
      <c r="G349" s="372">
        <f t="shared" si="132"/>
        <v>148629.38489999998</v>
      </c>
      <c r="H349" s="373">
        <f t="shared" si="133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31"/>
        <v>-14951.241703999996</v>
      </c>
      <c r="G350" s="372">
        <f t="shared" si="132"/>
        <v>151529.221704</v>
      </c>
      <c r="H350" s="373">
        <f t="shared" si="133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31"/>
        <v>-14945.406348000004</v>
      </c>
      <c r="G351" s="372">
        <f t="shared" si="132"/>
        <v>154405.386348</v>
      </c>
      <c r="H351" s="373">
        <f t="shared" si="133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31"/>
        <v>-18303.73</v>
      </c>
      <c r="G352" s="372">
        <f t="shared" si="132"/>
        <v>158903.73000000001</v>
      </c>
      <c r="H352" s="373">
        <f t="shared" si="133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31"/>
        <v>-7311.0640000000021</v>
      </c>
      <c r="G353" s="372">
        <f t="shared" si="132"/>
        <v>148151.10399999999</v>
      </c>
      <c r="H353" s="373">
        <f t="shared" si="133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31"/>
        <v>-7285.3417480000098</v>
      </c>
      <c r="G354" s="372">
        <f t="shared" si="132"/>
        <v>143571.38174800001</v>
      </c>
      <c r="H354" s="373">
        <f t="shared" si="133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31"/>
        <v>-1007.5158000000105</v>
      </c>
      <c r="G355" s="372">
        <f t="shared" si="132"/>
        <v>138987.71580000001</v>
      </c>
      <c r="H355" s="373">
        <f t="shared" si="133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31"/>
        <v>-1091.5898499999998</v>
      </c>
      <c r="G356" s="372">
        <f t="shared" si="132"/>
        <v>127941.78985</v>
      </c>
      <c r="H356" s="373">
        <f t="shared" si="133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31"/>
        <v>-1074.5375999999919</v>
      </c>
      <c r="G357" s="372">
        <f t="shared" si="132"/>
        <v>124522.1376</v>
      </c>
      <c r="H357" s="373">
        <f t="shared" si="133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31"/>
        <v>-975.11200799999187</v>
      </c>
      <c r="G358" s="372">
        <f t="shared" si="132"/>
        <v>131005.31200799999</v>
      </c>
      <c r="H358" s="373">
        <f t="shared" si="133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34">C360*(E360-D360)</f>
        <v>-320.8720079999913</v>
      </c>
      <c r="G360" s="372">
        <f t="shared" ref="G360:G369" si="135">IF(C360=0, 0,D360*C360)</f>
        <v>131005.31200799999</v>
      </c>
      <c r="H360" s="373">
        <f t="shared" ref="H360:H369" si="136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34"/>
        <v>-3298.169357999996</v>
      </c>
      <c r="G361" s="372">
        <f t="shared" si="135"/>
        <v>138935.309358</v>
      </c>
      <c r="H361" s="373">
        <f t="shared" si="136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34"/>
        <v>-3293.1673579999938</v>
      </c>
      <c r="G362" s="372">
        <f t="shared" si="135"/>
        <v>146745.30735799999</v>
      </c>
      <c r="H362" s="373">
        <f t="shared" si="136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34"/>
        <v>1163.524950000012</v>
      </c>
      <c r="G363" s="372">
        <f t="shared" si="135"/>
        <v>130665.83504999999</v>
      </c>
      <c r="H363" s="373">
        <f t="shared" si="136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34"/>
        <v>1293.5203380000021</v>
      </c>
      <c r="G364" s="372">
        <f t="shared" si="135"/>
        <v>122475.839662</v>
      </c>
      <c r="H364" s="373">
        <f t="shared" si="136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34"/>
        <v>1201.2174379999781</v>
      </c>
      <c r="G365" s="372">
        <f t="shared" si="135"/>
        <v>138341.022562</v>
      </c>
      <c r="H365" s="373">
        <f t="shared" si="136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34"/>
        <v>-3368.3391059999908</v>
      </c>
      <c r="G366" s="372">
        <f t="shared" si="135"/>
        <v>143066.01910599999</v>
      </c>
      <c r="H366" s="373">
        <f t="shared" si="136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34"/>
        <v>-3374.3343760000034</v>
      </c>
      <c r="G367" s="372">
        <f t="shared" si="135"/>
        <v>147740.01437600001</v>
      </c>
      <c r="H367" s="373">
        <f t="shared" si="136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34"/>
        <v>-1890.1133999999961</v>
      </c>
      <c r="G368" s="372">
        <f t="shared" si="135"/>
        <v>154028.27340000001</v>
      </c>
      <c r="H368" s="373">
        <f t="shared" si="136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34"/>
        <v>-17012.580000000009</v>
      </c>
      <c r="G369" s="372">
        <f t="shared" si="135"/>
        <v>159012.58000000002</v>
      </c>
      <c r="H369" s="373">
        <f t="shared" si="136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7">C373*(E373-D373)</f>
        <v>-19935.600000000009</v>
      </c>
      <c r="G373" s="372">
        <f t="shared" ref="G373:G380" si="138">IF(C373=0, 0,D373*C373)</f>
        <v>187335.6</v>
      </c>
      <c r="H373" s="374">
        <f t="shared" ref="H373:H380" si="139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7"/>
        <v>-19900.075000000015</v>
      </c>
      <c r="G374" s="372">
        <f t="shared" si="138"/>
        <v>194275.07500000001</v>
      </c>
      <c r="H374" s="374">
        <f t="shared" si="139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7"/>
        <v>-22705.387499999997</v>
      </c>
      <c r="G375" s="372">
        <f t="shared" si="138"/>
        <v>194205.38750000001</v>
      </c>
      <c r="H375" s="374">
        <f t="shared" si="139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7"/>
        <v>-29391.250000000004</v>
      </c>
      <c r="G376" s="372">
        <f t="shared" si="138"/>
        <v>194141.25</v>
      </c>
      <c r="H376" s="374">
        <f t="shared" si="139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7"/>
        <v>-34359.325000000004</v>
      </c>
      <c r="G377" s="372">
        <f t="shared" si="138"/>
        <v>194109.32500000001</v>
      </c>
      <c r="H377" s="373">
        <f t="shared" si="139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7"/>
        <v>-16630.000000000004</v>
      </c>
      <c r="G378" s="372">
        <f t="shared" si="138"/>
        <v>158130</v>
      </c>
      <c r="H378" s="373">
        <f t="shared" si="139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7"/>
        <v>-21229.999999999996</v>
      </c>
      <c r="G379" s="372">
        <f t="shared" si="138"/>
        <v>171820</v>
      </c>
      <c r="H379" s="373">
        <f t="shared" si="139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7"/>
        <v>6109.9988400000047</v>
      </c>
      <c r="G380" s="372">
        <f t="shared" si="138"/>
        <v>118887.84116000001</v>
      </c>
      <c r="H380" s="373">
        <f t="shared" si="139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40">C381*(E381-D381)</f>
        <v>822.70680000000016</v>
      </c>
      <c r="G381" s="372">
        <f t="shared" ref="G381:G398" si="141">IF(C381=0, 0,D381*C381)</f>
        <v>126917.6532</v>
      </c>
      <c r="H381" s="373">
        <f t="shared" ref="H381:H398" si="142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40"/>
        <v>83.308799999990825</v>
      </c>
      <c r="G382" s="372">
        <f t="shared" si="141"/>
        <v>134772.8112</v>
      </c>
      <c r="H382" s="373">
        <f t="shared" si="142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40"/>
        <v>-4985.4834000000074</v>
      </c>
      <c r="G383" s="372">
        <f t="shared" si="141"/>
        <v>139206.5834</v>
      </c>
      <c r="H383" s="373">
        <f t="shared" si="142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40"/>
        <v>18978.923399999992</v>
      </c>
      <c r="G384" s="372">
        <f t="shared" si="141"/>
        <v>74535.756600000008</v>
      </c>
      <c r="H384" s="373">
        <f t="shared" si="142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40"/>
        <v>18638.087600000006</v>
      </c>
      <c r="G385" s="372">
        <f t="shared" si="141"/>
        <v>65051.332399999999</v>
      </c>
      <c r="H385" s="373">
        <f t="shared" si="142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40"/>
        <v>18627.5</v>
      </c>
      <c r="G386" s="372">
        <f t="shared" si="141"/>
        <v>70822.5</v>
      </c>
      <c r="H386" s="373">
        <f t="shared" si="142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40"/>
        <v>20177.499999999996</v>
      </c>
      <c r="G387" s="372">
        <f t="shared" si="141"/>
        <v>70822.5</v>
      </c>
      <c r="H387" s="373">
        <f t="shared" si="142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40"/>
        <v>21382.430000000011</v>
      </c>
      <c r="G388" s="372">
        <f t="shared" si="141"/>
        <v>70717.569999999992</v>
      </c>
      <c r="H388" s="373">
        <f t="shared" si="142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40"/>
        <v>20612.23</v>
      </c>
      <c r="G389" s="372">
        <f t="shared" si="141"/>
        <v>70637.77</v>
      </c>
      <c r="H389" s="373">
        <f t="shared" si="142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40"/>
        <v>22311.999999999993</v>
      </c>
      <c r="G390" s="372">
        <f t="shared" si="141"/>
        <v>70138</v>
      </c>
      <c r="H390" s="373">
        <f t="shared" si="142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40"/>
        <v>20873</v>
      </c>
      <c r="G391" s="372">
        <f t="shared" si="141"/>
        <v>70127</v>
      </c>
      <c r="H391" s="373">
        <f t="shared" si="142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40"/>
        <v>20073</v>
      </c>
      <c r="G392" s="372">
        <f t="shared" si="141"/>
        <v>70127</v>
      </c>
      <c r="H392" s="373">
        <f t="shared" si="142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40"/>
        <v>17654.651999999998</v>
      </c>
      <c r="G393" s="372">
        <f t="shared" si="141"/>
        <v>87765.347999999998</v>
      </c>
      <c r="H393" s="374">
        <f t="shared" si="142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40"/>
        <v>16484.261999999992</v>
      </c>
      <c r="G394" s="372">
        <f t="shared" si="141"/>
        <v>87375.737999999998</v>
      </c>
      <c r="H394" s="374">
        <f t="shared" si="142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40"/>
        <v>20939.061000000002</v>
      </c>
      <c r="G395" s="372">
        <f t="shared" si="141"/>
        <v>78335.938999999998</v>
      </c>
      <c r="H395" s="374">
        <f t="shared" si="142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40"/>
        <v>20604.060000000005</v>
      </c>
      <c r="G396" s="372">
        <f t="shared" si="141"/>
        <v>87275.94</v>
      </c>
      <c r="H396" s="374">
        <f t="shared" si="142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40"/>
        <v>17593.872000000007</v>
      </c>
      <c r="G397" s="372">
        <f t="shared" si="141"/>
        <v>87166.127999999997</v>
      </c>
      <c r="H397" s="374">
        <f t="shared" si="142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40"/>
        <v>16453.871999999999</v>
      </c>
      <c r="G398" s="372">
        <f t="shared" si="141"/>
        <v>87166.127999999997</v>
      </c>
      <c r="H398" s="374">
        <f t="shared" si="142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43">C399*(E399-D399)</f>
        <v>19333.872000000003</v>
      </c>
      <c r="G399" s="372">
        <f t="shared" ref="G399:G413" si="144">IF(C399=0, 0,D399*C399)</f>
        <v>87166.127999999997</v>
      </c>
      <c r="H399" s="374">
        <f t="shared" ref="H399:H413" si="145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43"/>
        <v>19450.98</v>
      </c>
      <c r="G400" s="372">
        <f t="shared" si="144"/>
        <v>87049.02</v>
      </c>
      <c r="H400" s="374">
        <f t="shared" si="145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43"/>
        <v>17423.978999999996</v>
      </c>
      <c r="G401" s="372">
        <f t="shared" si="144"/>
        <v>88777.021000000008</v>
      </c>
      <c r="H401" s="374">
        <f t="shared" si="145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43"/>
        <v>11978.979600000011</v>
      </c>
      <c r="G402" s="372">
        <f t="shared" si="144"/>
        <v>102078.02039999999</v>
      </c>
      <c r="H402" s="374">
        <f t="shared" si="145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43"/>
        <v>13568.870699999996</v>
      </c>
      <c r="G403" s="372">
        <f t="shared" si="144"/>
        <v>102006.1293</v>
      </c>
      <c r="H403" s="374">
        <f t="shared" si="145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43"/>
        <v>12886.949999999995</v>
      </c>
      <c r="G404" s="372">
        <f t="shared" si="144"/>
        <v>86653.05</v>
      </c>
      <c r="H404" s="374">
        <f t="shared" si="145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43"/>
        <v>13051.947999999999</v>
      </c>
      <c r="G405" s="372">
        <f t="shared" si="144"/>
        <v>103078.052</v>
      </c>
      <c r="H405" s="374">
        <f t="shared" si="145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43"/>
        <v>13089.952800000001</v>
      </c>
      <c r="G406" s="372">
        <f t="shared" si="144"/>
        <v>106358.0472</v>
      </c>
      <c r="H406" s="374">
        <f t="shared" si="145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43"/>
        <v>13075.699000000004</v>
      </c>
      <c r="G407" s="372">
        <f t="shared" si="144"/>
        <v>94759.300999999992</v>
      </c>
      <c r="H407" s="374">
        <f t="shared" si="145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43"/>
        <v>13867.271999999995</v>
      </c>
      <c r="G408" s="372">
        <f>IF(C408=0, 0,D408*C408)</f>
        <v>86212.728000000003</v>
      </c>
      <c r="H408" s="374">
        <f t="shared" si="145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43"/>
        <v>17083.611900000004</v>
      </c>
      <c r="G409" s="372">
        <f t="shared" si="144"/>
        <v>74235.388099999996</v>
      </c>
      <c r="H409" s="374">
        <f t="shared" si="145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43"/>
        <v>13252.614000000001</v>
      </c>
      <c r="G410" s="372">
        <f t="shared" si="144"/>
        <v>85867.385999999999</v>
      </c>
      <c r="H410" s="374">
        <f t="shared" si="145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43"/>
        <v>10351.611600000004</v>
      </c>
      <c r="G411" s="372">
        <f t="shared" si="144"/>
        <v>95446.388400000011</v>
      </c>
      <c r="H411" s="374">
        <f t="shared" si="145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43"/>
        <v>12307.2804</v>
      </c>
      <c r="G412" s="372">
        <f t="shared" si="144"/>
        <v>80602.719600000011</v>
      </c>
      <c r="H412" s="374">
        <f t="shared" si="145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43"/>
        <v>11781.900000000011</v>
      </c>
      <c r="G413" s="372">
        <f t="shared" si="144"/>
        <v>80387.100000000006</v>
      </c>
      <c r="H413" s="374">
        <f t="shared" si="145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6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7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6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7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6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7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6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7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6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7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6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7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6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7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6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7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6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7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6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7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6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7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6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7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6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7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6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7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6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7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6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7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6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7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6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7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6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7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6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7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6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7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6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7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6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7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6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7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6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7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6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7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6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7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6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7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6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6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6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8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6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8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6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8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6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8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6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8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6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8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6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8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6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8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6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8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6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8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6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8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6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8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6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8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6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6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6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9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6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9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6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9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6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9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6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9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6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9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6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9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6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9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6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9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6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9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6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9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6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9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6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9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6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9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6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9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6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9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6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9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6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9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6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9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50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9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50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9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50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9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50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9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50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9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50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9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50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9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50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9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50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9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50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9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50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9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50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9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50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9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50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9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50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9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50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9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50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9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50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9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50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9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50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9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50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9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50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9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50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9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50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9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50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9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50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9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50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9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50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9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50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9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50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9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50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9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50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9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50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9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50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9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50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9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50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9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50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9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50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9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50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9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50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9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50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9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50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50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50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50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50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50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50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50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50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50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50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50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50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50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50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50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50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50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50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50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50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50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50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51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51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51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51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51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51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51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51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51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51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51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51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51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51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51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51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52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51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52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51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52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51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52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51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52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51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52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51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52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51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52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51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52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51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52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51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52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51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52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51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52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51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52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51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52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51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52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51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52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51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52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51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52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51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52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51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52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51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52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51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52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51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52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51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52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51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52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51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52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51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52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51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52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51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51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52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51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52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51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52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51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52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51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52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51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52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51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52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51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52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51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52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51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52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51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52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51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52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51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52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51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52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51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52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51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52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51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52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51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52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51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52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53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52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53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52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53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52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53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52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53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52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53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52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53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52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53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52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53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52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53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52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53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52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53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52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53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52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53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52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53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52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52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52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54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52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54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52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54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52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54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52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54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52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54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52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54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52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54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52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54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52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54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52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52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55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52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55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52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55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52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55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52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55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52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55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52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55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52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55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52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55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52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55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55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55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55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55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55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55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55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551" priority="109">
      <formula>F169&gt;0</formula>
    </cfRule>
    <cfRule type="expression" dxfId="15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549" priority="102">
      <formula>F162&gt;0</formula>
    </cfRule>
    <cfRule type="expression" dxfId="1548" priority="103">
      <formula>F162&lt;0</formula>
    </cfRule>
  </conditionalFormatting>
  <conditionalFormatting sqref="H162:H168">
    <cfRule type="expression" dxfId="1547" priority="98">
      <formula>H162&gt;0</formula>
    </cfRule>
    <cfRule type="expression" dxfId="1546" priority="99">
      <formula>H162&lt;0</formula>
    </cfRule>
  </conditionalFormatting>
  <conditionalFormatting sqref="Q8">
    <cfRule type="expression" dxfId="1545" priority="84">
      <formula>Q8&gt;0</formula>
    </cfRule>
    <cfRule type="expression" dxfId="1544" priority="85">
      <formula>Q8&lt;0</formula>
    </cfRule>
  </conditionalFormatting>
  <conditionalFormatting sqref="Q7">
    <cfRule type="expression" dxfId="1543" priority="86">
      <formula>Q7&gt;0</formula>
    </cfRule>
    <cfRule type="expression" dxfId="1542" priority="87">
      <formula>Q7&lt;0</formula>
    </cfRule>
  </conditionalFormatting>
  <conditionalFormatting sqref="F270:F276">
    <cfRule type="expression" dxfId="1541" priority="58">
      <formula>F270&gt;0</formula>
    </cfRule>
    <cfRule type="expression" dxfId="1540" priority="59">
      <formula>F270&lt;0</formula>
    </cfRule>
  </conditionalFormatting>
  <conditionalFormatting sqref="F195:F213 H195:H213">
    <cfRule type="expression" dxfId="1539" priority="80">
      <formula>F195&gt;0</formula>
    </cfRule>
    <cfRule type="expression" dxfId="1538" priority="81">
      <formula>F195&lt;0</formula>
    </cfRule>
  </conditionalFormatting>
  <conditionalFormatting sqref="F188:F194">
    <cfRule type="expression" dxfId="1537" priority="78">
      <formula>F188&gt;0</formula>
    </cfRule>
    <cfRule type="expression" dxfId="1536" priority="79">
      <formula>F188&lt;0</formula>
    </cfRule>
  </conditionalFormatting>
  <conditionalFormatting sqref="H188:H194">
    <cfRule type="expression" dxfId="1535" priority="76">
      <formula>H188&gt;0</formula>
    </cfRule>
    <cfRule type="expression" dxfId="1534" priority="77">
      <formula>H188&lt;0</formula>
    </cfRule>
  </conditionalFormatting>
  <conditionalFormatting sqref="F221:F239 H221:H239">
    <cfRule type="expression" dxfId="1533" priority="74">
      <formula>F221&gt;0</formula>
    </cfRule>
    <cfRule type="expression" dxfId="1532" priority="75">
      <formula>F221&lt;0</formula>
    </cfRule>
  </conditionalFormatting>
  <conditionalFormatting sqref="F214:F220">
    <cfRule type="expression" dxfId="1531" priority="72">
      <formula>F214&gt;0</formula>
    </cfRule>
    <cfRule type="expression" dxfId="1530" priority="73">
      <formula>F214&lt;0</formula>
    </cfRule>
  </conditionalFormatting>
  <conditionalFormatting sqref="H214:H220">
    <cfRule type="expression" dxfId="1529" priority="70">
      <formula>H214&gt;0</formula>
    </cfRule>
    <cfRule type="expression" dxfId="1528" priority="71">
      <formula>H214&lt;0</formula>
    </cfRule>
  </conditionalFormatting>
  <conditionalFormatting sqref="F247:F264 H247:H264">
    <cfRule type="expression" dxfId="1527" priority="68">
      <formula>F247&gt;0</formula>
    </cfRule>
    <cfRule type="expression" dxfId="1526" priority="69">
      <formula>F247&lt;0</formula>
    </cfRule>
  </conditionalFormatting>
  <conditionalFormatting sqref="F240:F246">
    <cfRule type="expression" dxfId="1525" priority="66">
      <formula>F240&gt;0</formula>
    </cfRule>
    <cfRule type="expression" dxfId="1524" priority="67">
      <formula>F240&lt;0</formula>
    </cfRule>
  </conditionalFormatting>
  <conditionalFormatting sqref="H240:H246">
    <cfRule type="expression" dxfId="1523" priority="64">
      <formula>H240&gt;0</formula>
    </cfRule>
    <cfRule type="expression" dxfId="1522" priority="65">
      <formula>H240&lt;0</formula>
    </cfRule>
  </conditionalFormatting>
  <conditionalFormatting sqref="F265:F269 H265:H269">
    <cfRule type="expression" dxfId="1521" priority="62">
      <formula>F265&gt;0</formula>
    </cfRule>
    <cfRule type="expression" dxfId="1520" priority="63">
      <formula>F265&lt;0</formula>
    </cfRule>
  </conditionalFormatting>
  <conditionalFormatting sqref="F277:F292 H277:H292">
    <cfRule type="expression" dxfId="1519" priority="60">
      <formula>F277&gt;0</formula>
    </cfRule>
    <cfRule type="expression" dxfId="1518" priority="61">
      <formula>F277&lt;0</formula>
    </cfRule>
  </conditionalFormatting>
  <conditionalFormatting sqref="H270:H276">
    <cfRule type="expression" dxfId="1517" priority="56">
      <formula>H270&gt;0</formula>
    </cfRule>
    <cfRule type="expression" dxfId="1516" priority="57">
      <formula>H270&lt;0</formula>
    </cfRule>
  </conditionalFormatting>
  <conditionalFormatting sqref="F293 H293">
    <cfRule type="expression" dxfId="1515" priority="54">
      <formula>F293&gt;0</formula>
    </cfRule>
    <cfRule type="expression" dxfId="1514" priority="55">
      <formula>F293&lt;0</formula>
    </cfRule>
  </conditionalFormatting>
  <conditionalFormatting sqref="F294:F298 H294:H298">
    <cfRule type="expression" dxfId="1513" priority="52">
      <formula>F294&gt;0</formula>
    </cfRule>
    <cfRule type="expression" dxfId="1512" priority="53">
      <formula>F294&lt;0</formula>
    </cfRule>
  </conditionalFormatting>
  <conditionalFormatting sqref="F306:F321 H306:H321">
    <cfRule type="expression" dxfId="1511" priority="50">
      <formula>F306&gt;0</formula>
    </cfRule>
    <cfRule type="expression" dxfId="1510" priority="51">
      <formula>F306&lt;0</formula>
    </cfRule>
  </conditionalFormatting>
  <conditionalFormatting sqref="F299:F305">
    <cfRule type="expression" dxfId="1509" priority="48">
      <formula>F299&gt;0</formula>
    </cfRule>
    <cfRule type="expression" dxfId="1508" priority="49">
      <formula>F299&lt;0</formula>
    </cfRule>
  </conditionalFormatting>
  <conditionalFormatting sqref="H299:H305">
    <cfRule type="expression" dxfId="1507" priority="46">
      <formula>H299&gt;0</formula>
    </cfRule>
    <cfRule type="expression" dxfId="1506" priority="47">
      <formula>H299&lt;0</formula>
    </cfRule>
  </conditionalFormatting>
  <conditionalFormatting sqref="F323:F328 H323:H328">
    <cfRule type="expression" dxfId="1505" priority="44">
      <formula>F323&gt;0</formula>
    </cfRule>
    <cfRule type="expression" dxfId="1504" priority="45">
      <formula>F323&lt;0</formula>
    </cfRule>
  </conditionalFormatting>
  <conditionalFormatting sqref="F329 H329">
    <cfRule type="expression" dxfId="1503" priority="42">
      <formula>F329&gt;0</formula>
    </cfRule>
    <cfRule type="expression" dxfId="1502" priority="43">
      <formula>F329&lt;0</formula>
    </cfRule>
  </conditionalFormatting>
  <conditionalFormatting sqref="F330:F334 H330:H334">
    <cfRule type="expression" dxfId="1501" priority="40">
      <formula>F330&gt;0</formula>
    </cfRule>
    <cfRule type="expression" dxfId="1500" priority="41">
      <formula>F330&lt;0</formula>
    </cfRule>
  </conditionalFormatting>
  <conditionalFormatting sqref="F342:F357 H342:H357">
    <cfRule type="expression" dxfId="1499" priority="38">
      <formula>F342&gt;0</formula>
    </cfRule>
    <cfRule type="expression" dxfId="1498" priority="39">
      <formula>F342&lt;0</formula>
    </cfRule>
  </conditionalFormatting>
  <conditionalFormatting sqref="F335:F341">
    <cfRule type="expression" dxfId="1497" priority="36">
      <formula>F335&gt;0</formula>
    </cfRule>
    <cfRule type="expression" dxfId="1496" priority="37">
      <formula>F335&lt;0</formula>
    </cfRule>
  </conditionalFormatting>
  <conditionalFormatting sqref="H335:H341">
    <cfRule type="expression" dxfId="1495" priority="34">
      <formula>H335&gt;0</formula>
    </cfRule>
    <cfRule type="expression" dxfId="1494" priority="35">
      <formula>H335&lt;0</formula>
    </cfRule>
  </conditionalFormatting>
  <conditionalFormatting sqref="F358:F363 H358:H363">
    <cfRule type="expression" dxfId="1493" priority="32">
      <formula>F358&gt;0</formula>
    </cfRule>
    <cfRule type="expression" dxfId="1492" priority="33">
      <formula>F358&lt;0</formula>
    </cfRule>
  </conditionalFormatting>
  <conditionalFormatting sqref="F364 H364">
    <cfRule type="expression" dxfId="1491" priority="30">
      <formula>F364&gt;0</formula>
    </cfRule>
    <cfRule type="expression" dxfId="1490" priority="31">
      <formula>F364&lt;0</formula>
    </cfRule>
  </conditionalFormatting>
  <conditionalFormatting sqref="F365:F369 H365:H369">
    <cfRule type="expression" dxfId="1489" priority="28">
      <formula>F365&gt;0</formula>
    </cfRule>
    <cfRule type="expression" dxfId="1488" priority="29">
      <formula>F365&lt;0</formula>
    </cfRule>
  </conditionalFormatting>
  <conditionalFormatting sqref="F377:F392 H377:H392">
    <cfRule type="expression" dxfId="1487" priority="26">
      <formula>F377&gt;0</formula>
    </cfRule>
    <cfRule type="expression" dxfId="1486" priority="27">
      <formula>F377&lt;0</formula>
    </cfRule>
  </conditionalFormatting>
  <conditionalFormatting sqref="F370:F376">
    <cfRule type="expression" dxfId="1485" priority="24">
      <formula>F370&gt;0</formula>
    </cfRule>
    <cfRule type="expression" dxfId="1484" priority="25">
      <formula>F370&lt;0</formula>
    </cfRule>
  </conditionalFormatting>
  <conditionalFormatting sqref="H370:H376">
    <cfRule type="expression" dxfId="1483" priority="22">
      <formula>H370&gt;0</formula>
    </cfRule>
    <cfRule type="expression" dxfId="1482" priority="23">
      <formula>H370&lt;0</formula>
    </cfRule>
  </conditionalFormatting>
  <conditionalFormatting sqref="M421">
    <cfRule type="expression" dxfId="1481" priority="20">
      <formula>M421&gt;0</formula>
    </cfRule>
    <cfRule type="expression" dxfId="1480" priority="21">
      <formula>M421&lt;0</formula>
    </cfRule>
  </conditionalFormatting>
  <conditionalFormatting sqref="F83:F156 H83:H156">
    <cfRule type="expression" dxfId="1479" priority="18">
      <formula>F83&gt;0</formula>
    </cfRule>
    <cfRule type="expression" dxfId="1478" priority="19">
      <formula>F83&lt;0</formula>
    </cfRule>
  </conditionalFormatting>
  <conditionalFormatting sqref="F71:F82">
    <cfRule type="expression" dxfId="1477" priority="16">
      <formula>F71&gt;0</formula>
    </cfRule>
    <cfRule type="expression" dxfId="1476" priority="17">
      <formula>F71&lt;0</formula>
    </cfRule>
  </conditionalFormatting>
  <conditionalFormatting sqref="H71:H82">
    <cfRule type="expression" dxfId="1475" priority="14">
      <formula>H71&gt;0</formula>
    </cfRule>
    <cfRule type="expression" dxfId="1474" priority="15">
      <formula>H71&lt;0</formula>
    </cfRule>
  </conditionalFormatting>
  <conditionalFormatting sqref="F65:F70 H65:H70">
    <cfRule type="expression" dxfId="1473" priority="12">
      <formula>F65&gt;0</formula>
    </cfRule>
    <cfRule type="expression" dxfId="1472" priority="13">
      <formula>F65&lt;0</formula>
    </cfRule>
  </conditionalFormatting>
  <conditionalFormatting sqref="J67:K67">
    <cfRule type="expression" dxfId="1471" priority="10">
      <formula>J67&gt;0</formula>
    </cfRule>
    <cfRule type="expression" dxfId="1470" priority="11">
      <formula>J67&lt;0</formula>
    </cfRule>
  </conditionalFormatting>
  <conditionalFormatting sqref="J68:K74 K73:K156">
    <cfRule type="expression" dxfId="1469" priority="8">
      <formula>J68&gt;0</formula>
    </cfRule>
    <cfRule type="expression" dxfId="1468" priority="9">
      <formula>J68&lt;0</formula>
    </cfRule>
  </conditionalFormatting>
  <conditionalFormatting sqref="L67:L156">
    <cfRule type="expression" dxfId="1467" priority="4">
      <formula>L67&gt;0</formula>
    </cfRule>
    <cfRule type="expression" dxfId="1466" priority="5">
      <formula>L67&lt;0</formula>
    </cfRule>
  </conditionalFormatting>
  <conditionalFormatting sqref="Q10">
    <cfRule type="expression" dxfId="1465" priority="2">
      <formula>Q10&gt;0</formula>
    </cfRule>
    <cfRule type="expression" dxfId="14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P55" sqref="P55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15.95</v>
      </c>
      <c r="R4" s="509">
        <v>-1.9699999999999999E-2</v>
      </c>
      <c r="T4" s="159"/>
      <c r="U4" s="1" t="s">
        <v>956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3190</v>
      </c>
      <c r="T5" s="1">
        <v>43112</v>
      </c>
      <c r="U5" t="s">
        <v>954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-300</v>
      </c>
      <c r="R7">
        <v>200</v>
      </c>
      <c r="T7" s="1">
        <v>43117</v>
      </c>
      <c r="U7" t="s">
        <v>961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-300</v>
      </c>
      <c r="U8" t="s">
        <v>962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-8.5959885386819479E-2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3.0094043887147336E-2</v>
      </c>
      <c r="R11">
        <f>0.12</f>
        <v>0.12</v>
      </c>
      <c r="T11" s="159">
        <v>43124</v>
      </c>
      <c r="U11" t="s">
        <v>955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17.545000000000002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17.3855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17.225999999999999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17.066500000000001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16.907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16.747499999999999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16.588000000000001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16.4285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16.268999999999998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16.109500000000001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15.95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15.7905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15.630999999999998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15.471499999999999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15.311999999999999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15.152499999999998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14.992999999999999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14.833500000000001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14.673999999999999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14.5145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14.355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63" priority="21">
      <formula>F47&gt;0</formula>
    </cfRule>
    <cfRule type="expression" dxfId="1462" priority="22">
      <formula>F47&lt;0</formula>
    </cfRule>
  </conditionalFormatting>
  <conditionalFormatting sqref="Q7">
    <cfRule type="expression" dxfId="1461" priority="19">
      <formula>Q7&gt;0</formula>
    </cfRule>
    <cfRule type="expression" dxfId="1460" priority="20">
      <formula>Q7&lt;0</formula>
    </cfRule>
  </conditionalFormatting>
  <conditionalFormatting sqref="Q8">
    <cfRule type="expression" dxfId="1459" priority="17">
      <formula>Q8&gt;0</formula>
    </cfRule>
    <cfRule type="expression" dxfId="1458" priority="18">
      <formula>Q8&lt;0</formula>
    </cfRule>
  </conditionalFormatting>
  <conditionalFormatting sqref="F25:F46">
    <cfRule type="expression" dxfId="1457" priority="15">
      <formula>F25&gt;0</formula>
    </cfRule>
    <cfRule type="expression" dxfId="1456" priority="16">
      <formula>F25&lt;0</formula>
    </cfRule>
  </conditionalFormatting>
  <conditionalFormatting sqref="H25:H46">
    <cfRule type="expression" dxfId="1455" priority="13">
      <formula>H25&gt;0</formula>
    </cfRule>
    <cfRule type="expression" dxfId="1454" priority="14">
      <formula>H25&lt;0</formula>
    </cfRule>
  </conditionalFormatting>
  <conditionalFormatting sqref="F89:F110">
    <cfRule type="expression" dxfId="1453" priority="11">
      <formula>F89&gt;0</formula>
    </cfRule>
    <cfRule type="expression" dxfId="1452" priority="12">
      <formula>F89&lt;0</formula>
    </cfRule>
  </conditionalFormatting>
  <conditionalFormatting sqref="H89:H110">
    <cfRule type="expression" dxfId="1451" priority="9">
      <formula>H89&gt;0</formula>
    </cfRule>
    <cfRule type="expression" dxfId="1450" priority="10">
      <formula>H89&lt;0</formula>
    </cfRule>
  </conditionalFormatting>
  <conditionalFormatting sqref="Q10">
    <cfRule type="expression" dxfId="1449" priority="7">
      <formula>Q10&gt;0</formula>
    </cfRule>
    <cfRule type="expression" dxfId="1448" priority="8">
      <formula>Q10&lt;0</formula>
    </cfRule>
  </conditionalFormatting>
  <conditionalFormatting sqref="J25:J38">
    <cfRule type="expression" dxfId="1447" priority="5">
      <formula>J25&gt;0</formula>
    </cfRule>
    <cfRule type="expression" dxfId="1446" priority="6">
      <formula>J25&lt;0</formula>
    </cfRule>
  </conditionalFormatting>
  <conditionalFormatting sqref="K25:K38">
    <cfRule type="expression" dxfId="1445" priority="3">
      <formula>K25&gt;0</formula>
    </cfRule>
    <cfRule type="expression" dxfId="1444" priority="4">
      <formula>K25&lt;0</formula>
    </cfRule>
  </conditionalFormatting>
  <conditionalFormatting sqref="L25:L38">
    <cfRule type="expression" dxfId="1443" priority="1">
      <formula>L25&gt;0</formula>
    </cfRule>
    <cfRule type="expression" dxfId="144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845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6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30.868674999999993</v>
      </c>
      <c r="T3" s="1" t="s">
        <v>474</v>
      </c>
      <c r="W3" s="134"/>
      <c r="Y3" s="29">
        <v>43095</v>
      </c>
      <c r="Z3" t="s">
        <v>846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30.83</v>
      </c>
      <c r="R4" s="226">
        <v>-1.66E-2</v>
      </c>
      <c r="T4" s="159"/>
      <c r="W4" s="134"/>
      <c r="Z4" t="s">
        <v>852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24664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24694.939999999995</v>
      </c>
      <c r="T6" t="s">
        <v>537</v>
      </c>
      <c r="W6" s="134"/>
      <c r="Y6" s="29">
        <v>43102</v>
      </c>
      <c r="Z6" t="s">
        <v>911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1717.0299999999916</v>
      </c>
      <c r="R7" s="29">
        <v>43136</v>
      </c>
      <c r="W7" s="134"/>
      <c r="Z7" t="s">
        <v>897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-30.940000000002328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-1.2528882435026095E-3</v>
      </c>
      <c r="W9" s="134"/>
      <c r="Y9" s="29">
        <v>43104</v>
      </c>
      <c r="Z9" t="s">
        <v>909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910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1.6217969510217322E-2</v>
      </c>
      <c r="R11">
        <f>0.125</f>
        <v>0.125</v>
      </c>
      <c r="W11" s="134"/>
      <c r="Y11" s="29">
        <v>43105</v>
      </c>
      <c r="Z11" t="s">
        <v>915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923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924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978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979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983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898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798" t="s">
        <v>78</v>
      </c>
      <c r="P22" s="798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33.913000000000004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33.604700000000001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33.296399999999998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32.988100000000003</v>
      </c>
      <c r="Q26" s="2"/>
      <c r="T26" s="91" t="s">
        <v>98</v>
      </c>
      <c r="U26" s="86">
        <v>29.69</v>
      </c>
      <c r="W26" s="134"/>
    </row>
    <row r="27" spans="2:26" x14ac:dyDescent="0.25">
      <c r="C27" s="4"/>
      <c r="D27" s="3"/>
      <c r="E27" s="3"/>
      <c r="F27" s="3"/>
      <c r="O27" s="81">
        <v>1.06</v>
      </c>
      <c r="P27" s="81">
        <f t="shared" si="2"/>
        <v>32.6798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32.371499999999997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32.063200000000002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31.754899999999999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31.4466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31.138299999999997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30.83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30.521699999999999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30.213399999999996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29.905099999999997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29.596799999999998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29.288499999999996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28.980199999999996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28.671900000000001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SUM(C2:C27)</f>
        <v>4600</v>
      </c>
      <c r="D41" s="18"/>
      <c r="E41" s="18"/>
      <c r="F41" s="18">
        <f>SUM(F2:F27)</f>
        <v>124766.24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28.363599999999998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3600</v>
      </c>
      <c r="I42" s="349"/>
      <c r="J42" s="349"/>
      <c r="K42" s="350">
        <f>SumByColor($A$42,K2:K40)</f>
        <v>93170</v>
      </c>
      <c r="L42" s="349"/>
      <c r="M42" s="350">
        <f>SumByColor($A$42,M2:M40)</f>
        <v>744</v>
      </c>
      <c r="O42" s="81">
        <v>0.91</v>
      </c>
      <c r="P42" s="81">
        <f t="shared" si="2"/>
        <v>28.055299999999999</v>
      </c>
      <c r="W42" s="134"/>
    </row>
    <row r="43" spans="1:23" x14ac:dyDescent="0.25">
      <c r="O43" s="81">
        <v>0.9</v>
      </c>
      <c r="P43" s="81">
        <f t="shared" si="2"/>
        <v>27.747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912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1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32">C107*(E107-D107)</f>
        <v>-33.800000000000097</v>
      </c>
      <c r="G107" s="372">
        <f t="shared" ref="G107:G120" si="133">D107*C107</f>
        <v>3591.7999999999997</v>
      </c>
      <c r="H107" s="373">
        <f t="shared" ref="H107:H120" si="134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32"/>
        <v>85.200000000000387</v>
      </c>
      <c r="G108" s="372">
        <f t="shared" si="133"/>
        <v>3591.7999999999997</v>
      </c>
      <c r="H108" s="373">
        <f t="shared" si="134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32"/>
        <v>-136.80000000000021</v>
      </c>
      <c r="G109" s="372">
        <f t="shared" si="133"/>
        <v>3591.7999999999997</v>
      </c>
      <c r="H109" s="373">
        <f t="shared" si="134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32"/>
        <v>-147.56000000000029</v>
      </c>
      <c r="G110" s="372">
        <f t="shared" si="133"/>
        <v>4959.3599999999997</v>
      </c>
      <c r="H110" s="373">
        <f t="shared" si="134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32"/>
        <v>-49.199999999999591</v>
      </c>
      <c r="G111" s="372">
        <f t="shared" si="133"/>
        <v>8408.4</v>
      </c>
      <c r="H111" s="373">
        <f t="shared" si="134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32"/>
        <v>109.60000000000036</v>
      </c>
      <c r="G112" s="372">
        <f t="shared" si="133"/>
        <v>6994.4000000000005</v>
      </c>
      <c r="H112" s="373">
        <f t="shared" si="134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32"/>
        <v>-6.4000000000007162</v>
      </c>
      <c r="G113" s="372">
        <f t="shared" si="133"/>
        <v>6994.4000000000005</v>
      </c>
      <c r="H113" s="373">
        <f t="shared" si="134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32"/>
        <v>166.71999999999912</v>
      </c>
      <c r="G114" s="372">
        <f t="shared" si="133"/>
        <v>5554.880000000001</v>
      </c>
      <c r="H114" s="373">
        <f t="shared" si="134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32"/>
        <v>218.88000000000034</v>
      </c>
      <c r="G115" s="372">
        <f t="shared" si="133"/>
        <v>5544.32</v>
      </c>
      <c r="H115" s="373">
        <f t="shared" si="134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32"/>
        <v>298.88000000000034</v>
      </c>
      <c r="G116" s="372">
        <f t="shared" si="133"/>
        <v>5544.32</v>
      </c>
      <c r="H116" s="373">
        <f t="shared" si="134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32"/>
        <v>363.18000000000006</v>
      </c>
      <c r="G117" s="372">
        <f t="shared" si="133"/>
        <v>1845.42</v>
      </c>
      <c r="H117" s="373">
        <f t="shared" si="134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32"/>
        <v>329.12000000000035</v>
      </c>
      <c r="G118" s="372">
        <f t="shared" si="133"/>
        <v>5384.48</v>
      </c>
      <c r="H118" s="373">
        <f t="shared" si="134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32"/>
        <v>169.60000000000036</v>
      </c>
      <c r="G119" s="372">
        <f t="shared" si="133"/>
        <v>5384</v>
      </c>
      <c r="H119" s="373">
        <f t="shared" si="134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32"/>
        <v>474.7199999999998</v>
      </c>
      <c r="G120" s="372">
        <f t="shared" si="133"/>
        <v>5384.48</v>
      </c>
      <c r="H120" s="373">
        <f t="shared" si="134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35">C121*(E121-D121)</f>
        <v>588.31999999999994</v>
      </c>
      <c r="G121" s="372">
        <f t="shared" ref="G121:G134" si="136">D121*C121</f>
        <v>5384.48</v>
      </c>
      <c r="H121" s="373">
        <f t="shared" ref="H121:H163" si="137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35"/>
        <v>673.12000000000012</v>
      </c>
      <c r="G122" s="372">
        <f t="shared" si="136"/>
        <v>5384.48</v>
      </c>
      <c r="H122" s="373">
        <f t="shared" si="137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35"/>
        <v>597.9200000000003</v>
      </c>
      <c r="G123" s="372">
        <f t="shared" si="136"/>
        <v>5384.48</v>
      </c>
      <c r="H123" s="373">
        <f t="shared" si="137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35"/>
        <v>489.12000000000035</v>
      </c>
      <c r="G124" s="372">
        <f t="shared" si="136"/>
        <v>5384.48</v>
      </c>
      <c r="H124" s="373">
        <f t="shared" si="137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35"/>
        <v>409.12000000000035</v>
      </c>
      <c r="G125" s="372">
        <f t="shared" si="136"/>
        <v>5384.48</v>
      </c>
      <c r="H125" s="373">
        <f t="shared" si="137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35"/>
        <v>439.52</v>
      </c>
      <c r="G126" s="372">
        <f t="shared" si="136"/>
        <v>5384.48</v>
      </c>
      <c r="H126" s="373">
        <f t="shared" si="137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35"/>
        <v>369.12000000000035</v>
      </c>
      <c r="G127" s="372">
        <f t="shared" si="136"/>
        <v>5384.48</v>
      </c>
      <c r="H127" s="373">
        <f t="shared" si="137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35"/>
        <v>341.92000000000007</v>
      </c>
      <c r="G128" s="372">
        <f t="shared" si="136"/>
        <v>5384.48</v>
      </c>
      <c r="H128" s="373">
        <f t="shared" si="137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35"/>
        <v>442.72000000000048</v>
      </c>
      <c r="G129" s="372">
        <f t="shared" si="136"/>
        <v>5384.48</v>
      </c>
      <c r="H129" s="373">
        <f t="shared" si="137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35"/>
        <v>90.619999999999621</v>
      </c>
      <c r="G130" s="372">
        <f t="shared" si="136"/>
        <v>7821.38</v>
      </c>
      <c r="H130" s="373">
        <f t="shared" si="137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35"/>
        <v>51.480000000000103</v>
      </c>
      <c r="G131" s="372">
        <f t="shared" si="136"/>
        <v>8837.92</v>
      </c>
      <c r="H131" s="373">
        <f t="shared" si="137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35"/>
        <v>-376.80000000000007</v>
      </c>
      <c r="G132" s="372">
        <f t="shared" si="136"/>
        <v>10159.799999999999</v>
      </c>
      <c r="H132" s="373">
        <f t="shared" si="137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35"/>
        <v>-388.00000000000239</v>
      </c>
      <c r="G133" s="372">
        <f t="shared" si="136"/>
        <v>13408.000000000002</v>
      </c>
      <c r="H133" s="373">
        <f t="shared" si="137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35"/>
        <v>-262.9400000000004</v>
      </c>
      <c r="G134" s="372">
        <f t="shared" si="136"/>
        <v>13354.939999999999</v>
      </c>
      <c r="H134" s="373">
        <f t="shared" si="137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35"/>
        <v>-514.93999999999858</v>
      </c>
      <c r="G135" s="372">
        <f t="shared" ref="G135:G140" si="138">D135*C135</f>
        <v>13354.939999999999</v>
      </c>
      <c r="H135" s="373">
        <f t="shared" si="137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35"/>
        <v>-582.93999999999892</v>
      </c>
      <c r="G136" s="372">
        <f t="shared" si="138"/>
        <v>16522.939999999999</v>
      </c>
      <c r="H136" s="373">
        <f t="shared" si="137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35"/>
        <v>-292.93999999999801</v>
      </c>
      <c r="G137" s="372">
        <f t="shared" si="138"/>
        <v>16522.939999999999</v>
      </c>
      <c r="H137" s="373">
        <f t="shared" si="137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35"/>
        <v>-217.93999999999869</v>
      </c>
      <c r="G138" s="372">
        <f t="shared" si="138"/>
        <v>16522.939999999999</v>
      </c>
      <c r="H138" s="373">
        <f t="shared" si="137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35"/>
        <v>-92.93999999999869</v>
      </c>
      <c r="G139" s="372">
        <f t="shared" si="138"/>
        <v>16522.939999999999</v>
      </c>
      <c r="H139" s="373">
        <f t="shared" si="137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35"/>
        <v>-397.93999999999841</v>
      </c>
      <c r="G140" s="372">
        <f t="shared" si="138"/>
        <v>16522.939999999999</v>
      </c>
      <c r="H140" s="373">
        <f t="shared" si="137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35"/>
        <v>-27.939999999997411</v>
      </c>
      <c r="G141" s="372">
        <f t="shared" ref="G141:G163" si="139">D141*C141</f>
        <v>16522.939999999999</v>
      </c>
      <c r="H141" s="373">
        <f t="shared" si="137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35"/>
        <v>-142.9399999999994</v>
      </c>
      <c r="G142" s="372">
        <f t="shared" si="139"/>
        <v>16522.939999999999</v>
      </c>
      <c r="H142" s="373">
        <f t="shared" si="137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35"/>
        <v>-357.93999999999926</v>
      </c>
      <c r="G143" s="372">
        <f t="shared" si="139"/>
        <v>16522.939999999999</v>
      </c>
      <c r="H143" s="373">
        <f t="shared" si="137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35"/>
        <v>-442.94000000000011</v>
      </c>
      <c r="G144" s="372">
        <f t="shared" si="139"/>
        <v>16522.939999999999</v>
      </c>
      <c r="H144" s="373">
        <f t="shared" si="137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35"/>
        <v>-542.93999999999801</v>
      </c>
      <c r="G145" s="372">
        <f t="shared" si="139"/>
        <v>16522.939999999999</v>
      </c>
      <c r="H145" s="373">
        <f t="shared" si="137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35"/>
        <v>-224.94000000000014</v>
      </c>
      <c r="G146" s="372">
        <f t="shared" si="139"/>
        <v>16474.939999999999</v>
      </c>
      <c r="H146" s="373">
        <f t="shared" si="137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35"/>
        <v>-139.93999999999929</v>
      </c>
      <c r="G147" s="372">
        <f t="shared" si="139"/>
        <v>16474.939999999999</v>
      </c>
      <c r="H147" s="373">
        <f t="shared" si="137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35"/>
        <v>-847.93799999999919</v>
      </c>
      <c r="G148" s="372">
        <f t="shared" si="139"/>
        <v>19639.937999999998</v>
      </c>
      <c r="H148" s="373">
        <f t="shared" si="137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35"/>
        <v>-833.93799999999771</v>
      </c>
      <c r="G149" s="372">
        <f t="shared" si="139"/>
        <v>22757.937999999998</v>
      </c>
      <c r="H149" s="373">
        <f t="shared" si="137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35"/>
        <v>-840.93799999999885</v>
      </c>
      <c r="G150" s="372">
        <f t="shared" si="139"/>
        <v>22757.937999999998</v>
      </c>
      <c r="H150" s="373">
        <f t="shared" si="137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35"/>
        <v>-700.9379999999968</v>
      </c>
      <c r="G151" s="372">
        <f t="shared" si="139"/>
        <v>22757.937999999998</v>
      </c>
      <c r="H151" s="373">
        <f t="shared" si="137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35"/>
        <v>-1125.9439999999984</v>
      </c>
      <c r="G152" s="372">
        <f t="shared" si="139"/>
        <v>25837.944</v>
      </c>
      <c r="H152" s="373">
        <f t="shared" si="137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35"/>
        <v>-1205.9439999999995</v>
      </c>
      <c r="G153" s="372">
        <f t="shared" si="139"/>
        <v>25837.944</v>
      </c>
      <c r="H153" s="373">
        <f t="shared" si="137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35"/>
        <v>-965.94399999999894</v>
      </c>
      <c r="G154" s="372">
        <f t="shared" si="139"/>
        <v>25837.944</v>
      </c>
      <c r="H154" s="373">
        <f t="shared" si="137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35"/>
        <v>-1477.9439999999995</v>
      </c>
      <c r="G155" s="372">
        <f t="shared" si="139"/>
        <v>25837.944</v>
      </c>
      <c r="H155" s="373">
        <f t="shared" si="137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35"/>
        <v>-1773.936000000002</v>
      </c>
      <c r="G156" s="372">
        <f t="shared" si="139"/>
        <v>28845.936000000002</v>
      </c>
      <c r="H156" s="373">
        <f t="shared" si="137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35"/>
        <v>-1935.9360000000017</v>
      </c>
      <c r="G157" s="372">
        <f t="shared" si="139"/>
        <v>28845.936000000002</v>
      </c>
      <c r="H157" s="373">
        <f t="shared" si="137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35"/>
        <v>-1989.9360000000006</v>
      </c>
      <c r="G158" s="372">
        <f t="shared" si="139"/>
        <v>28845.936000000002</v>
      </c>
      <c r="H158" s="373">
        <f t="shared" si="137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35"/>
        <v>-2133.9360000000006</v>
      </c>
      <c r="G159" s="372">
        <f t="shared" si="139"/>
        <v>28845.936000000002</v>
      </c>
      <c r="H159" s="373">
        <f t="shared" si="137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35"/>
        <v>-2505.9399999999991</v>
      </c>
      <c r="G160" s="372">
        <f t="shared" si="139"/>
        <v>31785.94</v>
      </c>
      <c r="H160" s="373">
        <f t="shared" si="137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35"/>
        <v>-2945.94</v>
      </c>
      <c r="G161" s="372">
        <f t="shared" si="139"/>
        <v>31785.94</v>
      </c>
      <c r="H161" s="373">
        <f t="shared" si="137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35"/>
        <v>-2415.9399999999991</v>
      </c>
      <c r="G162" s="372">
        <f t="shared" si="139"/>
        <v>31785.94</v>
      </c>
      <c r="H162" s="373">
        <f t="shared" si="137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35"/>
        <v>-2785.94</v>
      </c>
      <c r="G163" s="372">
        <f t="shared" si="139"/>
        <v>31785.94</v>
      </c>
      <c r="H163" s="373">
        <f t="shared" si="137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40">C164*(E164-D164)</f>
        <v>-1145.9399999999996</v>
      </c>
      <c r="G164" s="372">
        <f t="shared" ref="G164:G169" si="141">D164*C164</f>
        <v>31785.94</v>
      </c>
      <c r="H164" s="373">
        <f t="shared" ref="H164:H169" si="142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40"/>
        <v>-520.01099999999701</v>
      </c>
      <c r="G165" s="372">
        <f t="shared" si="141"/>
        <v>28654.010999999999</v>
      </c>
      <c r="H165" s="373">
        <f t="shared" si="142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40"/>
        <v>-783.99999999999886</v>
      </c>
      <c r="G166" s="372">
        <f t="shared" si="141"/>
        <v>31764</v>
      </c>
      <c r="H166" s="373">
        <f t="shared" si="142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40"/>
        <v>350.64000000000027</v>
      </c>
      <c r="G167" s="372">
        <f t="shared" si="141"/>
        <v>15759.359999999999</v>
      </c>
      <c r="H167" s="373">
        <f t="shared" si="142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40"/>
        <v>-398.86400000000037</v>
      </c>
      <c r="G168" s="372">
        <f t="shared" si="141"/>
        <v>25214.864000000001</v>
      </c>
      <c r="H168" s="373">
        <f t="shared" si="142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40"/>
        <v>1280.8600000000013</v>
      </c>
      <c r="G169" s="372">
        <f t="shared" si="141"/>
        <v>12271.14</v>
      </c>
      <c r="H169" s="373">
        <f t="shared" si="142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3">C170*(E170-D170)</f>
        <v>648.8599999999991</v>
      </c>
      <c r="G170" s="372">
        <f t="shared" ref="G170:G176" si="144">D170*C170</f>
        <v>12271.14</v>
      </c>
      <c r="H170" s="373">
        <f t="shared" ref="H170:H176" si="145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3"/>
        <v>1108.8599999999985</v>
      </c>
      <c r="G171" s="372">
        <f t="shared" si="144"/>
        <v>12211.14</v>
      </c>
      <c r="H171" s="373">
        <f t="shared" si="145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3"/>
        <v>1467.7889999999991</v>
      </c>
      <c r="G172" s="372">
        <f t="shared" si="144"/>
        <v>8789.2109999999993</v>
      </c>
      <c r="H172" s="373">
        <f t="shared" si="145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3"/>
        <v>1645.7100000000005</v>
      </c>
      <c r="G173" s="372">
        <f t="shared" si="144"/>
        <v>5310.29</v>
      </c>
      <c r="H173" s="373">
        <f t="shared" si="145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3"/>
        <v>1537.7099999999996</v>
      </c>
      <c r="G174" s="372">
        <f t="shared" si="144"/>
        <v>8728.2900000000009</v>
      </c>
      <c r="H174" s="373">
        <f t="shared" si="145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3"/>
        <v>1754.0499999999997</v>
      </c>
      <c r="G175" s="372">
        <f t="shared" si="144"/>
        <v>1717.95</v>
      </c>
      <c r="H175" s="373">
        <f t="shared" si="145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3"/>
        <v>1742.0399999999997</v>
      </c>
      <c r="G176" s="372">
        <f t="shared" si="144"/>
        <v>8673.9599999999991</v>
      </c>
      <c r="H176" s="373">
        <f t="shared" si="145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6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6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6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47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6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47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6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47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6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47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6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47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6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47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6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47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6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47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6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47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6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47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6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47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6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47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6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47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6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47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6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47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6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47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6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6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6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441" priority="69">
      <formula>F111&gt;0</formula>
    </cfRule>
    <cfRule type="expression" dxfId="1440" priority="70">
      <formula>F111&lt;0</formula>
    </cfRule>
  </conditionalFormatting>
  <conditionalFormatting sqref="F116:F129 F132:F176 F179:F180">
    <cfRule type="expression" dxfId="1439" priority="65">
      <formula>F116&gt;0</formula>
    </cfRule>
    <cfRule type="expression" dxfId="1438" priority="66">
      <formula>F116&lt;0</formula>
    </cfRule>
  </conditionalFormatting>
  <conditionalFormatting sqref="F116:F129 F132:F176 F179:F180">
    <cfRule type="expression" dxfId="1437" priority="67">
      <formula>F116&gt;0</formula>
    </cfRule>
    <cfRule type="expression" dxfId="1436" priority="68">
      <formula>F116&lt;0</formula>
    </cfRule>
  </conditionalFormatting>
  <conditionalFormatting sqref="H111:H129 H132:H176 H179:H180">
    <cfRule type="expression" dxfId="1435" priority="63">
      <formula>H111&gt;0</formula>
    </cfRule>
    <cfRule type="expression" dxfId="1434" priority="64">
      <formula>H111&lt;0</formula>
    </cfRule>
  </conditionalFormatting>
  <conditionalFormatting sqref="F107:F110">
    <cfRule type="expression" dxfId="1433" priority="57">
      <formula>F107&gt;0</formula>
    </cfRule>
    <cfRule type="expression" dxfId="1432" priority="58">
      <formula>F107&lt;0</formula>
    </cfRule>
  </conditionalFormatting>
  <conditionalFormatting sqref="H107:H110">
    <cfRule type="expression" dxfId="1431" priority="55">
      <formula>H107&gt;0</formula>
    </cfRule>
    <cfRule type="expression" dxfId="1430" priority="56">
      <formula>H107&lt;0</formula>
    </cfRule>
  </conditionalFormatting>
  <conditionalFormatting sqref="Q8">
    <cfRule type="expression" dxfId="1429" priority="51">
      <formula>Q8&gt;0</formula>
    </cfRule>
    <cfRule type="expression" dxfId="1428" priority="52">
      <formula>Q8&lt;0</formula>
    </cfRule>
  </conditionalFormatting>
  <conditionalFormatting sqref="Q7">
    <cfRule type="expression" dxfId="1427" priority="53">
      <formula>Q7&gt;0</formula>
    </cfRule>
    <cfRule type="expression" dxfId="1426" priority="54">
      <formula>Q7&lt;0</formula>
    </cfRule>
  </conditionalFormatting>
  <conditionalFormatting sqref="F130">
    <cfRule type="expression" dxfId="1425" priority="47">
      <formula>F130&gt;0</formula>
    </cfRule>
    <cfRule type="expression" dxfId="1424" priority="48">
      <formula>F130&lt;0</formula>
    </cfRule>
  </conditionalFormatting>
  <conditionalFormatting sqref="F130">
    <cfRule type="expression" dxfId="1423" priority="49">
      <formula>F130&gt;0</formula>
    </cfRule>
    <cfRule type="expression" dxfId="1422" priority="50">
      <formula>F130&lt;0</formula>
    </cfRule>
  </conditionalFormatting>
  <conditionalFormatting sqref="H130">
    <cfRule type="expression" dxfId="1421" priority="45">
      <formula>H130&gt;0</formula>
    </cfRule>
    <cfRule type="expression" dxfId="1420" priority="46">
      <formula>H130&lt;0</formula>
    </cfRule>
  </conditionalFormatting>
  <conditionalFormatting sqref="F131">
    <cfRule type="expression" dxfId="1419" priority="41">
      <formula>F131&gt;0</formula>
    </cfRule>
    <cfRule type="expression" dxfId="1418" priority="42">
      <formula>F131&lt;0</formula>
    </cfRule>
  </conditionalFormatting>
  <conditionalFormatting sqref="F131">
    <cfRule type="expression" dxfId="1417" priority="43">
      <formula>F131&gt;0</formula>
    </cfRule>
    <cfRule type="expression" dxfId="1416" priority="44">
      <formula>F131&lt;0</formula>
    </cfRule>
  </conditionalFormatting>
  <conditionalFormatting sqref="H131">
    <cfRule type="expression" dxfId="1415" priority="39">
      <formula>H131&gt;0</formula>
    </cfRule>
    <cfRule type="expression" dxfId="1414" priority="40">
      <formula>H131&lt;0</formula>
    </cfRule>
  </conditionalFormatting>
  <conditionalFormatting sqref="F177:F178">
    <cfRule type="expression" dxfId="1413" priority="35">
      <formula>F177&gt;0</formula>
    </cfRule>
    <cfRule type="expression" dxfId="1412" priority="36">
      <formula>F177&lt;0</formula>
    </cfRule>
  </conditionalFormatting>
  <conditionalFormatting sqref="F177:F178">
    <cfRule type="expression" dxfId="1411" priority="37">
      <formula>F177&gt;0</formula>
    </cfRule>
    <cfRule type="expression" dxfId="1410" priority="38">
      <formula>F177&lt;0</formula>
    </cfRule>
  </conditionalFormatting>
  <conditionalFormatting sqref="H177:H178">
    <cfRule type="expression" dxfId="1409" priority="33">
      <formula>H177&gt;0</formula>
    </cfRule>
    <cfRule type="expression" dxfId="1408" priority="34">
      <formula>H177&lt;0</formula>
    </cfRule>
  </conditionalFormatting>
  <conditionalFormatting sqref="F48:F63">
    <cfRule type="expression" dxfId="1407" priority="31">
      <formula>F48&gt;0</formula>
    </cfRule>
    <cfRule type="expression" dxfId="1406" priority="32">
      <formula>F48&lt;0</formula>
    </cfRule>
  </conditionalFormatting>
  <conditionalFormatting sqref="H48:H63">
    <cfRule type="expression" dxfId="1405" priority="29">
      <formula>H48&gt;0</formula>
    </cfRule>
    <cfRule type="expression" dxfId="1404" priority="30">
      <formula>H48&lt;0</formula>
    </cfRule>
  </conditionalFormatting>
  <conditionalFormatting sqref="Q10">
    <cfRule type="expression" dxfId="1403" priority="27">
      <formula>Q10&gt;0</formula>
    </cfRule>
    <cfRule type="expression" dxfId="1402" priority="28">
      <formula>Q10&lt;0</formula>
    </cfRule>
  </conditionalFormatting>
  <conditionalFormatting sqref="J58:K58">
    <cfRule type="expression" dxfId="1401" priority="25">
      <formula>J58&gt;0</formula>
    </cfRule>
    <cfRule type="expression" dxfId="1400" priority="26">
      <formula>J58&lt;0</formula>
    </cfRule>
  </conditionalFormatting>
  <conditionalFormatting sqref="K59">
    <cfRule type="expression" dxfId="1399" priority="23">
      <formula>K59&gt;0</formula>
    </cfRule>
    <cfRule type="expression" dxfId="1398" priority="24">
      <formula>K59&lt;0</formula>
    </cfRule>
  </conditionalFormatting>
  <conditionalFormatting sqref="K60:K73 K78:K104">
    <cfRule type="expression" dxfId="1397" priority="21">
      <formula>K60&gt;0</formula>
    </cfRule>
    <cfRule type="expression" dxfId="1396" priority="22">
      <formula>K60&lt;0</formula>
    </cfRule>
  </conditionalFormatting>
  <conditionalFormatting sqref="F65:F73">
    <cfRule type="expression" dxfId="1395" priority="19">
      <formula>F65&gt;0</formula>
    </cfRule>
    <cfRule type="expression" dxfId="1394" priority="20">
      <formula>F65&lt;0</formula>
    </cfRule>
  </conditionalFormatting>
  <conditionalFormatting sqref="H65:H73">
    <cfRule type="expression" dxfId="1393" priority="17">
      <formula>H65&gt;0</formula>
    </cfRule>
    <cfRule type="expression" dxfId="1392" priority="18">
      <formula>H65&lt;0</formula>
    </cfRule>
  </conditionalFormatting>
  <conditionalFormatting sqref="R4">
    <cfRule type="expression" dxfId="1391" priority="15">
      <formula>R4&gt;0</formula>
    </cfRule>
    <cfRule type="expression" dxfId="1390" priority="16">
      <formula>R4&lt;0</formula>
    </cfRule>
  </conditionalFormatting>
  <conditionalFormatting sqref="Q9">
    <cfRule type="expression" dxfId="1389" priority="13">
      <formula>Q9&gt;0</formula>
    </cfRule>
    <cfRule type="expression" dxfId="1388" priority="14">
      <formula>Q9&lt;0</formula>
    </cfRule>
  </conditionalFormatting>
  <conditionalFormatting sqref="K74:K77">
    <cfRule type="expression" dxfId="1387" priority="11">
      <formula>K74&gt;0</formula>
    </cfRule>
    <cfRule type="expression" dxfId="1386" priority="12">
      <formula>K74&lt;0</formula>
    </cfRule>
  </conditionalFormatting>
  <conditionalFormatting sqref="F74:F97">
    <cfRule type="expression" dxfId="1385" priority="9">
      <formula>F74&gt;0</formula>
    </cfRule>
    <cfRule type="expression" dxfId="1384" priority="10">
      <formula>F74&lt;0</formula>
    </cfRule>
  </conditionalFormatting>
  <conditionalFormatting sqref="H74:H97">
    <cfRule type="expression" dxfId="1383" priority="7">
      <formula>H74&gt;0</formula>
    </cfRule>
    <cfRule type="expression" dxfId="1382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99">
    <cfRule type="expression" dxfId="1381" priority="3">
      <formula>F98&gt;0</formula>
    </cfRule>
    <cfRule type="expression" dxfId="1380" priority="4">
      <formula>F98&lt;0</formula>
    </cfRule>
  </conditionalFormatting>
  <conditionalFormatting sqref="H98:H99">
    <cfRule type="expression" dxfId="1379" priority="1">
      <formula>H98&gt;0</formula>
    </cfRule>
    <cfRule type="expression" dxfId="1378" priority="2">
      <formula>H98&lt;0</formula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11.06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11.06</v>
      </c>
      <c r="R4" s="487">
        <v>-5.7999999999999996E-3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12.166000000000002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12.055400000000001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11.944800000000001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11.834200000000001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11.723600000000001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11.613000000000001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11.502400000000002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11.3918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11.2812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11.1706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11.06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10.949400000000001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10.838800000000001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10.728200000000001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10.617599999999999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10.507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10.3964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10.285800000000002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10.1752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10.0646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9.9540000000000006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77" priority="31">
      <formula>Q7&gt;0</formula>
    </cfRule>
    <cfRule type="expression" dxfId="1376" priority="32">
      <formula>Q7&lt;0</formula>
    </cfRule>
  </conditionalFormatting>
  <conditionalFormatting sqref="Q8">
    <cfRule type="expression" dxfId="1375" priority="29">
      <formula>Q8&gt;0</formula>
    </cfRule>
    <cfRule type="expression" dxfId="1374" priority="30">
      <formula>Q8&lt;0</formula>
    </cfRule>
  </conditionalFormatting>
  <conditionalFormatting sqref="F62:F65">
    <cfRule type="expression" dxfId="1373" priority="21">
      <formula>F62&gt;0</formula>
    </cfRule>
    <cfRule type="expression" dxfId="1372" priority="22">
      <formula>F62&lt;0</formula>
    </cfRule>
  </conditionalFormatting>
  <conditionalFormatting sqref="F66:F74 F78:F98 F102:F106">
    <cfRule type="expression" dxfId="1371" priority="17">
      <formula>F66&gt;0</formula>
    </cfRule>
    <cfRule type="expression" dxfId="1370" priority="18">
      <formula>F66&lt;0</formula>
    </cfRule>
  </conditionalFormatting>
  <conditionalFormatting sqref="F66:F74 F78:F98 F102:F106">
    <cfRule type="expression" dxfId="1369" priority="19">
      <formula>F66&gt;0</formula>
    </cfRule>
    <cfRule type="expression" dxfId="1368" priority="20">
      <formula>F66&lt;0</formula>
    </cfRule>
  </conditionalFormatting>
  <conditionalFormatting sqref="H62:H74 H78:H98 H102:H106">
    <cfRule type="expression" dxfId="1367" priority="15">
      <formula>H62&gt;0</formula>
    </cfRule>
    <cfRule type="expression" dxfId="1366" priority="16">
      <formula>H62&lt;0</formula>
    </cfRule>
  </conditionalFormatting>
  <conditionalFormatting sqref="F57:F61">
    <cfRule type="expression" dxfId="1365" priority="13">
      <formula>F57&gt;0</formula>
    </cfRule>
    <cfRule type="expression" dxfId="1364" priority="14">
      <formula>F57&lt;0</formula>
    </cfRule>
  </conditionalFormatting>
  <conditionalFormatting sqref="H57:H61">
    <cfRule type="expression" dxfId="1363" priority="11">
      <formula>H57&gt;0</formula>
    </cfRule>
    <cfRule type="expression" dxfId="1362" priority="12">
      <formula>H57&lt;0</formula>
    </cfRule>
  </conditionalFormatting>
  <conditionalFormatting sqref="F75:F77">
    <cfRule type="expression" dxfId="1361" priority="7">
      <formula>F75&gt;0</formula>
    </cfRule>
    <cfRule type="expression" dxfId="1360" priority="8">
      <formula>F75&lt;0</formula>
    </cfRule>
  </conditionalFormatting>
  <conditionalFormatting sqref="F75:F77">
    <cfRule type="expression" dxfId="1359" priority="9">
      <formula>F75&gt;0</formula>
    </cfRule>
    <cfRule type="expression" dxfId="1358" priority="10">
      <formula>F75&lt;0</formula>
    </cfRule>
  </conditionalFormatting>
  <conditionalFormatting sqref="H75:H77">
    <cfRule type="expression" dxfId="1357" priority="5">
      <formula>H75&gt;0</formula>
    </cfRule>
    <cfRule type="expression" dxfId="1356" priority="6">
      <formula>H75&lt;0</formula>
    </cfRule>
  </conditionalFormatting>
  <conditionalFormatting sqref="F22:F30">
    <cfRule type="expression" dxfId="1355" priority="3">
      <formula>F22&gt;0</formula>
    </cfRule>
    <cfRule type="expression" dxfId="1354" priority="4">
      <formula>F22&lt;0</formula>
    </cfRule>
  </conditionalFormatting>
  <conditionalFormatting sqref="F99:F101">
    <cfRule type="expression" dxfId="1353" priority="1">
      <formula>F99&gt;0</formula>
    </cfRule>
    <cfRule type="expression" dxfId="135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142.43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142.43</v>
      </c>
      <c r="R4" s="487">
        <v>-8.3000000000000001E-3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156.67300000000003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155.24870000000001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153.82440000000003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152.40010000000001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150.97580000000002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149.5515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148.12720000000002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146.7029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145.27860000000001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143.85429999999999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142.43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141.00570000000002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139.5814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138.15710000000001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136.7328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135.30850000000001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133.88419999999999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132.4599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131.03560000000002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129.6113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128.18700000000001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351" priority="19">
      <formula>F25&gt;0</formula>
    </cfRule>
    <cfRule type="expression" dxfId="1350" priority="20">
      <formula>F25&lt;0</formula>
    </cfRule>
  </conditionalFormatting>
  <conditionalFormatting sqref="Q7">
    <cfRule type="expression" dxfId="1349" priority="17">
      <formula>Q7&gt;0</formula>
    </cfRule>
    <cfRule type="expression" dxfId="1348" priority="18">
      <formula>Q7&lt;0</formula>
    </cfRule>
  </conditionalFormatting>
  <conditionalFormatting sqref="Q8">
    <cfRule type="expression" dxfId="1347" priority="15">
      <formula>Q8&gt;0</formula>
    </cfRule>
    <cfRule type="expression" dxfId="1346" priority="16">
      <formula>Q8&lt;0</formula>
    </cfRule>
  </conditionalFormatting>
  <conditionalFormatting sqref="M74">
    <cfRule type="expression" dxfId="1345" priority="9">
      <formula>M74&gt;0</formula>
    </cfRule>
    <cfRule type="expression" dxfId="1344" priority="10">
      <formula>M74&lt;0</formula>
    </cfRule>
  </conditionalFormatting>
  <conditionalFormatting sqref="F113:F149 H113:H149">
    <cfRule type="expression" dxfId="1343" priority="7">
      <formula>F113&gt;0</formula>
    </cfRule>
    <cfRule type="expression" dxfId="1342" priority="8">
      <formula>F113&lt;0</formula>
    </cfRule>
  </conditionalFormatting>
  <conditionalFormatting sqref="F105:F112">
    <cfRule type="expression" dxfId="1341" priority="5">
      <formula>F105&gt;0</formula>
    </cfRule>
    <cfRule type="expression" dxfId="1340" priority="6">
      <formula>F105&lt;0</formula>
    </cfRule>
  </conditionalFormatting>
  <conditionalFormatting sqref="H105:H112">
    <cfRule type="expression" dxfId="1339" priority="3">
      <formula>H105&gt;0</formula>
    </cfRule>
    <cfRule type="expression" dxfId="1338" priority="4">
      <formula>H105&lt;0</formula>
    </cfRule>
  </conditionalFormatting>
  <conditionalFormatting sqref="Q10">
    <cfRule type="expression" dxfId="1337" priority="1">
      <formula>Q10&gt;0</formula>
    </cfRule>
    <cfRule type="expression" dxfId="133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7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879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201.24955555555556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226.05</v>
      </c>
      <c r="R4" s="509">
        <v>-1.35E-2</v>
      </c>
      <c r="T4" s="792">
        <v>43103</v>
      </c>
      <c r="U4" s="30" t="s">
        <v>904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10172.25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9056.23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1340.7900000000009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1116.0200000000004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0.12323229423280996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70</v>
      </c>
      <c r="D18" s="18"/>
      <c r="E18" s="18"/>
      <c r="F18" s="18">
        <f>SUM(F2:F7)</f>
        <v>14959.3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" si="16">C34*(E34-D34)</f>
        <v>1037.7180000000008</v>
      </c>
      <c r="G34" s="39">
        <f t="shared" ref="G34" si="17">D34*C34</f>
        <v>9056.232</v>
      </c>
      <c r="H34" s="226">
        <f t="shared" ref="H34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248.65500000000003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246.39450000000002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244.13400000000001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241.87350000000004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239.61300000000003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237.35250000000002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235.09200000000001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232.83150000000001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230.57100000000003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228.31050000000002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226.05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223.7895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221.529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219.26850000000002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217.00800000000001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214.7475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212.48699999999999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210.22650000000002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207.96600000000001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205.70550000000003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203.44500000000002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5" priority="35">
      <formula>F47&gt;0</formula>
    </cfRule>
    <cfRule type="expression" dxfId="1334" priority="36">
      <formula>F47&lt;0</formula>
    </cfRule>
  </conditionalFormatting>
  <conditionalFormatting sqref="Q7">
    <cfRule type="expression" dxfId="1333" priority="33">
      <formula>Q7&gt;0</formula>
    </cfRule>
    <cfRule type="expression" dxfId="1332" priority="34">
      <formula>Q7&lt;0</formula>
    </cfRule>
  </conditionalFormatting>
  <conditionalFormatting sqref="Q8">
    <cfRule type="expression" dxfId="1331" priority="31">
      <formula>Q8&gt;0</formula>
    </cfRule>
    <cfRule type="expression" dxfId="1330" priority="32">
      <formula>Q8&lt;0</formula>
    </cfRule>
  </conditionalFormatting>
  <conditionalFormatting sqref="F30:F46">
    <cfRule type="expression" dxfId="1329" priority="29">
      <formula>F30&gt;0</formula>
    </cfRule>
    <cfRule type="expression" dxfId="1328" priority="30">
      <formula>F30&lt;0</formula>
    </cfRule>
  </conditionalFormatting>
  <conditionalFormatting sqref="H30:H46">
    <cfRule type="expression" dxfId="1327" priority="27">
      <formula>H30&gt;0</formula>
    </cfRule>
    <cfRule type="expression" dxfId="1326" priority="28">
      <formula>H30&lt;0</formula>
    </cfRule>
  </conditionalFormatting>
  <conditionalFormatting sqref="Q10">
    <cfRule type="expression" dxfId="1325" priority="21">
      <formula>Q10&gt;0</formula>
    </cfRule>
    <cfRule type="expression" dxfId="1324" priority="22">
      <formula>Q10&lt;0</formula>
    </cfRule>
  </conditionalFormatting>
  <conditionalFormatting sqref="J25:J38">
    <cfRule type="expression" dxfId="1323" priority="19">
      <formula>J25&gt;0</formula>
    </cfRule>
    <cfRule type="expression" dxfId="1322" priority="20">
      <formula>J25&lt;0</formula>
    </cfRule>
  </conditionalFormatting>
  <conditionalFormatting sqref="K25:K38">
    <cfRule type="expression" dxfId="1321" priority="17">
      <formula>K25&gt;0</formula>
    </cfRule>
    <cfRule type="expression" dxfId="1320" priority="18">
      <formula>K25&lt;0</formula>
    </cfRule>
  </conditionalFormatting>
  <conditionalFormatting sqref="L25:L38">
    <cfRule type="expression" dxfId="1319" priority="15">
      <formula>L25&gt;0</formula>
    </cfRule>
    <cfRule type="expression" dxfId="1318" priority="16">
      <formula>L25&lt;0</formula>
    </cfRule>
  </conditionalFormatting>
  <conditionalFormatting sqref="F89:F110">
    <cfRule type="expression" dxfId="1317" priority="13">
      <formula>F89&gt;0</formula>
    </cfRule>
    <cfRule type="expression" dxfId="1316" priority="14">
      <formula>F89&lt;0</formula>
    </cfRule>
  </conditionalFormatting>
  <conditionalFormatting sqref="H89:H110">
    <cfRule type="expression" dxfId="1315" priority="11">
      <formula>H89&gt;0</formula>
    </cfRule>
    <cfRule type="expression" dxfId="1314" priority="12">
      <formula>H89&lt;0</formula>
    </cfRule>
  </conditionalFormatting>
  <conditionalFormatting sqref="J89:J102">
    <cfRule type="expression" dxfId="1313" priority="9">
      <formula>J89&gt;0</formula>
    </cfRule>
    <cfRule type="expression" dxfId="1312" priority="10">
      <formula>J89&lt;0</formula>
    </cfRule>
  </conditionalFormatting>
  <conditionalFormatting sqref="K89:K102">
    <cfRule type="expression" dxfId="1311" priority="7">
      <formula>K89&gt;0</formula>
    </cfRule>
    <cfRule type="expression" dxfId="1310" priority="8">
      <formula>K89&lt;0</formula>
    </cfRule>
  </conditionalFormatting>
  <conditionalFormatting sqref="L89:L102">
    <cfRule type="expression" dxfId="1309" priority="5">
      <formula>L89&gt;0</formula>
    </cfRule>
    <cfRule type="expression" dxfId="1308" priority="6">
      <formula>L89&lt;0</formula>
    </cfRule>
  </conditionalFormatting>
  <conditionalFormatting sqref="F25:F29">
    <cfRule type="expression" dxfId="1307" priority="3">
      <formula>F25&gt;0</formula>
    </cfRule>
    <cfRule type="expression" dxfId="1306" priority="4">
      <formula>F25&lt;0</formula>
    </cfRule>
  </conditionalFormatting>
  <conditionalFormatting sqref="H25:H29">
    <cfRule type="expression" dxfId="1305" priority="1">
      <formula>H25&gt;0</formula>
    </cfRule>
    <cfRule type="expression" dxfId="13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968</v>
      </c>
      <c r="M2" s="3"/>
      <c r="O2" s="11" t="s">
        <v>57</v>
      </c>
      <c r="Q2">
        <f>C18-H18</f>
        <v>60</v>
      </c>
      <c r="T2" s="1">
        <v>43119</v>
      </c>
      <c r="U2" t="s">
        <v>971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90.25</v>
      </c>
      <c r="R4" s="509">
        <v>-4.3E-3</v>
      </c>
      <c r="T4" s="1"/>
      <c r="U4" t="s">
        <v>973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5415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237.60000000000036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237.60000000000036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4.5891760343029393E-2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7.534626038781164E-3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8" t="s">
        <v>78</v>
      </c>
      <c r="P15" s="798"/>
      <c r="W15" s="134"/>
    </row>
    <row r="16" spans="1:23" ht="15.75" thickTop="1" x14ac:dyDescent="0.25">
      <c r="H16" s="70"/>
      <c r="O16" s="81">
        <v>1.1000000000000001</v>
      </c>
      <c r="P16" s="81">
        <f>O16*$Q$4</f>
        <v>99.275000000000006</v>
      </c>
      <c r="W16" s="134"/>
    </row>
    <row r="17" spans="1:23" x14ac:dyDescent="0.25">
      <c r="O17" s="81">
        <v>1.0900000000000001</v>
      </c>
      <c r="P17" s="81">
        <f t="shared" ref="P17:P36" si="0">O17*$Q$4</f>
        <v>98.372500000000002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97.470000000000013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96.56750000000001</v>
      </c>
      <c r="W19" s="134"/>
    </row>
    <row r="20" spans="1:23" x14ac:dyDescent="0.25">
      <c r="O20" s="81">
        <v>1.06</v>
      </c>
      <c r="P20" s="81">
        <f t="shared" si="0"/>
        <v>95.665000000000006</v>
      </c>
      <c r="W20" s="134"/>
    </row>
    <row r="21" spans="1:23" x14ac:dyDescent="0.25">
      <c r="O21" s="81">
        <v>1.05</v>
      </c>
      <c r="P21" s="81">
        <f t="shared" si="0"/>
        <v>94.762500000000003</v>
      </c>
      <c r="W21" s="134"/>
    </row>
    <row r="22" spans="1:23" x14ac:dyDescent="0.25">
      <c r="O22" s="81">
        <v>1.04</v>
      </c>
      <c r="P22" s="81">
        <f t="shared" si="0"/>
        <v>93.86</v>
      </c>
      <c r="W22" s="134"/>
    </row>
    <row r="23" spans="1:23" x14ac:dyDescent="0.25">
      <c r="O23" s="81">
        <v>1.03</v>
      </c>
      <c r="P23" s="81">
        <f t="shared" si="0"/>
        <v>92.957499999999996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92.055000000000007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91.152500000000003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90.25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89.347499999999997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88.444999999999993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87.542500000000004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86.64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85.737499999999997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84.834999999999994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83.932500000000005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82.127499999999998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81.225000000000009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3" priority="21">
      <formula>F47&gt;0</formula>
    </cfRule>
    <cfRule type="expression" dxfId="1302" priority="22">
      <formula>F47&lt;0</formula>
    </cfRule>
  </conditionalFormatting>
  <conditionalFormatting sqref="Q7">
    <cfRule type="expression" dxfId="1301" priority="19">
      <formula>Q7&gt;0</formula>
    </cfRule>
    <cfRule type="expression" dxfId="1300" priority="20">
      <formula>Q7&lt;0</formula>
    </cfRule>
  </conditionalFormatting>
  <conditionalFormatting sqref="Q8">
    <cfRule type="expression" dxfId="1299" priority="17">
      <formula>Q8&gt;0</formula>
    </cfRule>
    <cfRule type="expression" dxfId="1298" priority="18">
      <formula>Q8&lt;0</formula>
    </cfRule>
  </conditionalFormatting>
  <conditionalFormatting sqref="F25:F46">
    <cfRule type="expression" dxfId="1297" priority="15">
      <formula>F25&gt;0</formula>
    </cfRule>
    <cfRule type="expression" dxfId="1296" priority="16">
      <formula>F25&lt;0</formula>
    </cfRule>
  </conditionalFormatting>
  <conditionalFormatting sqref="H25:H46">
    <cfRule type="expression" dxfId="1295" priority="13">
      <formula>H25&gt;0</formula>
    </cfRule>
    <cfRule type="expression" dxfId="1294" priority="14">
      <formula>H25&lt;0</formula>
    </cfRule>
  </conditionalFormatting>
  <conditionalFormatting sqref="F89:F110">
    <cfRule type="expression" dxfId="1293" priority="11">
      <formula>F89&gt;0</formula>
    </cfRule>
    <cfRule type="expression" dxfId="1292" priority="12">
      <formula>F89&lt;0</formula>
    </cfRule>
  </conditionalFormatting>
  <conditionalFormatting sqref="H89:H110">
    <cfRule type="expression" dxfId="1291" priority="9">
      <formula>H89&gt;0</formula>
    </cfRule>
    <cfRule type="expression" dxfId="1290" priority="10">
      <formula>H89&lt;0</formula>
    </cfRule>
  </conditionalFormatting>
  <conditionalFormatting sqref="Q10">
    <cfRule type="expression" dxfId="1289" priority="7">
      <formula>Q10&gt;0</formula>
    </cfRule>
    <cfRule type="expression" dxfId="1288" priority="8">
      <formula>Q10&lt;0</formula>
    </cfRule>
  </conditionalFormatting>
  <conditionalFormatting sqref="J25:J38">
    <cfRule type="expression" dxfId="1287" priority="5">
      <formula>J25&gt;0</formula>
    </cfRule>
    <cfRule type="expression" dxfId="1286" priority="6">
      <formula>J25&lt;0</formula>
    </cfRule>
  </conditionalFormatting>
  <conditionalFormatting sqref="K25:K38">
    <cfRule type="expression" dxfId="1285" priority="3">
      <formula>K25&gt;0</formula>
    </cfRule>
    <cfRule type="expression" dxfId="1284" priority="4">
      <formula>K25&lt;0</formula>
    </cfRule>
  </conditionalFormatting>
  <conditionalFormatting sqref="L25:L38">
    <cfRule type="expression" dxfId="1283" priority="1">
      <formula>L25&gt;0</formula>
    </cfRule>
    <cfRule type="expression" dxfId="12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888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119.27</v>
      </c>
      <c r="R4" s="509">
        <v>-2.9499999999999998E-2</v>
      </c>
      <c r="T4" s="1">
        <v>42738</v>
      </c>
      <c r="U4" t="s">
        <v>887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7156.2</v>
      </c>
      <c r="T5" s="1">
        <v>43105</v>
      </c>
      <c r="U5" t="s">
        <v>916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2035.1799999999994</v>
      </c>
      <c r="R7">
        <v>50</v>
      </c>
      <c r="T7" s="1">
        <v>43112</v>
      </c>
      <c r="U7" t="s">
        <v>922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2035.1799999999994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0.39741692084779967</v>
      </c>
      <c r="T9" s="1">
        <v>43114</v>
      </c>
      <c r="U9" t="s">
        <v>944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945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8" t="s">
        <v>78</v>
      </c>
      <c r="P17" s="798"/>
    </row>
    <row r="18" spans="1:17" ht="15.75" thickTop="1" x14ac:dyDescent="0.25">
      <c r="A18" s="31" t="s">
        <v>81</v>
      </c>
      <c r="B18" s="14"/>
      <c r="C18" s="14">
        <f>SUM(C2:C10)</f>
        <v>260</v>
      </c>
      <c r="D18" s="18"/>
      <c r="E18" s="18"/>
      <c r="F18" s="18">
        <f>SUM(F2:F10)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131.197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130.0043</v>
      </c>
      <c r="Q19" s="2"/>
    </row>
    <row r="20" spans="1:17" x14ac:dyDescent="0.25">
      <c r="O20" s="81">
        <v>1.08</v>
      </c>
      <c r="P20" s="81">
        <f t="shared" si="3"/>
        <v>128.8116</v>
      </c>
      <c r="Q20" s="2"/>
    </row>
    <row r="21" spans="1:17" x14ac:dyDescent="0.25">
      <c r="O21" s="81">
        <v>1.07</v>
      </c>
      <c r="P21" s="81">
        <f t="shared" si="3"/>
        <v>127.6189</v>
      </c>
      <c r="Q21" s="2"/>
    </row>
    <row r="22" spans="1:17" x14ac:dyDescent="0.25">
      <c r="O22" s="81">
        <v>1.06</v>
      </c>
      <c r="P22" s="81">
        <f t="shared" si="3"/>
        <v>126.42620000000001</v>
      </c>
      <c r="Q22" s="2"/>
    </row>
    <row r="23" spans="1:17" x14ac:dyDescent="0.25">
      <c r="O23" s="81">
        <v>1.05</v>
      </c>
      <c r="P23" s="81">
        <f t="shared" si="3"/>
        <v>125.23350000000001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124.0408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122.8481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121.6554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120.4627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119.27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118.07729999999999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116.88459999999999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115.69189999999999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114.49919999999999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113.30649999999999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112.11379999999998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110.9211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109.72840000000001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108.53570000000001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107.343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921</v>
      </c>
      <c r="J47" s="39"/>
      <c r="K47" s="39"/>
      <c r="L47" s="39">
        <v>74.34</v>
      </c>
      <c r="M47" t="s">
        <v>943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281" priority="23">
      <formula>F56&gt;0</formula>
    </cfRule>
    <cfRule type="expression" dxfId="1280" priority="24">
      <formula>F56&lt;0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25:F55">
    <cfRule type="expression" dxfId="1275" priority="17">
      <formula>F25&gt;0</formula>
    </cfRule>
    <cfRule type="expression" dxfId="1274" priority="18">
      <formula>F25&lt;0</formula>
    </cfRule>
  </conditionalFormatting>
  <conditionalFormatting sqref="H25:H55">
    <cfRule type="expression" dxfId="1273" priority="15">
      <formula>H25&gt;0</formula>
    </cfRule>
    <cfRule type="expression" dxfId="1272" priority="16">
      <formula>H25&lt;0</formula>
    </cfRule>
  </conditionalFormatting>
  <conditionalFormatting sqref="F89:F110">
    <cfRule type="expression" dxfId="1271" priority="13">
      <formula>F89&gt;0</formula>
    </cfRule>
    <cfRule type="expression" dxfId="1270" priority="14">
      <formula>F89&lt;0</formula>
    </cfRule>
  </conditionalFormatting>
  <conditionalFormatting sqref="H89:H110">
    <cfRule type="expression" dxfId="1269" priority="11">
      <formula>H89&gt;0</formula>
    </cfRule>
    <cfRule type="expression" dxfId="1268" priority="12">
      <formula>H89&lt;0</formula>
    </cfRule>
  </conditionalFormatting>
  <conditionalFormatting sqref="Q10">
    <cfRule type="expression" dxfId="1267" priority="9">
      <formula>Q10&gt;0</formula>
    </cfRule>
    <cfRule type="expression" dxfId="1266" priority="10">
      <formula>Q10&lt;0</formula>
    </cfRule>
  </conditionalFormatting>
  <conditionalFormatting sqref="J25:J38">
    <cfRule type="expression" dxfId="1265" priority="7">
      <formula>J25&gt;0</formula>
    </cfRule>
    <cfRule type="expression" dxfId="1264" priority="8">
      <formula>J25&lt;0</formula>
    </cfRule>
  </conditionalFormatting>
  <conditionalFormatting sqref="K25:K38">
    <cfRule type="expression" dxfId="1263" priority="5">
      <formula>K25&gt;0</formula>
    </cfRule>
    <cfRule type="expression" dxfId="1262" priority="6">
      <formula>K25&lt;0</formula>
    </cfRule>
  </conditionalFormatting>
  <conditionalFormatting sqref="L25:L34">
    <cfRule type="expression" dxfId="1261" priority="3">
      <formula>L25&gt;0</formula>
    </cfRule>
    <cfRule type="expression" dxfId="1260" priority="4">
      <formula>L25&lt;0</formula>
    </cfRule>
  </conditionalFormatting>
  <conditionalFormatting sqref="J43">
    <cfRule type="expression" dxfId="1259" priority="1">
      <formula>J43&gt;0</formula>
    </cfRule>
    <cfRule type="expression" dxfId="125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197.91</v>
      </c>
      <c r="R4" s="509">
        <v>-2.0999999999999999E-3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3958.2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1120.1200000000003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977.09000000000015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0.32776046506167172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2.5264008892931129E-3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217.70100000000002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215.72190000000001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213.74280000000002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211.7637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209.78460000000001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207.80549999999999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205.82640000000001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203.84729999999999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201.8682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199.88909999999998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197.91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195.93090000000001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193.95179999999999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191.9727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189.99359999999999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188.0145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186.03539999999998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184.05629999999999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182.0772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180.09810000000002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178.119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7" priority="22">
      <formula>F47&gt;0</formula>
    </cfRule>
    <cfRule type="expression" dxfId="1256" priority="23">
      <formula>F47&lt;0</formula>
    </cfRule>
  </conditionalFormatting>
  <conditionalFormatting sqref="Q7">
    <cfRule type="expression" dxfId="1255" priority="20">
      <formula>Q7&gt;0</formula>
    </cfRule>
    <cfRule type="expression" dxfId="1254" priority="21">
      <formula>Q7&lt;0</formula>
    </cfRule>
  </conditionalFormatting>
  <conditionalFormatting sqref="Q8">
    <cfRule type="expression" dxfId="1253" priority="18">
      <formula>Q8&gt;0</formula>
    </cfRule>
    <cfRule type="expression" dxfId="1252" priority="19">
      <formula>Q8&lt;0</formula>
    </cfRule>
  </conditionalFormatting>
  <conditionalFormatting sqref="F25:F46">
    <cfRule type="expression" dxfId="1251" priority="16">
      <formula>F25&gt;0</formula>
    </cfRule>
    <cfRule type="expression" dxfId="1250" priority="17">
      <formula>F25&lt;0</formula>
    </cfRule>
  </conditionalFormatting>
  <conditionalFormatting sqref="H25:H46">
    <cfRule type="expression" dxfId="1249" priority="14">
      <formula>H25&gt;0</formula>
    </cfRule>
    <cfRule type="expression" dxfId="1248" priority="15">
      <formula>H25&lt;0</formula>
    </cfRule>
  </conditionalFormatting>
  <conditionalFormatting sqref="F89:F110">
    <cfRule type="expression" dxfId="1247" priority="12">
      <formula>F89&gt;0</formula>
    </cfRule>
    <cfRule type="expression" dxfId="1246" priority="13">
      <formula>F89&lt;0</formula>
    </cfRule>
  </conditionalFormatting>
  <conditionalFormatting sqref="H89:H110">
    <cfRule type="expression" dxfId="1245" priority="10">
      <formula>H89&gt;0</formula>
    </cfRule>
    <cfRule type="expression" dxfId="1244" priority="11">
      <formula>H89&lt;0</formula>
    </cfRule>
  </conditionalFormatting>
  <conditionalFormatting sqref="Q10">
    <cfRule type="expression" dxfId="1243" priority="8">
      <formula>Q10&gt;0</formula>
    </cfRule>
    <cfRule type="expression" dxfId="1242" priority="9">
      <formula>Q10&lt;0</formula>
    </cfRule>
  </conditionalFormatting>
  <conditionalFormatting sqref="J25:J38">
    <cfRule type="expression" dxfId="1241" priority="6">
      <formula>J25&gt;0</formula>
    </cfRule>
    <cfRule type="expression" dxfId="1240" priority="7">
      <formula>J25&lt;0</formula>
    </cfRule>
  </conditionalFormatting>
  <conditionalFormatting sqref="K25:K38">
    <cfRule type="expression" dxfId="1239" priority="4">
      <formula>K25&gt;0</formula>
    </cfRule>
    <cfRule type="expression" dxfId="1238" priority="5">
      <formula>K25&lt;0</formula>
    </cfRule>
  </conditionalFormatting>
  <conditionalFormatting sqref="L25:L38">
    <cfRule type="expression" dxfId="1237" priority="2">
      <formula>L25&gt;0</formula>
    </cfRule>
    <cfRule type="expression" dxfId="123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15.06</v>
      </c>
      <c r="R4" s="487">
        <v>-2.5999999999999999E-3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16.566000000000003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16.415400000000002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16.264800000000001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16.1142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15.963600000000001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15.813000000000001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15.662400000000002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15.511800000000001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15.3612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15.210600000000001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14.9094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14.758800000000001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14.6082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14.457599999999999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14.307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14.1564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14.005800000000001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13.855200000000002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13.704600000000001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13.554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35" priority="74">
      <formula>F12&gt;0</formula>
    </cfRule>
    <cfRule type="expression" dxfId="12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33" priority="67">
      <formula>F124&gt;0</formula>
    </cfRule>
    <cfRule type="expression" dxfId="1232" priority="68">
      <formula>F124&lt;0</formula>
    </cfRule>
  </conditionalFormatting>
  <conditionalFormatting sqref="H124:H130">
    <cfRule type="expression" dxfId="1231" priority="55">
      <formula>H124&gt;0</formula>
    </cfRule>
    <cfRule type="expression" dxfId="1230" priority="56">
      <formula>H124&lt;0</formula>
    </cfRule>
  </conditionalFormatting>
  <conditionalFormatting sqref="H131">
    <cfRule type="expression" dxfId="1229" priority="53">
      <formula>H131&gt;0</formula>
    </cfRule>
    <cfRule type="expression" dxfId="1228" priority="54">
      <formula>H131&lt;0</formula>
    </cfRule>
  </conditionalFormatting>
  <conditionalFormatting sqref="H132">
    <cfRule type="expression" dxfId="1227" priority="51">
      <formula>H132&gt;0</formula>
    </cfRule>
    <cfRule type="expression" dxfId="1226" priority="52">
      <formula>H132&lt;0</formula>
    </cfRule>
  </conditionalFormatting>
  <conditionalFormatting sqref="H133:H135">
    <cfRule type="expression" dxfId="1225" priority="49">
      <formula>H133&gt;0</formula>
    </cfRule>
    <cfRule type="expression" dxfId="1224" priority="50">
      <formula>H133&lt;0</formula>
    </cfRule>
  </conditionalFormatting>
  <conditionalFormatting sqref="H136">
    <cfRule type="expression" dxfId="1223" priority="45">
      <formula>H136&gt;0</formula>
    </cfRule>
    <cfRule type="expression" dxfId="1222" priority="46">
      <formula>H136&lt;0</formula>
    </cfRule>
  </conditionalFormatting>
  <conditionalFormatting sqref="Q7">
    <cfRule type="expression" dxfId="1221" priority="39">
      <formula>Q7&gt;0</formula>
    </cfRule>
    <cfRule type="expression" dxfId="1220" priority="40">
      <formula>Q7&lt;0</formula>
    </cfRule>
  </conditionalFormatting>
  <conditionalFormatting sqref="Q8">
    <cfRule type="expression" dxfId="1219" priority="37">
      <formula>Q8&gt;0</formula>
    </cfRule>
    <cfRule type="expression" dxfId="1218" priority="38">
      <formula>Q8&lt;0</formula>
    </cfRule>
  </conditionalFormatting>
  <conditionalFormatting sqref="F167:F178 H167:H178">
    <cfRule type="expression" dxfId="1217" priority="35">
      <formula>F167&gt;0</formula>
    </cfRule>
    <cfRule type="expression" dxfId="1216" priority="36">
      <formula>F167&lt;0</formula>
    </cfRule>
  </conditionalFormatting>
  <conditionalFormatting sqref="F183:F197 H183:H197">
    <cfRule type="expression" dxfId="1215" priority="33">
      <formula>F183&gt;0</formula>
    </cfRule>
    <cfRule type="expression" dxfId="1214" priority="34">
      <formula>F183&lt;0</formula>
    </cfRule>
  </conditionalFormatting>
  <conditionalFormatting sqref="F198:F206 H198:H206">
    <cfRule type="expression" dxfId="1213" priority="31">
      <formula>F198&gt;0</formula>
    </cfRule>
    <cfRule type="expression" dxfId="1212" priority="32">
      <formula>F198&lt;0</formula>
    </cfRule>
  </conditionalFormatting>
  <conditionalFormatting sqref="F141:F147 H141:H147">
    <cfRule type="expression" dxfId="1211" priority="29">
      <formula>F141&gt;0</formula>
    </cfRule>
    <cfRule type="expression" dxfId="1210" priority="30">
      <formula>F141&lt;0</formula>
    </cfRule>
  </conditionalFormatting>
  <conditionalFormatting sqref="H149:H152 F149:F152">
    <cfRule type="expression" dxfId="1209" priority="27">
      <formula>F149&gt;0</formula>
    </cfRule>
    <cfRule type="expression" dxfId="1208" priority="28">
      <formula>F149&lt;0</formula>
    </cfRule>
  </conditionalFormatting>
  <conditionalFormatting sqref="F226 H215:H218 H257:H260 F257:F260 H226 H231:H233 F231:F233 F235:F244 H235:H244">
    <cfRule type="expression" dxfId="1207" priority="25">
      <formula>F215&gt;0</formula>
    </cfRule>
    <cfRule type="expression" dxfId="1206" priority="26">
      <formula>F215&lt;0</formula>
    </cfRule>
  </conditionalFormatting>
  <conditionalFormatting sqref="F207:F218">
    <cfRule type="expression" dxfId="1205" priority="23">
      <formula>F207&gt;0</formula>
    </cfRule>
    <cfRule type="expression" dxfId="1204" priority="24">
      <formula>F207&lt;0</formula>
    </cfRule>
  </conditionalFormatting>
  <conditionalFormatting sqref="H207:H208">
    <cfRule type="expression" dxfId="1203" priority="21">
      <formula>H207&gt;0</formula>
    </cfRule>
    <cfRule type="expression" dxfId="1202" priority="22">
      <formula>H207&lt;0</formula>
    </cfRule>
  </conditionalFormatting>
  <conditionalFormatting sqref="H209">
    <cfRule type="expression" dxfId="1201" priority="19">
      <formula>H209&gt;0</formula>
    </cfRule>
    <cfRule type="expression" dxfId="1200" priority="20">
      <formula>H209&lt;0</formula>
    </cfRule>
  </conditionalFormatting>
  <conditionalFormatting sqref="H210">
    <cfRule type="expression" dxfId="1199" priority="17">
      <formula>H210&gt;0</formula>
    </cfRule>
    <cfRule type="expression" dxfId="1198" priority="18">
      <formula>H210&lt;0</formula>
    </cfRule>
  </conditionalFormatting>
  <conditionalFormatting sqref="H211:H213">
    <cfRule type="expression" dxfId="1197" priority="15">
      <formula>H211&gt;0</formula>
    </cfRule>
    <cfRule type="expression" dxfId="1196" priority="16">
      <formula>H211&lt;0</formula>
    </cfRule>
  </conditionalFormatting>
  <conditionalFormatting sqref="H214">
    <cfRule type="expression" dxfId="1195" priority="13">
      <formula>H214&gt;0</formula>
    </cfRule>
    <cfRule type="expression" dxfId="1194" priority="14">
      <formula>H214&lt;0</formula>
    </cfRule>
  </conditionalFormatting>
  <conditionalFormatting sqref="F245:F256 H245:H256">
    <cfRule type="expression" dxfId="1193" priority="11">
      <formula>F245&gt;0</formula>
    </cfRule>
    <cfRule type="expression" dxfId="1192" priority="12">
      <formula>F245&lt;0</formula>
    </cfRule>
  </conditionalFormatting>
  <conditionalFormatting sqref="F261:F275 H261:H275">
    <cfRule type="expression" dxfId="1191" priority="9">
      <formula>F261&gt;0</formula>
    </cfRule>
    <cfRule type="expression" dxfId="1190" priority="10">
      <formula>F261&lt;0</formula>
    </cfRule>
  </conditionalFormatting>
  <conditionalFormatting sqref="F276:F283 H276:H283">
    <cfRule type="expression" dxfId="1189" priority="7">
      <formula>F276&gt;0</formula>
    </cfRule>
    <cfRule type="expression" dxfId="1188" priority="8">
      <formula>F276&lt;0</formula>
    </cfRule>
  </conditionalFormatting>
  <conditionalFormatting sqref="F219:F225 H219:H225">
    <cfRule type="expression" dxfId="1187" priority="5">
      <formula>F219&gt;0</formula>
    </cfRule>
    <cfRule type="expression" dxfId="1186" priority="6">
      <formula>F219&lt;0</formula>
    </cfRule>
  </conditionalFormatting>
  <conditionalFormatting sqref="H227:H230 F227:F230">
    <cfRule type="expression" dxfId="1185" priority="3">
      <formula>F227&gt;0</formula>
    </cfRule>
    <cfRule type="expression" dxfId="1184" priority="4">
      <formula>F227&lt;0</formula>
    </cfRule>
  </conditionalFormatting>
  <conditionalFormatting sqref="H234 F234">
    <cfRule type="expression" dxfId="1183" priority="1">
      <formula>F234&gt;0</formula>
    </cfRule>
    <cfRule type="expression" dxfId="11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126.74</v>
      </c>
      <c r="R4" s="487">
        <v>-1.4E-3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8" t="s">
        <v>78</v>
      </c>
      <c r="P40" s="79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139.41400000000002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138.14660000000001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136.8792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135.61180000000002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134.34440000000001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133.077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131.80959999999999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130.54220000000001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129.2748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128.00739999999999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126.74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125.4726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124.20519999999999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122.9378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121.67039999999999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120.40299999999999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119.13559999999998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117.8682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116.60080000000001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115.3334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114.066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81" priority="43">
      <formula>F33&gt;0</formula>
    </cfRule>
    <cfRule type="expression" dxfId="1180" priority="44">
      <formula>F33&lt;0</formula>
    </cfRule>
  </conditionalFormatting>
  <conditionalFormatting sqref="Q7">
    <cfRule type="expression" dxfId="1179" priority="41">
      <formula>Q7&gt;0</formula>
    </cfRule>
    <cfRule type="expression" dxfId="1178" priority="42">
      <formula>Q7&lt;0</formula>
    </cfRule>
  </conditionalFormatting>
  <conditionalFormatting sqref="Q8">
    <cfRule type="expression" dxfId="1177" priority="39">
      <formula>Q8&gt;0</formula>
    </cfRule>
    <cfRule type="expression" dxfId="1176" priority="40">
      <formula>Q8&lt;0</formula>
    </cfRule>
  </conditionalFormatting>
  <conditionalFormatting sqref="F29 F32">
    <cfRule type="expression" dxfId="1175" priority="37">
      <formula>F29&gt;0</formula>
    </cfRule>
    <cfRule type="expression" dxfId="1174" priority="38">
      <formula>F29&lt;0</formula>
    </cfRule>
  </conditionalFormatting>
  <conditionalFormatting sqref="H29 H32">
    <cfRule type="expression" dxfId="1173" priority="35">
      <formula>H29&gt;0</formula>
    </cfRule>
    <cfRule type="expression" dxfId="1172" priority="36">
      <formula>H29&lt;0</formula>
    </cfRule>
  </conditionalFormatting>
  <conditionalFormatting sqref="F30:F31">
    <cfRule type="expression" dxfId="1171" priority="33">
      <formula>F30&gt;0</formula>
    </cfRule>
    <cfRule type="expression" dxfId="1170" priority="34">
      <formula>F30&lt;0</formula>
    </cfRule>
  </conditionalFormatting>
  <conditionalFormatting sqref="H30:H31">
    <cfRule type="expression" dxfId="1169" priority="31">
      <formula>H30&gt;0</formula>
    </cfRule>
    <cfRule type="expression" dxfId="1168" priority="32">
      <formula>H30&lt;0</formula>
    </cfRule>
  </conditionalFormatting>
  <conditionalFormatting sqref="F105:F140 H105:H140">
    <cfRule type="expression" dxfId="1167" priority="29">
      <formula>F105&gt;0</formula>
    </cfRule>
    <cfRule type="expression" dxfId="1166" priority="30">
      <formula>F105&lt;0</formula>
    </cfRule>
  </conditionalFormatting>
  <conditionalFormatting sqref="F96:F99">
    <cfRule type="expression" dxfId="1165" priority="27">
      <formula>F96&gt;0</formula>
    </cfRule>
    <cfRule type="expression" dxfId="1164" priority="28">
      <formula>F96&lt;0</formula>
    </cfRule>
  </conditionalFormatting>
  <conditionalFormatting sqref="H96:H99">
    <cfRule type="expression" dxfId="1163" priority="25">
      <formula>H96&gt;0</formula>
    </cfRule>
    <cfRule type="expression" dxfId="1162" priority="26">
      <formula>H96&lt;0</formula>
    </cfRule>
  </conditionalFormatting>
  <conditionalFormatting sqref="F25:F28">
    <cfRule type="expression" dxfId="1161" priority="19">
      <formula>F25&gt;0</formula>
    </cfRule>
    <cfRule type="expression" dxfId="1160" priority="20">
      <formula>F25&lt;0</formula>
    </cfRule>
  </conditionalFormatting>
  <conditionalFormatting sqref="H25:H28">
    <cfRule type="expression" dxfId="1159" priority="17">
      <formula>H25&gt;0</formula>
    </cfRule>
    <cfRule type="expression" dxfId="1158" priority="18">
      <formula>H25&lt;0</formula>
    </cfRule>
  </conditionalFormatting>
  <conditionalFormatting sqref="J27">
    <cfRule type="expression" dxfId="1157" priority="15">
      <formula>J27&gt;0</formula>
    </cfRule>
    <cfRule type="expression" dxfId="1156" priority="16">
      <formula>J27&lt;0</formula>
    </cfRule>
  </conditionalFormatting>
  <conditionalFormatting sqref="F104">
    <cfRule type="expression" dxfId="1155" priority="13">
      <formula>F104&gt;0</formula>
    </cfRule>
    <cfRule type="expression" dxfId="1154" priority="14">
      <formula>F104&lt;0</formula>
    </cfRule>
  </conditionalFormatting>
  <conditionalFormatting sqref="H104">
    <cfRule type="expression" dxfId="1153" priority="11">
      <formula>H104&gt;0</formula>
    </cfRule>
    <cfRule type="expression" dxfId="1152" priority="12">
      <formula>H104&lt;0</formula>
    </cfRule>
  </conditionalFormatting>
  <conditionalFormatting sqref="F100:F103">
    <cfRule type="expression" dxfId="1151" priority="9">
      <formula>F100&gt;0</formula>
    </cfRule>
    <cfRule type="expression" dxfId="1150" priority="10">
      <formula>F100&lt;0</formula>
    </cfRule>
  </conditionalFormatting>
  <conditionalFormatting sqref="H100:H103">
    <cfRule type="expression" dxfId="1149" priority="7">
      <formula>H100&gt;0</formula>
    </cfRule>
    <cfRule type="expression" dxfId="1148" priority="8">
      <formula>H100&lt;0</formula>
    </cfRule>
  </conditionalFormatting>
  <conditionalFormatting sqref="J102">
    <cfRule type="expression" dxfId="1147" priority="5">
      <formula>J102&gt;0</formula>
    </cfRule>
    <cfRule type="expression" dxfId="1146" priority="6">
      <formula>J102&lt;0</formula>
    </cfRule>
  </conditionalFormatting>
  <conditionalFormatting sqref="Q10">
    <cfRule type="expression" dxfId="1145" priority="3">
      <formula>Q10&gt;0</formula>
    </cfRule>
    <cfRule type="expression" dxfId="1144" priority="4">
      <formula>Q10&lt;0</formula>
    </cfRule>
  </conditionalFormatting>
  <conditionalFormatting sqref="M71">
    <cfRule type="expression" dxfId="1143" priority="1">
      <formula>M71&gt;0</formula>
    </cfRule>
    <cfRule type="expression" dxfId="11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80.349999999999994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80.349999999999994</v>
      </c>
      <c r="R4" s="487">
        <v>-6.1000000000000004E-3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88.385000000000005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87.581500000000005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86.778000000000006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85.974499999999992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85.170999999999992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84.367499999999993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83.563999999999993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82.760499999999993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81.956999999999994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81.153499999999994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80.349999999999994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79.546499999999995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78.742999999999995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77.939499999999995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77.135999999999996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76.332499999999996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75.528999999999996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74.725499999999997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73.921999999999997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73.118499999999997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72.314999999999998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41" priority="33">
      <formula>F34&gt;0</formula>
    </cfRule>
    <cfRule type="expression" dxfId="1140" priority="34">
      <formula>F34&lt;0</formula>
    </cfRule>
  </conditionalFormatting>
  <conditionalFormatting sqref="Q7">
    <cfRule type="expression" dxfId="1139" priority="31">
      <formula>Q7&gt;0</formula>
    </cfRule>
    <cfRule type="expression" dxfId="1138" priority="32">
      <formula>Q7&lt;0</formula>
    </cfRule>
  </conditionalFormatting>
  <conditionalFormatting sqref="Q8">
    <cfRule type="expression" dxfId="1137" priority="29">
      <formula>Q8&gt;0</formula>
    </cfRule>
    <cfRule type="expression" dxfId="1136" priority="30">
      <formula>Q8&lt;0</formula>
    </cfRule>
  </conditionalFormatting>
  <conditionalFormatting sqref="F27:F33">
    <cfRule type="expression" dxfId="1135" priority="27">
      <formula>F27&gt;0</formula>
    </cfRule>
    <cfRule type="expression" dxfId="1134" priority="28">
      <formula>F27&lt;0</formula>
    </cfRule>
  </conditionalFormatting>
  <conditionalFormatting sqref="H27:H33">
    <cfRule type="expression" dxfId="1133" priority="25">
      <formula>H27&gt;0</formula>
    </cfRule>
    <cfRule type="expression" dxfId="1132" priority="26">
      <formula>H27&lt;0</formula>
    </cfRule>
  </conditionalFormatting>
  <conditionalFormatting sqref="M46">
    <cfRule type="expression" dxfId="1131" priority="23">
      <formula>M46&gt;0</formula>
    </cfRule>
    <cfRule type="expression" dxfId="1130" priority="24">
      <formula>M46&lt;0</formula>
    </cfRule>
  </conditionalFormatting>
  <conditionalFormatting sqref="F79:F87 H79:H87">
    <cfRule type="expression" dxfId="1129" priority="21">
      <formula>F79&gt;0</formula>
    </cfRule>
    <cfRule type="expression" dxfId="1128" priority="22">
      <formula>F79&lt;0</formula>
    </cfRule>
  </conditionalFormatting>
  <conditionalFormatting sqref="F73 F77:F78">
    <cfRule type="expression" dxfId="1127" priority="19">
      <formula>F73&gt;0</formula>
    </cfRule>
    <cfRule type="expression" dxfId="1126" priority="20">
      <formula>F73&lt;0</formula>
    </cfRule>
  </conditionalFormatting>
  <conditionalFormatting sqref="H73 H77:H78">
    <cfRule type="expression" dxfId="1125" priority="17">
      <formula>H73&gt;0</formula>
    </cfRule>
    <cfRule type="expression" dxfId="1124" priority="18">
      <formula>H73&lt;0</formula>
    </cfRule>
  </conditionalFormatting>
  <conditionalFormatting sqref="F70:F72">
    <cfRule type="expression" dxfId="1123" priority="15">
      <formula>F70&gt;0</formula>
    </cfRule>
    <cfRule type="expression" dxfId="1122" priority="16">
      <formula>F70&lt;0</formula>
    </cfRule>
  </conditionalFormatting>
  <conditionalFormatting sqref="H70:H72">
    <cfRule type="expression" dxfId="1121" priority="13">
      <formula>H70&gt;0</formula>
    </cfRule>
    <cfRule type="expression" dxfId="1120" priority="14">
      <formula>H70&lt;0</formula>
    </cfRule>
  </conditionalFormatting>
  <conditionalFormatting sqref="F25:F26">
    <cfRule type="expression" dxfId="1119" priority="11">
      <formula>F25&gt;0</formula>
    </cfRule>
    <cfRule type="expression" dxfId="1118" priority="12">
      <formula>F25&lt;0</formula>
    </cfRule>
  </conditionalFormatting>
  <conditionalFormatting sqref="H25:H26">
    <cfRule type="expression" dxfId="1117" priority="9">
      <formula>H25&gt;0</formula>
    </cfRule>
    <cfRule type="expression" dxfId="1116" priority="10">
      <formula>H25&lt;0</formula>
    </cfRule>
  </conditionalFormatting>
  <conditionalFormatting sqref="F76">
    <cfRule type="expression" dxfId="1115" priority="7">
      <formula>F76&gt;0</formula>
    </cfRule>
    <cfRule type="expression" dxfId="1114" priority="8">
      <formula>F76&lt;0</formula>
    </cfRule>
  </conditionalFormatting>
  <conditionalFormatting sqref="H76">
    <cfRule type="expression" dxfId="1113" priority="5">
      <formula>H76&gt;0</formula>
    </cfRule>
    <cfRule type="expression" dxfId="1112" priority="6">
      <formula>H76&lt;0</formula>
    </cfRule>
  </conditionalFormatting>
  <conditionalFormatting sqref="F74:F75">
    <cfRule type="expression" dxfId="1111" priority="3">
      <formula>F74&gt;0</formula>
    </cfRule>
    <cfRule type="expression" dxfId="1110" priority="4">
      <formula>F74&lt;0</formula>
    </cfRule>
  </conditionalFormatting>
  <conditionalFormatting sqref="H74:H75">
    <cfRule type="expression" dxfId="1109" priority="1">
      <formula>H74&gt;0</formula>
    </cfRule>
    <cfRule type="expression" dxfId="110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952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953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76.13</v>
      </c>
      <c r="R4" s="509">
        <v>-5.16E-2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3806.5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232.43000000000029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232.43000000000029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6.5032302109360007E-2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2.1016681991330621E-2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908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914</v>
      </c>
      <c r="J40" s="39"/>
      <c r="K40" s="39"/>
      <c r="L40" s="39"/>
      <c r="O40" s="798" t="s">
        <v>78</v>
      </c>
      <c r="P40" s="798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83.742999999999995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82.981700000000004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82.220399999999998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81.459100000000007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80.697800000000001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79.936499999999995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79.175200000000004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78.413899999999998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77.652599999999993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76.891300000000001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76.13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75.36869999999999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74.607399999999998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73.846099999999993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73.084799999999987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72.323499999999996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71.56219999999999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70.800899999999999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70.039599999999993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69.278300000000002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68.516999999999996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07" priority="21">
      <formula>F47&gt;0</formula>
    </cfRule>
    <cfRule type="expression" dxfId="1106" priority="22">
      <formula>F47&lt;0</formula>
    </cfRule>
  </conditionalFormatting>
  <conditionalFormatting sqref="Q7">
    <cfRule type="expression" dxfId="1105" priority="19">
      <formula>Q7&gt;0</formula>
    </cfRule>
    <cfRule type="expression" dxfId="1104" priority="20">
      <formula>Q7&lt;0</formula>
    </cfRule>
  </conditionalFormatting>
  <conditionalFormatting sqref="Q8">
    <cfRule type="expression" dxfId="1103" priority="17">
      <formula>Q8&gt;0</formula>
    </cfRule>
    <cfRule type="expression" dxfId="1102" priority="18">
      <formula>Q8&lt;0</formula>
    </cfRule>
  </conditionalFormatting>
  <conditionalFormatting sqref="F25:F46">
    <cfRule type="expression" dxfId="1101" priority="15">
      <formula>F25&gt;0</formula>
    </cfRule>
    <cfRule type="expression" dxfId="1100" priority="16">
      <formula>F25&lt;0</formula>
    </cfRule>
  </conditionalFormatting>
  <conditionalFormatting sqref="H25:H46">
    <cfRule type="expression" dxfId="1099" priority="13">
      <formula>H25&gt;0</formula>
    </cfRule>
    <cfRule type="expression" dxfId="1098" priority="14">
      <formula>H25&lt;0</formula>
    </cfRule>
  </conditionalFormatting>
  <conditionalFormatting sqref="F89:F110">
    <cfRule type="expression" dxfId="1097" priority="11">
      <formula>F89&gt;0</formula>
    </cfRule>
    <cfRule type="expression" dxfId="1096" priority="12">
      <formula>F89&lt;0</formula>
    </cfRule>
  </conditionalFormatting>
  <conditionalFormatting sqref="H89:H110">
    <cfRule type="expression" dxfId="1095" priority="9">
      <formula>H89&gt;0</formula>
    </cfRule>
    <cfRule type="expression" dxfId="1094" priority="10">
      <formula>H89&lt;0</formula>
    </cfRule>
  </conditionalFormatting>
  <conditionalFormatting sqref="Q10">
    <cfRule type="expression" dxfId="1093" priority="7">
      <formula>Q10&gt;0</formula>
    </cfRule>
    <cfRule type="expression" dxfId="1092" priority="8">
      <formula>Q10&lt;0</formula>
    </cfRule>
  </conditionalFormatting>
  <conditionalFormatting sqref="J25:J38">
    <cfRule type="expression" dxfId="1091" priority="5">
      <formula>J25&gt;0</formula>
    </cfRule>
    <cfRule type="expression" dxfId="1090" priority="6">
      <formula>J25&lt;0</formula>
    </cfRule>
  </conditionalFormatting>
  <conditionalFormatting sqref="K25:K38">
    <cfRule type="expression" dxfId="1089" priority="3">
      <formula>K25&gt;0</formula>
    </cfRule>
    <cfRule type="expression" dxfId="1088" priority="4">
      <formula>K25&lt;0</formula>
    </cfRule>
  </conditionalFormatting>
  <conditionalFormatting sqref="L25:L38">
    <cfRule type="expression" dxfId="1087" priority="1">
      <formula>L25&gt;0</formula>
    </cfRule>
    <cfRule type="expression" dxfId="1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776.67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776.67</v>
      </c>
      <c r="R4" s="509">
        <v>-1.38E-2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854.33699999999999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846.57029999999997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838.80359999999996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831.03690000000006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823.27020000000005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815.50350000000003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807.73680000000002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799.9701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792.20339999999999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784.43669999999997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776.67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768.90329999999994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761.13659999999993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753.36989999999992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745.6031999999999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737.83649999999989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730.06979999999987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722.30309999999997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714.53639999999996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706.76969999999994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699.00299999999993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85" priority="21">
      <formula>F47&gt;0</formula>
    </cfRule>
    <cfRule type="expression" dxfId="1084" priority="22">
      <formula>F47&lt;0</formula>
    </cfRule>
  </conditionalFormatting>
  <conditionalFormatting sqref="Q7">
    <cfRule type="expression" dxfId="1083" priority="19">
      <formula>Q7&gt;0</formula>
    </cfRule>
    <cfRule type="expression" dxfId="1082" priority="20">
      <formula>Q7&lt;0</formula>
    </cfRule>
  </conditionalFormatting>
  <conditionalFormatting sqref="Q8">
    <cfRule type="expression" dxfId="1081" priority="17">
      <formula>Q8&gt;0</formula>
    </cfRule>
    <cfRule type="expression" dxfId="1080" priority="18">
      <formula>Q8&lt;0</formula>
    </cfRule>
  </conditionalFormatting>
  <conditionalFormatting sqref="F25:F46">
    <cfRule type="expression" dxfId="1079" priority="15">
      <formula>F25&gt;0</formula>
    </cfRule>
    <cfRule type="expression" dxfId="1078" priority="16">
      <formula>F25&lt;0</formula>
    </cfRule>
  </conditionalFormatting>
  <conditionalFormatting sqref="H25:H46">
    <cfRule type="expression" dxfId="1077" priority="13">
      <formula>H25&gt;0</formula>
    </cfRule>
    <cfRule type="expression" dxfId="1076" priority="14">
      <formula>H25&lt;0</formula>
    </cfRule>
  </conditionalFormatting>
  <conditionalFormatting sqref="F89:F110">
    <cfRule type="expression" dxfId="1075" priority="11">
      <formula>F89&gt;0</formula>
    </cfRule>
    <cfRule type="expression" dxfId="1074" priority="12">
      <formula>F89&lt;0</formula>
    </cfRule>
  </conditionalFormatting>
  <conditionalFormatting sqref="H89:H110">
    <cfRule type="expression" dxfId="1073" priority="9">
      <formula>H89&gt;0</formula>
    </cfRule>
    <cfRule type="expression" dxfId="1072" priority="10">
      <formula>H89&lt;0</formula>
    </cfRule>
  </conditionalFormatting>
  <conditionalFormatting sqref="Q10">
    <cfRule type="expression" dxfId="1071" priority="7">
      <formula>Q10&gt;0</formula>
    </cfRule>
    <cfRule type="expression" dxfId="1070" priority="8">
      <formula>Q10&lt;0</formula>
    </cfRule>
  </conditionalFormatting>
  <conditionalFormatting sqref="J25:J38">
    <cfRule type="expression" dxfId="1069" priority="5">
      <formula>J25&gt;0</formula>
    </cfRule>
    <cfRule type="expression" dxfId="1068" priority="6">
      <formula>J25&lt;0</formula>
    </cfRule>
  </conditionalFormatting>
  <conditionalFormatting sqref="K25:K38">
    <cfRule type="expression" dxfId="1067" priority="3">
      <formula>K25&gt;0</formula>
    </cfRule>
    <cfRule type="expression" dxfId="1066" priority="4">
      <formula>K25&lt;0</formula>
    </cfRule>
  </conditionalFormatting>
  <conditionalFormatting sqref="L25:L38">
    <cfRule type="expression" dxfId="1065" priority="1">
      <formula>L25&gt;0</formula>
    </cfRule>
    <cfRule type="expression" dxfId="10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67.33</v>
      </c>
      <c r="R4" s="487">
        <v>-3.8E-3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8" t="s">
        <v>78</v>
      </c>
      <c r="P44" s="79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74.063000000000002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73.389700000000005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72.716400000000007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72.043099999999995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71.369799999999998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70.6965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70.023200000000003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69.349900000000005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68.676599999999993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68.003299999999996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67.33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66.656700000000001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65.983400000000003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65.310099999999991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64.636799999999994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63.963499999999996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63.290199999999992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62.616900000000001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61.943600000000004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61.270299999999999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60.597000000000001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63" priority="57">
      <formula>F27&gt;0</formula>
    </cfRule>
    <cfRule type="expression" dxfId="1062" priority="58">
      <formula>F27&lt;0</formula>
    </cfRule>
  </conditionalFormatting>
  <conditionalFormatting sqref="H28:H33">
    <cfRule type="expression" dxfId="1061" priority="53">
      <formula>H28&gt;0</formula>
    </cfRule>
    <cfRule type="expression" dxfId="1060" priority="54">
      <formula>H28&lt;0</formula>
    </cfRule>
  </conditionalFormatting>
  <conditionalFormatting sqref="F24:F26">
    <cfRule type="expression" dxfId="1059" priority="39">
      <formula>F24&gt;0</formula>
    </cfRule>
    <cfRule type="expression" dxfId="1058" priority="40">
      <formula>F24&lt;0</formula>
    </cfRule>
  </conditionalFormatting>
  <conditionalFormatting sqref="Q8">
    <cfRule type="expression" dxfId="1057" priority="33">
      <formula>Q8&gt;0</formula>
    </cfRule>
    <cfRule type="expression" dxfId="1056" priority="34">
      <formula>Q8&lt;0</formula>
    </cfRule>
  </conditionalFormatting>
  <conditionalFormatting sqref="Q7">
    <cfRule type="expression" dxfId="1055" priority="35">
      <formula>Q7&gt;0</formula>
    </cfRule>
    <cfRule type="expression" dxfId="1054" priority="36">
      <formula>Q7&lt;0</formula>
    </cfRule>
  </conditionalFormatting>
  <conditionalFormatting sqref="F34">
    <cfRule type="expression" dxfId="1053" priority="31">
      <formula>F34&gt;0</formula>
    </cfRule>
    <cfRule type="expression" dxfId="1052" priority="32">
      <formula>F34&lt;0</formula>
    </cfRule>
  </conditionalFormatting>
  <conditionalFormatting sqref="H34">
    <cfRule type="expression" dxfId="1051" priority="29">
      <formula>H34&gt;0</formula>
    </cfRule>
    <cfRule type="expression" dxfId="1050" priority="30">
      <formula>H34&lt;0</formula>
    </cfRule>
  </conditionalFormatting>
  <conditionalFormatting sqref="M36">
    <cfRule type="expression" dxfId="1049" priority="19">
      <formula>M36&gt;0</formula>
    </cfRule>
    <cfRule type="expression" dxfId="1048" priority="20">
      <formula>M36&lt;0</formula>
    </cfRule>
  </conditionalFormatting>
  <conditionalFormatting sqref="Q10">
    <cfRule type="expression" dxfId="1047" priority="15">
      <formula>Q10&gt;0</formula>
    </cfRule>
    <cfRule type="expression" dxfId="1046" priority="16">
      <formula>Q10&lt;0</formula>
    </cfRule>
  </conditionalFormatting>
  <conditionalFormatting sqref="F23">
    <cfRule type="expression" dxfId="1045" priority="13">
      <formula>F23&gt;0</formula>
    </cfRule>
    <cfRule type="expression" dxfId="1044" priority="14">
      <formula>F23&lt;0</formula>
    </cfRule>
  </conditionalFormatting>
  <conditionalFormatting sqref="I25:J25">
    <cfRule type="expression" dxfId="1043" priority="9">
      <formula>I25&gt;0</formula>
    </cfRule>
    <cfRule type="expression" dxfId="1042" priority="10">
      <formula>I25&lt;0</formula>
    </cfRule>
  </conditionalFormatting>
  <conditionalFormatting sqref="I26:J27">
    <cfRule type="expression" dxfId="1041" priority="7">
      <formula>I26&gt;0</formula>
    </cfRule>
    <cfRule type="expression" dxfId="1040" priority="8">
      <formula>I26&lt;0</formula>
    </cfRule>
  </conditionalFormatting>
  <conditionalFormatting sqref="K25:K27">
    <cfRule type="expression" dxfId="1039" priority="5">
      <formula>K25&gt;0</formula>
    </cfRule>
    <cfRule type="expression" dxfId="1038" priority="6">
      <formula>K25&lt;0</formula>
    </cfRule>
  </conditionalFormatting>
  <conditionalFormatting sqref="I23:J23">
    <cfRule type="expression" dxfId="1037" priority="3">
      <formula>I23&gt;0</formula>
    </cfRule>
    <cfRule type="expression" dxfId="103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2"/>
  <sheetViews>
    <sheetView tabSelected="1" zoomScale="98" zoomScaleNormal="98" workbookViewId="0">
      <pane ySplit="1" topLeftCell="A2" activePane="bottomLeft" state="frozen"/>
      <selection activeCell="A2" sqref="A2"/>
      <selection pane="bottomLeft" activeCell="J7" sqref="J7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C18-H18</f>
        <v>300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21.144633333333307</v>
      </c>
      <c r="T3" s="725" t="s">
        <v>762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27.19</v>
      </c>
      <c r="R4" s="487">
        <v>-1.84E-2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8157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6343.3899999999921</v>
      </c>
      <c r="T6" s="728" t="s">
        <v>765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3265.8700000000063</v>
      </c>
      <c r="R7">
        <v>250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1813.6100000000079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0.2859054858679681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3.677822728944465E-3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30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SUM(H2:H11)</f>
        <v>1350</v>
      </c>
      <c r="I18" s="18"/>
      <c r="J18" s="18"/>
      <c r="K18" s="18">
        <f>SUM(K2:K11)</f>
        <v>33585.23000000001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1450</v>
      </c>
      <c r="D19" s="349"/>
      <c r="E19" s="349"/>
      <c r="F19" s="350">
        <f>SumByColor($A$19,F2:F17)</f>
        <v>34678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8" t="s">
        <v>78</v>
      </c>
      <c r="P40" s="798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29.909000000000002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29.637100000000004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29.365200000000005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29.093300000000003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28.821400000000004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28.549500000000002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28.277600000000003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28.005700000000001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27.733800000000002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27.4619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27.19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26.918100000000003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26.6462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3" t="s">
        <v>891</v>
      </c>
      <c r="J54" s="39"/>
      <c r="K54" s="39">
        <v>2972</v>
      </c>
      <c r="O54" s="81">
        <v>0.97</v>
      </c>
      <c r="P54" s="81">
        <f t="shared" si="12"/>
        <v>26.374300000000002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26.102399999999999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60" si="31">C56*(E56-D56)</f>
        <v>1747.6799999999998</v>
      </c>
      <c r="G56" s="39">
        <f t="shared" ref="G56:G60" si="32">D56*C56</f>
        <v>9140.32</v>
      </c>
      <c r="H56" s="226">
        <f t="shared" ref="H56:H60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25.830500000000001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25.558599999999998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25.286700000000003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25.014800000000001</v>
      </c>
      <c r="T59" s="728"/>
      <c r="U59" s="732"/>
      <c r="V59" s="691"/>
      <c r="W59" s="691"/>
      <c r="X59" s="691"/>
      <c r="Y59" s="691"/>
    </row>
    <row r="60" spans="1:25" x14ac:dyDescent="0.25">
      <c r="A60">
        <v>250</v>
      </c>
      <c r="B60" s="188">
        <v>43126</v>
      </c>
      <c r="C60" s="10">
        <v>300</v>
      </c>
      <c r="D60" s="39">
        <v>21.144600000000001</v>
      </c>
      <c r="E60" s="39">
        <v>27.6</v>
      </c>
      <c r="F60" s="39">
        <f t="shared" si="31"/>
        <v>1936.6200000000003</v>
      </c>
      <c r="G60" s="39">
        <f t="shared" si="32"/>
        <v>6343.38</v>
      </c>
      <c r="H60" s="226">
        <f t="shared" si="33"/>
        <v>0.30529780653216426</v>
      </c>
      <c r="I60" s="39"/>
      <c r="J60" s="39"/>
      <c r="K60" s="39">
        <v>3389</v>
      </c>
      <c r="O60" s="81">
        <v>0.91</v>
      </c>
      <c r="P60" s="81">
        <f t="shared" si="12"/>
        <v>24.742900000000002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24.471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1035" priority="40">
      <formula>F94&gt;0</formula>
    </cfRule>
    <cfRule type="expression" dxfId="1034" priority="41">
      <formula>F94&lt;0</formula>
    </cfRule>
  </conditionalFormatting>
  <conditionalFormatting sqref="Q7">
    <cfRule type="expression" dxfId="1033" priority="28">
      <formula>Q7&gt;0</formula>
    </cfRule>
    <cfRule type="expression" dxfId="1032" priority="29">
      <formula>Q7&lt;0</formula>
    </cfRule>
  </conditionalFormatting>
  <conditionalFormatting sqref="Q8">
    <cfRule type="expression" dxfId="1031" priority="26">
      <formula>Q8&gt;0</formula>
    </cfRule>
    <cfRule type="expression" dxfId="1030" priority="27">
      <formula>Q8&lt;0</formula>
    </cfRule>
  </conditionalFormatting>
  <conditionalFormatting sqref="F81:F93">
    <cfRule type="expression" dxfId="1029" priority="24">
      <formula>F81&gt;0</formula>
    </cfRule>
    <cfRule type="expression" dxfId="1028" priority="25">
      <formula>F81&lt;0</formula>
    </cfRule>
  </conditionalFormatting>
  <conditionalFormatting sqref="H81:H93">
    <cfRule type="expression" dxfId="1027" priority="22">
      <formula>H81&gt;0</formula>
    </cfRule>
    <cfRule type="expression" dxfId="1026" priority="23">
      <formula>H81&lt;0</formula>
    </cfRule>
  </conditionalFormatting>
  <conditionalFormatting sqref="H97:H100">
    <cfRule type="expression" dxfId="1025" priority="18">
      <formula>H97&gt;0</formula>
    </cfRule>
    <cfRule type="expression" dxfId="1024" priority="19">
      <formula>H97&lt;0</formula>
    </cfRule>
  </conditionalFormatting>
  <conditionalFormatting sqref="F97:F100">
    <cfRule type="expression" dxfId="1023" priority="20">
      <formula>F97&gt;0</formula>
    </cfRule>
    <cfRule type="expression" dxfId="1022" priority="21">
      <formula>F97&lt;0</formula>
    </cfRule>
  </conditionalFormatting>
  <conditionalFormatting sqref="M123">
    <cfRule type="expression" dxfId="1021" priority="16">
      <formula>M123&gt;0</formula>
    </cfRule>
    <cfRule type="expression" dxfId="1020" priority="17">
      <formula>M123&lt;0</formula>
    </cfRule>
  </conditionalFormatting>
  <conditionalFormatting sqref="F23:F24 F31:F76">
    <cfRule type="expression" dxfId="1019" priority="14">
      <formula>F23&gt;0</formula>
    </cfRule>
    <cfRule type="expression" dxfId="1018" priority="15">
      <formula>F23&lt;0</formula>
    </cfRule>
  </conditionalFormatting>
  <conditionalFormatting sqref="H23:H24 H31:H76">
    <cfRule type="expression" dxfId="1017" priority="12">
      <formula>H23&gt;0</formula>
    </cfRule>
    <cfRule type="expression" dxfId="1016" priority="13">
      <formula>H23&lt;0</formula>
    </cfRule>
  </conditionalFormatting>
  <conditionalFormatting sqref="Q10">
    <cfRule type="expression" dxfId="1015" priority="10">
      <formula>Q10&gt;0</formula>
    </cfRule>
    <cfRule type="expression" dxfId="1014" priority="11">
      <formula>Q10&lt;0</formula>
    </cfRule>
  </conditionalFormatting>
  <conditionalFormatting sqref="F25:F30">
    <cfRule type="expression" dxfId="1013" priority="8">
      <formula>F25&gt;0</formula>
    </cfRule>
    <cfRule type="expression" dxfId="1012" priority="9">
      <formula>F25&lt;0</formula>
    </cfRule>
  </conditionalFormatting>
  <conditionalFormatting sqref="H25:H30">
    <cfRule type="expression" dxfId="1011" priority="6">
      <formula>H25&gt;0</formula>
    </cfRule>
    <cfRule type="expression" dxfId="1010" priority="7">
      <formula>H25&lt;0</formula>
    </cfRule>
  </conditionalFormatting>
  <conditionalFormatting sqref="K28:K35">
    <cfRule type="expression" dxfId="1009" priority="4">
      <formula>K28&gt;0</formula>
    </cfRule>
    <cfRule type="expression" dxfId="1008" priority="5">
      <formula>K28&lt;0</formula>
    </cfRule>
  </conditionalFormatting>
  <conditionalFormatting sqref="K36:K76">
    <cfRule type="expression" dxfId="1007" priority="2">
      <formula>K36&gt;0</formula>
    </cfRule>
    <cfRule type="expression" dxfId="100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62.44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62.44</v>
      </c>
      <c r="R4" s="487">
        <v>-6.7000000000000002E-3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68.683999999999997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68.059600000000003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67.435200000000009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66.8108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66.186400000000006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65.561999999999998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64.937600000000003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64.313199999999995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63.688800000000001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63.064399999999999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62.44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61.815599999999996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61.191199999999995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60.566799999999994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59.942399999999992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59.317999999999998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58.693599999999996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58.069200000000002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57.444800000000001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56.820399999999999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56.195999999999998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5" priority="9">
      <formula>F39&gt;0</formula>
    </cfRule>
    <cfRule type="expression" dxfId="1004" priority="10">
      <formula>F39&lt;0</formula>
    </cfRule>
  </conditionalFormatting>
  <conditionalFormatting sqref="F25:F38">
    <cfRule type="expression" dxfId="1003" priority="7">
      <formula>F25&gt;0</formula>
    </cfRule>
    <cfRule type="expression" dxfId="1002" priority="8">
      <formula>F25&lt;0</formula>
    </cfRule>
  </conditionalFormatting>
  <conditionalFormatting sqref="H25:H38">
    <cfRule type="expression" dxfId="1001" priority="5">
      <formula>H25&gt;0</formula>
    </cfRule>
    <cfRule type="expression" dxfId="1000" priority="6">
      <formula>H25&lt;0</formula>
    </cfRule>
  </conditionalFormatting>
  <conditionalFormatting sqref="Q7">
    <cfRule type="expression" dxfId="999" priority="3">
      <formula>Q7&gt;0</formula>
    </cfRule>
    <cfRule type="expression" dxfId="998" priority="4">
      <formula>Q7&lt;0</formula>
    </cfRule>
  </conditionalFormatting>
  <conditionalFormatting sqref="Q8">
    <cfRule type="expression" dxfId="997" priority="1">
      <formula>Q8&gt;0</formula>
    </cfRule>
    <cfRule type="expression" dxfId="9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322.08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322.08</v>
      </c>
      <c r="R4" s="509">
        <v>-0.03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8" t="s">
        <v>78</v>
      </c>
      <c r="P14" s="798"/>
      <c r="W14" s="134"/>
    </row>
    <row r="15" spans="1:23" ht="15.75" thickTop="1" x14ac:dyDescent="0.25">
      <c r="H15" s="70"/>
      <c r="O15" s="81">
        <v>1.1000000000000001</v>
      </c>
      <c r="P15" s="81">
        <f>O15*$Q$4</f>
        <v>354.28800000000001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351.06720000000001</v>
      </c>
      <c r="W16" s="134"/>
    </row>
    <row r="17" spans="1:23" x14ac:dyDescent="0.25">
      <c r="O17" s="81">
        <v>1.08</v>
      </c>
      <c r="P17" s="81">
        <f t="shared" si="0"/>
        <v>347.84640000000002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344.62560000000002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341.40480000000002</v>
      </c>
      <c r="W19" s="134"/>
    </row>
    <row r="20" spans="1:23" x14ac:dyDescent="0.25">
      <c r="O20" s="81">
        <v>1.05</v>
      </c>
      <c r="P20" s="81">
        <f t="shared" si="0"/>
        <v>338.18400000000003</v>
      </c>
      <c r="W20" s="134"/>
    </row>
    <row r="21" spans="1:23" x14ac:dyDescent="0.25">
      <c r="O21" s="81">
        <v>1.04</v>
      </c>
      <c r="P21" s="81">
        <f t="shared" si="0"/>
        <v>334.96319999999997</v>
      </c>
      <c r="W21" s="134"/>
    </row>
    <row r="22" spans="1:23" x14ac:dyDescent="0.25">
      <c r="O22" s="81">
        <v>1.03</v>
      </c>
      <c r="P22" s="81">
        <f t="shared" si="0"/>
        <v>331.74239999999998</v>
      </c>
      <c r="W22" s="134"/>
    </row>
    <row r="23" spans="1:23" x14ac:dyDescent="0.25">
      <c r="O23" s="81">
        <v>1.02</v>
      </c>
      <c r="P23" s="81">
        <f t="shared" si="0"/>
        <v>328.52159999999998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325.30079999999998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322.08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318.85919999999999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315.63839999999999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312.41759999999999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309.1968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305.97599999999994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302.75519999999995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299.53440000000001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296.31360000000001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293.09280000000001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289.87200000000001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5" priority="25">
      <formula>F29&gt;0</formula>
    </cfRule>
    <cfRule type="expression" dxfId="994" priority="26">
      <formula>F29&lt;0</formula>
    </cfRule>
  </conditionalFormatting>
  <conditionalFormatting sqref="Q7">
    <cfRule type="expression" dxfId="993" priority="23">
      <formula>Q7&gt;0</formula>
    </cfRule>
    <cfRule type="expression" dxfId="992" priority="24">
      <formula>Q7&lt;0</formula>
    </cfRule>
  </conditionalFormatting>
  <conditionalFormatting sqref="Q8">
    <cfRule type="expression" dxfId="991" priority="21">
      <formula>Q8&gt;0</formula>
    </cfRule>
    <cfRule type="expression" dxfId="990" priority="22">
      <formula>Q8&lt;0</formula>
    </cfRule>
  </conditionalFormatting>
  <conditionalFormatting sqref="F96:F110">
    <cfRule type="expression" dxfId="989" priority="15">
      <formula>F96&gt;0</formula>
    </cfRule>
    <cfRule type="expression" dxfId="988" priority="16">
      <formula>F96&lt;0</formula>
    </cfRule>
  </conditionalFormatting>
  <conditionalFormatting sqref="H96:H110">
    <cfRule type="expression" dxfId="987" priority="13">
      <formula>H96&gt;0</formula>
    </cfRule>
    <cfRule type="expression" dxfId="986" priority="14">
      <formula>H96&lt;0</formula>
    </cfRule>
  </conditionalFormatting>
  <conditionalFormatting sqref="Q10">
    <cfRule type="expression" dxfId="985" priority="11">
      <formula>Q10&gt;0</formula>
    </cfRule>
    <cfRule type="expression" dxfId="984" priority="12">
      <formula>Q10&lt;0</formula>
    </cfRule>
  </conditionalFormatting>
  <conditionalFormatting sqref="L29:L38">
    <cfRule type="expression" dxfId="983" priority="5">
      <formula>L29&gt;0</formula>
    </cfRule>
    <cfRule type="expression" dxfId="982" priority="6">
      <formula>L29&lt;0</formula>
    </cfRule>
  </conditionalFormatting>
  <conditionalFormatting sqref="F25:F29 H25:H29 J25:K29">
    <cfRule type="expression" dxfId="981" priority="3">
      <formula>F25&gt;0</formula>
    </cfRule>
    <cfRule type="expression" dxfId="980" priority="4">
      <formula>F25&lt;0</formula>
    </cfRule>
  </conditionalFormatting>
  <conditionalFormatting sqref="L25:L29">
    <cfRule type="expression" dxfId="979" priority="1">
      <formula>L25&gt;0</formula>
    </cfRule>
    <cfRule type="expression" dxfId="9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913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94.27</v>
      </c>
      <c r="R4" s="509">
        <v>6.9999999999999999E-4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3770.7999999999997</v>
      </c>
      <c r="T5" s="1">
        <v>43121</v>
      </c>
      <c r="U5" t="s">
        <v>970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167.59999999999991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167.59999999999991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4.6514209591474225E-2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2.4185849156677628E-2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103.697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102.7543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101.8116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100.8689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99.926199999999994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98.983500000000006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98.040800000000004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97.098100000000002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96.1554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95.212699999999998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94.27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93.327299999999994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92.384599999999992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91.44189999999999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90.499199999999988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89.556499999999986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88.613799999999998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87.671099999999996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86.728399999999993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85.785700000000006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84.843000000000004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7" priority="21">
      <formula>F47&gt;0</formula>
    </cfRule>
    <cfRule type="expression" dxfId="976" priority="22">
      <formula>F47&lt;0</formula>
    </cfRule>
  </conditionalFormatting>
  <conditionalFormatting sqref="Q7">
    <cfRule type="expression" dxfId="975" priority="19">
      <formula>Q7&gt;0</formula>
    </cfRule>
    <cfRule type="expression" dxfId="974" priority="20">
      <formula>Q7&lt;0</formula>
    </cfRule>
  </conditionalFormatting>
  <conditionalFormatting sqref="Q8">
    <cfRule type="expression" dxfId="973" priority="17">
      <formula>Q8&gt;0</formula>
    </cfRule>
    <cfRule type="expression" dxfId="972" priority="18">
      <formula>Q8&lt;0</formula>
    </cfRule>
  </conditionalFormatting>
  <conditionalFormatting sqref="F25:F46">
    <cfRule type="expression" dxfId="971" priority="15">
      <formula>F25&gt;0</formula>
    </cfRule>
    <cfRule type="expression" dxfId="970" priority="16">
      <formula>F25&lt;0</formula>
    </cfRule>
  </conditionalFormatting>
  <conditionalFormatting sqref="H25:H46">
    <cfRule type="expression" dxfId="969" priority="13">
      <formula>H25&gt;0</formula>
    </cfRule>
    <cfRule type="expression" dxfId="968" priority="14">
      <formula>H25&lt;0</formula>
    </cfRule>
  </conditionalFormatting>
  <conditionalFormatting sqref="F89:F110">
    <cfRule type="expression" dxfId="967" priority="11">
      <formula>F89&gt;0</formula>
    </cfRule>
    <cfRule type="expression" dxfId="966" priority="12">
      <formula>F89&lt;0</formula>
    </cfRule>
  </conditionalFormatting>
  <conditionalFormatting sqref="H89:H110">
    <cfRule type="expression" dxfId="965" priority="9">
      <formula>H89&gt;0</formula>
    </cfRule>
    <cfRule type="expression" dxfId="964" priority="10">
      <formula>H89&lt;0</formula>
    </cfRule>
  </conditionalFormatting>
  <conditionalFormatting sqref="Q10">
    <cfRule type="expression" dxfId="963" priority="7">
      <formula>Q10&gt;0</formula>
    </cfRule>
    <cfRule type="expression" dxfId="962" priority="8">
      <formula>Q10&lt;0</formula>
    </cfRule>
  </conditionalFormatting>
  <conditionalFormatting sqref="J25:J38">
    <cfRule type="expression" dxfId="961" priority="5">
      <formula>J25&gt;0</formula>
    </cfRule>
    <cfRule type="expression" dxfId="960" priority="6">
      <formula>J25&lt;0</formula>
    </cfRule>
  </conditionalFormatting>
  <conditionalFormatting sqref="K25:K38">
    <cfRule type="expression" dxfId="959" priority="3">
      <formula>K25&gt;0</formula>
    </cfRule>
    <cfRule type="expression" dxfId="958" priority="4">
      <formula>K25&lt;0</formula>
    </cfRule>
  </conditionalFormatting>
  <conditionalFormatting sqref="L25:L38">
    <cfRule type="expression" dxfId="957" priority="1">
      <formula>L25&gt;0</formula>
    </cfRule>
    <cfRule type="expression" dxfId="9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50</v>
      </c>
      <c r="T2" s="1">
        <v>43097</v>
      </c>
      <c r="U2" t="s">
        <v>875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71.086799999999997</v>
      </c>
      <c r="T3" s="1">
        <v>43096</v>
      </c>
      <c r="U3" t="s">
        <v>874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78.069999999999993</v>
      </c>
      <c r="R4" s="509">
        <v>-1.6899999999999998E-2</v>
      </c>
      <c r="T4" s="1"/>
      <c r="U4" t="s">
        <v>878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3903.4999999999995</v>
      </c>
      <c r="U5" t="s">
        <v>876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3554.3399999999997</v>
      </c>
      <c r="U6" t="s">
        <v>877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349.1599999999994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349.1599999999994</v>
      </c>
      <c r="T8" s="1">
        <v>43114</v>
      </c>
      <c r="U8" t="s">
        <v>931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9.8234834033885179E-2</v>
      </c>
      <c r="U9" t="s">
        <v>932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8" t="s">
        <v>78</v>
      </c>
      <c r="P16" s="798"/>
      <c r="W16" s="134"/>
    </row>
    <row r="17" spans="1:23" ht="15.75" thickTop="1" x14ac:dyDescent="0.25">
      <c r="O17" s="81">
        <v>1.1000000000000001</v>
      </c>
      <c r="P17" s="81">
        <f>O17*$Q$4</f>
        <v>85.876999999999995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85.096299999999999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0"/>
        <v>84.315600000000003</v>
      </c>
      <c r="Q19" s="2"/>
      <c r="W19" s="134"/>
    </row>
    <row r="20" spans="1:23" x14ac:dyDescent="0.25">
      <c r="O20" s="81">
        <v>1.07</v>
      </c>
      <c r="P20" s="81">
        <f t="shared" si="0"/>
        <v>83.534899999999993</v>
      </c>
      <c r="Q20" s="2"/>
      <c r="W20" s="134"/>
    </row>
    <row r="21" spans="1:23" x14ac:dyDescent="0.25">
      <c r="O21" s="81">
        <v>1.06</v>
      </c>
      <c r="P21" s="81">
        <f t="shared" si="0"/>
        <v>82.754199999999997</v>
      </c>
      <c r="Q21" s="2"/>
      <c r="W21" s="134"/>
    </row>
    <row r="22" spans="1:23" x14ac:dyDescent="0.25">
      <c r="O22" s="81">
        <v>1.05</v>
      </c>
      <c r="P22" s="81">
        <f t="shared" si="0"/>
        <v>81.973500000000001</v>
      </c>
      <c r="Q22" s="2"/>
      <c r="W22" s="134"/>
    </row>
    <row r="23" spans="1:23" x14ac:dyDescent="0.25">
      <c r="O23" s="81">
        <v>1.04</v>
      </c>
      <c r="P23" s="81">
        <f t="shared" si="0"/>
        <v>81.192799999999991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80.412099999999995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79.631399999999999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78.850699999999989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78.069999999999993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77.289299999999997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76.508599999999987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75.727899999999991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74.947199999999995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74.166499999999985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8" si="19">C33*(E33-D33)</f>
        <v>-285.15999999999906</v>
      </c>
      <c r="G33" s="39">
        <f t="shared" ref="G33:G38" si="20">D33*C33</f>
        <v>7564.16</v>
      </c>
      <c r="H33" s="226">
        <f t="shared" ref="H33:H38" si="21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73.385799999999989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6">
        <f t="shared" si="21"/>
        <v>-1.0597343260851086E-2</v>
      </c>
      <c r="I34" s="39"/>
      <c r="J34" s="39">
        <v>65</v>
      </c>
      <c r="K34" s="197" t="s">
        <v>933</v>
      </c>
      <c r="L34" s="158"/>
      <c r="O34" s="81">
        <v>0.93</v>
      </c>
      <c r="P34" s="81">
        <f t="shared" si="0"/>
        <v>72.605099999999993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6">
        <f t="shared" si="21"/>
        <v>2.7813149252731088E-2</v>
      </c>
      <c r="I35" s="39"/>
      <c r="J35" s="39">
        <v>70</v>
      </c>
      <c r="K35" s="197" t="s">
        <v>960</v>
      </c>
      <c r="L35" s="158"/>
      <c r="O35" s="81">
        <v>0.92</v>
      </c>
      <c r="P35" s="81">
        <f t="shared" si="0"/>
        <v>71.824399999999997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6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71.043700000000001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6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70.262999999999991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6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955" priority="21">
      <formula>F25&gt;0</formula>
    </cfRule>
    <cfRule type="expression" dxfId="954" priority="22">
      <formula>F25&lt;0</formula>
    </cfRule>
  </conditionalFormatting>
  <conditionalFormatting sqref="Q7">
    <cfRule type="expression" dxfId="953" priority="19">
      <formula>Q7&gt;0</formula>
    </cfRule>
    <cfRule type="expression" dxfId="952" priority="20">
      <formula>Q7&lt;0</formula>
    </cfRule>
  </conditionalFormatting>
  <conditionalFormatting sqref="Q8">
    <cfRule type="expression" dxfId="951" priority="17">
      <formula>Q8&gt;0</formula>
    </cfRule>
    <cfRule type="expression" dxfId="950" priority="18">
      <formula>Q8&lt;0</formula>
    </cfRule>
  </conditionalFormatting>
  <conditionalFormatting sqref="F25:F46">
    <cfRule type="expression" dxfId="949" priority="15">
      <formula>F25&gt;0</formula>
    </cfRule>
    <cfRule type="expression" dxfId="948" priority="16">
      <formula>F25&lt;0</formula>
    </cfRule>
  </conditionalFormatting>
  <conditionalFormatting sqref="H25:H46">
    <cfRule type="expression" dxfId="947" priority="13">
      <formula>H25&gt;0</formula>
    </cfRule>
    <cfRule type="expression" dxfId="946" priority="14">
      <formula>H25&lt;0</formula>
    </cfRule>
  </conditionalFormatting>
  <conditionalFormatting sqref="F89:F110">
    <cfRule type="expression" dxfId="945" priority="11">
      <formula>F89&gt;0</formula>
    </cfRule>
    <cfRule type="expression" dxfId="944" priority="12">
      <formula>F89&lt;0</formula>
    </cfRule>
  </conditionalFormatting>
  <conditionalFormatting sqref="H89:H110">
    <cfRule type="expression" dxfId="943" priority="9">
      <formula>H89&gt;0</formula>
    </cfRule>
    <cfRule type="expression" dxfId="942" priority="10">
      <formula>H89&lt;0</formula>
    </cfRule>
  </conditionalFormatting>
  <conditionalFormatting sqref="Q10">
    <cfRule type="expression" dxfId="941" priority="7">
      <formula>Q10&gt;0</formula>
    </cfRule>
    <cfRule type="expression" dxfId="940" priority="8">
      <formula>Q10&lt;0</formula>
    </cfRule>
  </conditionalFormatting>
  <conditionalFormatting sqref="J36:J38">
    <cfRule type="expression" dxfId="939" priority="5">
      <formula>J36&gt;0</formula>
    </cfRule>
    <cfRule type="expression" dxfId="938" priority="6">
      <formula>J36&lt;0</formula>
    </cfRule>
  </conditionalFormatting>
  <conditionalFormatting sqref="K36:K38">
    <cfRule type="expression" dxfId="937" priority="3">
      <formula>K36&gt;0</formula>
    </cfRule>
    <cfRule type="expression" dxfId="936" priority="4">
      <formula>K36&lt;0</formula>
    </cfRule>
  </conditionalFormatting>
  <conditionalFormatting sqref="L25:L38">
    <cfRule type="expression" dxfId="935" priority="1">
      <formula>L25&gt;0</formula>
    </cfRule>
    <cfRule type="expression" dxfId="9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200</v>
      </c>
      <c r="T2" s="1">
        <v>43032</v>
      </c>
      <c r="U2" t="s">
        <v>949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4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36.335000000000001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36.74</v>
      </c>
      <c r="R4" s="509">
        <v>-2.7E-2</v>
      </c>
      <c r="T4" s="1">
        <v>43121</v>
      </c>
      <c r="U4" t="s">
        <v>969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7348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7267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81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1.1146277693683777E-2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2.8307022318998367E-2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7293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29" si="10">C28*(E28-D28)</f>
        <v>176.9999999999996</v>
      </c>
      <c r="G28" s="39">
        <f t="shared" ref="G28:G29" si="11">D28*C28</f>
        <v>3599</v>
      </c>
      <c r="H28" s="226">
        <f t="shared" ref="H28:H29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40.414000000000009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40.046600000000005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39.679200000000002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39.311800000000005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38.944400000000002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38.577000000000005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38.209600000000002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37.842200000000005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37.474800000000002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37.107400000000005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36.74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36.372599999999998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36.005200000000002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35.637799999999999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35.270400000000002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34.902999999999999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34.535600000000002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34.168200000000006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33.800800000000002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33.433400000000006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33.066000000000003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3" priority="21">
      <formula>F47&gt;0</formula>
    </cfRule>
    <cfRule type="expression" dxfId="932" priority="22">
      <formula>F47&lt;0</formula>
    </cfRule>
  </conditionalFormatting>
  <conditionalFormatting sqref="Q7">
    <cfRule type="expression" dxfId="931" priority="19">
      <formula>Q7&gt;0</formula>
    </cfRule>
    <cfRule type="expression" dxfId="930" priority="20">
      <formula>Q7&lt;0</formula>
    </cfRule>
  </conditionalFormatting>
  <conditionalFormatting sqref="Q8">
    <cfRule type="expression" dxfId="929" priority="17">
      <formula>Q8&gt;0</formula>
    </cfRule>
    <cfRule type="expression" dxfId="928" priority="18">
      <formula>Q8&lt;0</formula>
    </cfRule>
  </conditionalFormatting>
  <conditionalFormatting sqref="F25:F46">
    <cfRule type="expression" dxfId="927" priority="15">
      <formula>F25&gt;0</formula>
    </cfRule>
    <cfRule type="expression" dxfId="926" priority="16">
      <formula>F25&lt;0</formula>
    </cfRule>
  </conditionalFormatting>
  <conditionalFormatting sqref="H25:H46">
    <cfRule type="expression" dxfId="925" priority="13">
      <formula>H25&gt;0</formula>
    </cfRule>
    <cfRule type="expression" dxfId="924" priority="14">
      <formula>H25&lt;0</formula>
    </cfRule>
  </conditionalFormatting>
  <conditionalFormatting sqref="F89:F110">
    <cfRule type="expression" dxfId="923" priority="11">
      <formula>F89&gt;0</formula>
    </cfRule>
    <cfRule type="expression" dxfId="922" priority="12">
      <formula>F89&lt;0</formula>
    </cfRule>
  </conditionalFormatting>
  <conditionalFormatting sqref="H89:H110">
    <cfRule type="expression" dxfId="921" priority="9">
      <formula>H89&gt;0</formula>
    </cfRule>
    <cfRule type="expression" dxfId="920" priority="10">
      <formula>H89&lt;0</formula>
    </cfRule>
  </conditionalFormatting>
  <conditionalFormatting sqref="Q10">
    <cfRule type="expression" dxfId="919" priority="7">
      <formula>Q10&gt;0</formula>
    </cfRule>
    <cfRule type="expression" dxfId="918" priority="8">
      <formula>Q10&lt;0</formula>
    </cfRule>
  </conditionalFormatting>
  <conditionalFormatting sqref="J25:J38">
    <cfRule type="expression" dxfId="917" priority="5">
      <formula>J25&gt;0</formula>
    </cfRule>
    <cfRule type="expression" dxfId="916" priority="6">
      <formula>J25&lt;0</formula>
    </cfRule>
  </conditionalFormatting>
  <conditionalFormatting sqref="K25:K38">
    <cfRule type="expression" dxfId="915" priority="3">
      <formula>K25&gt;0</formula>
    </cfRule>
    <cfRule type="expression" dxfId="914" priority="4">
      <formula>K25&lt;0</formula>
    </cfRule>
  </conditionalFormatting>
  <conditionalFormatting sqref="L25:L38">
    <cfRule type="expression" dxfId="913" priority="1">
      <formula>L25&gt;0</formula>
    </cfRule>
    <cfRule type="expression" dxfId="9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41.67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41.67</v>
      </c>
      <c r="R4" s="487">
        <v>-3.7400000000000003E-2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45.837000000000003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45.420300000000005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45.003600000000006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44.586900000000007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44.170200000000001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43.753500000000003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43.336800000000004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42.920100000000005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42.503399999999999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42.0867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41.67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41.253300000000003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40.836600000000004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40.419899999999998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40.0032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39.586500000000001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39.169800000000002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38.753100000000003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38.336400000000005</v>
      </c>
    </row>
    <row r="44" spans="1:32" x14ac:dyDescent="0.25">
      <c r="N44" s="4"/>
      <c r="O44" s="81">
        <v>0.91</v>
      </c>
      <c r="P44" s="81">
        <f t="shared" si="0"/>
        <v>37.919700000000006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37.503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1" priority="137">
      <formula>F30&gt;0</formula>
    </cfRule>
    <cfRule type="expression" dxfId="910" priority="138">
      <formula>F30&lt;0</formula>
    </cfRule>
  </conditionalFormatting>
  <conditionalFormatting sqref="H47:H58">
    <cfRule type="expression" dxfId="909" priority="129">
      <formula>H47&gt;0</formula>
    </cfRule>
    <cfRule type="expression" dxfId="908" priority="130">
      <formula>H47&lt;0</formula>
    </cfRule>
  </conditionalFormatting>
  <conditionalFormatting sqref="H59">
    <cfRule type="expression" dxfId="907" priority="119">
      <formula>H59&gt;0</formula>
    </cfRule>
    <cfRule type="expression" dxfId="906" priority="120">
      <formula>H59&lt;0</formula>
    </cfRule>
  </conditionalFormatting>
  <conditionalFormatting sqref="H60">
    <cfRule type="expression" dxfId="905" priority="115">
      <formula>H60&gt;0</formula>
    </cfRule>
    <cfRule type="expression" dxfId="904" priority="116">
      <formula>H60&lt;0</formula>
    </cfRule>
  </conditionalFormatting>
  <conditionalFormatting sqref="H61:H66">
    <cfRule type="expression" dxfId="903" priority="111">
      <formula>H61&gt;0</formula>
    </cfRule>
    <cfRule type="expression" dxfId="902" priority="112">
      <formula>H61&lt;0</formula>
    </cfRule>
  </conditionalFormatting>
  <conditionalFormatting sqref="Q8">
    <cfRule type="expression" dxfId="901" priority="95">
      <formula>Q8&gt;0</formula>
    </cfRule>
    <cfRule type="expression" dxfId="900" priority="96">
      <formula>Q8&lt;0</formula>
    </cfRule>
  </conditionalFormatting>
  <conditionalFormatting sqref="Q7">
    <cfRule type="expression" dxfId="899" priority="97">
      <formula>Q7&gt;0</formula>
    </cfRule>
    <cfRule type="expression" dxfId="898" priority="98">
      <formula>Q7&lt;0</formula>
    </cfRule>
  </conditionalFormatting>
  <conditionalFormatting sqref="F178 H178">
    <cfRule type="expression" dxfId="897" priority="93">
      <formula>F178&gt;0</formula>
    </cfRule>
    <cfRule type="expression" dxfId="896" priority="94">
      <formula>F178&lt;0</formula>
    </cfRule>
  </conditionalFormatting>
  <conditionalFormatting sqref="Q10">
    <cfRule type="expression" dxfId="895" priority="87">
      <formula>Q10&gt;0</formula>
    </cfRule>
    <cfRule type="expression" dxfId="894" priority="88">
      <formula>Q10&lt;0</formula>
    </cfRule>
  </conditionalFormatting>
  <conditionalFormatting sqref="Q9">
    <cfRule type="expression" dxfId="893" priority="81">
      <formula>Q9&gt;0</formula>
    </cfRule>
    <cfRule type="expression" dxfId="892" priority="82">
      <formula>Q9&lt;0</formula>
    </cfRule>
  </conditionalFormatting>
  <conditionalFormatting sqref="F201:F248">
    <cfRule type="expression" dxfId="891" priority="41">
      <formula>F201&gt;0</formula>
    </cfRule>
    <cfRule type="expression" dxfId="890" priority="42">
      <formula>F201&lt;0</formula>
    </cfRule>
  </conditionalFormatting>
  <conditionalFormatting sqref="H201:H248">
    <cfRule type="expression" dxfId="889" priority="39">
      <formula>H201&gt;0</formula>
    </cfRule>
    <cfRule type="expression" dxfId="888" priority="40">
      <formula>H201&lt;0</formula>
    </cfRule>
  </conditionalFormatting>
  <conditionalFormatting sqref="J208">
    <cfRule type="expression" dxfId="887" priority="37">
      <formula>J208&gt;0</formula>
    </cfRule>
    <cfRule type="expression" dxfId="886" priority="38">
      <formula>J208&lt;0</formula>
    </cfRule>
  </conditionalFormatting>
  <conditionalFormatting sqref="J214:J215">
    <cfRule type="expression" dxfId="885" priority="35">
      <formula>J214&gt;0</formula>
    </cfRule>
    <cfRule type="expression" dxfId="884" priority="36">
      <formula>J214&lt;0</formula>
    </cfRule>
  </conditionalFormatting>
  <conditionalFormatting sqref="J216">
    <cfRule type="expression" dxfId="883" priority="33">
      <formula>J216&gt;0</formula>
    </cfRule>
    <cfRule type="expression" dxfId="882" priority="34">
      <formula>J216&lt;0</formula>
    </cfRule>
  </conditionalFormatting>
  <conditionalFormatting sqref="J217:J219 J221:J224">
    <cfRule type="expression" dxfId="881" priority="31">
      <formula>J217&gt;0</formula>
    </cfRule>
    <cfRule type="expression" dxfId="880" priority="32">
      <formula>J217&lt;0</formula>
    </cfRule>
  </conditionalFormatting>
  <conditionalFormatting sqref="K208">
    <cfRule type="expression" dxfId="879" priority="29">
      <formula>K208&gt;0</formula>
    </cfRule>
    <cfRule type="expression" dxfId="878" priority="30">
      <formula>K208&lt;0</formula>
    </cfRule>
  </conditionalFormatting>
  <conditionalFormatting sqref="K214:K215">
    <cfRule type="expression" dxfId="877" priority="27">
      <formula>K214&gt;0</formula>
    </cfRule>
    <cfRule type="expression" dxfId="876" priority="28">
      <formula>K214&lt;0</formula>
    </cfRule>
  </conditionalFormatting>
  <conditionalFormatting sqref="K216">
    <cfRule type="expression" dxfId="875" priority="25">
      <formula>K216&gt;0</formula>
    </cfRule>
    <cfRule type="expression" dxfId="874" priority="26">
      <formula>K216&lt;0</formula>
    </cfRule>
  </conditionalFormatting>
  <conditionalFormatting sqref="K217:K224">
    <cfRule type="expression" dxfId="873" priority="23">
      <formula>K217&gt;0</formula>
    </cfRule>
    <cfRule type="expression" dxfId="872" priority="24">
      <formula>K217&lt;0</formula>
    </cfRule>
  </conditionalFormatting>
  <conditionalFormatting sqref="L208">
    <cfRule type="expression" dxfId="871" priority="21">
      <formula>L208&gt;0</formula>
    </cfRule>
    <cfRule type="expression" dxfId="870" priority="22">
      <formula>L208&lt;0</formula>
    </cfRule>
  </conditionalFormatting>
  <conditionalFormatting sqref="L214:L215">
    <cfRule type="expression" dxfId="869" priority="19">
      <formula>L214&gt;0</formula>
    </cfRule>
    <cfRule type="expression" dxfId="868" priority="20">
      <formula>L214&lt;0</formula>
    </cfRule>
  </conditionalFormatting>
  <conditionalFormatting sqref="L216">
    <cfRule type="expression" dxfId="867" priority="17">
      <formula>L216&gt;0</formula>
    </cfRule>
    <cfRule type="expression" dxfId="866" priority="18">
      <formula>L216&lt;0</formula>
    </cfRule>
  </conditionalFormatting>
  <conditionalFormatting sqref="L217:L224">
    <cfRule type="expression" dxfId="865" priority="15">
      <formula>L217&gt;0</formula>
    </cfRule>
    <cfRule type="expression" dxfId="864" priority="16">
      <formula>L217&lt;0</formula>
    </cfRule>
  </conditionalFormatting>
  <conditionalFormatting sqref="K225">
    <cfRule type="expression" dxfId="863" priority="13">
      <formula>K225&gt;0</formula>
    </cfRule>
    <cfRule type="expression" dxfId="862" priority="14">
      <formula>K225&lt;0</formula>
    </cfRule>
  </conditionalFormatting>
  <conditionalFormatting sqref="L225:L232">
    <cfRule type="expression" dxfId="861" priority="11">
      <formula>L225&gt;0</formula>
    </cfRule>
    <cfRule type="expression" dxfId="860" priority="12">
      <formula>L225&lt;0</formula>
    </cfRule>
  </conditionalFormatting>
  <conditionalFormatting sqref="K226">
    <cfRule type="expression" dxfId="859" priority="9">
      <formula>K226&gt;0</formula>
    </cfRule>
    <cfRule type="expression" dxfId="858" priority="10">
      <formula>K226&lt;0</formula>
    </cfRule>
  </conditionalFormatting>
  <conditionalFormatting sqref="K227">
    <cfRule type="expression" dxfId="857" priority="7">
      <formula>K227&gt;0</formula>
    </cfRule>
    <cfRule type="expression" dxfId="856" priority="8">
      <formula>K227&lt;0</formula>
    </cfRule>
  </conditionalFormatting>
  <conditionalFormatting sqref="K228:K248">
    <cfRule type="expression" dxfId="855" priority="5">
      <formula>K228&gt;0</formula>
    </cfRule>
    <cfRule type="expression" dxfId="854" priority="6">
      <formula>K228&lt;0</formula>
    </cfRule>
  </conditionalFormatting>
  <conditionalFormatting sqref="L233:L237">
    <cfRule type="expression" dxfId="853" priority="3">
      <formula>L233&gt;0</formula>
    </cfRule>
    <cfRule type="expression" dxfId="852" priority="4">
      <formula>L233&lt;0</formula>
    </cfRule>
  </conditionalFormatting>
  <conditionalFormatting sqref="L238:L243">
    <cfRule type="expression" dxfId="851" priority="1">
      <formula>L238&gt;0</formula>
    </cfRule>
    <cfRule type="expression" dxfId="85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64.2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64.2</v>
      </c>
      <c r="R4" s="504">
        <v>-1.38E-2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8" t="s">
        <v>78</v>
      </c>
      <c r="P40" s="79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70.62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69.978000000000009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69.336000000000013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68.694000000000003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68.052000000000007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67.410000000000011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66.768000000000001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66.126000000000005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65.484000000000009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64.841999999999999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64.2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63.558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62.916000000000004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62.274000000000001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61.631999999999998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60.99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60.347999999999999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59.706000000000003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59.064000000000007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58.422000000000004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57.78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9" priority="11">
      <formula>F27&gt;0</formula>
    </cfRule>
    <cfRule type="expression" dxfId="848" priority="12">
      <formula>F27&lt;0</formula>
    </cfRule>
  </conditionalFormatting>
  <conditionalFormatting sqref="H27:H29">
    <cfRule type="expression" dxfId="847" priority="9">
      <formula>H27&gt;0</formula>
    </cfRule>
    <cfRule type="expression" dxfId="846" priority="10">
      <formula>H27&lt;0</formula>
    </cfRule>
  </conditionalFormatting>
  <conditionalFormatting sqref="F23:F26">
    <cfRule type="expression" dxfId="845" priority="7">
      <formula>F23&gt;0</formula>
    </cfRule>
    <cfRule type="expression" dxfId="844" priority="8">
      <formula>F23&lt;0</formula>
    </cfRule>
  </conditionalFormatting>
  <conditionalFormatting sqref="H23:H26">
    <cfRule type="expression" dxfId="843" priority="5">
      <formula>H23&gt;0</formula>
    </cfRule>
    <cfRule type="expression" dxfId="842" priority="6">
      <formula>H23&lt;0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48.79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48.79</v>
      </c>
      <c r="R4" s="504">
        <v>-2.3800000000000002E-2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8" t="s">
        <v>78</v>
      </c>
      <c r="P40" s="79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53.669000000000004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53.181100000000001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52.693200000000004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52.205300000000001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51.717400000000005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51.229500000000002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50.741599999999998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50.253700000000002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49.765799999999999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49.277900000000002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48.79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48.302099999999996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47.8142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47.326299999999996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46.8384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46.350499999999997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45.862599999999993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45.374700000000004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44.886800000000001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44.398899999999998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43.911000000000001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7" priority="7">
      <formula>F21&gt;0</formula>
    </cfRule>
    <cfRule type="expression" dxfId="836" priority="8">
      <formula>F21&lt;0</formula>
    </cfRule>
  </conditionalFormatting>
  <conditionalFormatting sqref="F22">
    <cfRule type="expression" dxfId="835" priority="5">
      <formula>F22&gt;0</formula>
    </cfRule>
    <cfRule type="expression" dxfId="834" priority="6">
      <formula>F22&lt;0</formula>
    </cfRule>
  </conditionalFormatting>
  <conditionalFormatting sqref="Q8">
    <cfRule type="expression" dxfId="833" priority="1">
      <formula>Q8&gt;0</formula>
    </cfRule>
    <cfRule type="expression" dxfId="832" priority="2">
      <formula>Q8&lt;0</formula>
    </cfRule>
  </conditionalFormatting>
  <conditionalFormatting sqref="Q7">
    <cfRule type="expression" dxfId="831" priority="3">
      <formula>Q7&gt;0</formula>
    </cfRule>
    <cfRule type="expression" dxfId="8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50.52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50.52</v>
      </c>
      <c r="R4" s="487">
        <v>-3.49E-2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8" t="s">
        <v>78</v>
      </c>
      <c r="P44" s="79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55.57200000000001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55.066800000000008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54.561600000000006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54.056400000000004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53.551200000000009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53.046000000000006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52.540800000000004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52.035600000000002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51.530400000000007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51.025200000000005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50.52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50.014800000000001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49.509599999999999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49.004400000000004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48.499200000000002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47.994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47.488799999999998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46.983600000000003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46.478400000000008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45.973200000000006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45.468000000000004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9" priority="17">
      <formula>F38&gt;0</formula>
    </cfRule>
    <cfRule type="expression" dxfId="828" priority="18">
      <formula>F38&lt;0</formula>
    </cfRule>
  </conditionalFormatting>
  <conditionalFormatting sqref="H38:H72">
    <cfRule type="expression" dxfId="827" priority="9">
      <formula>H38&gt;0</formula>
    </cfRule>
    <cfRule type="expression" dxfId="826" priority="10">
      <formula>H38&lt;0</formula>
    </cfRule>
  </conditionalFormatting>
  <conditionalFormatting sqref="F21:F37">
    <cfRule type="expression" dxfId="825" priority="7">
      <formula>F21&gt;0</formula>
    </cfRule>
    <cfRule type="expression" dxfId="824" priority="8">
      <formula>F21&lt;0</formula>
    </cfRule>
  </conditionalFormatting>
  <conditionalFormatting sqref="H21:H37">
    <cfRule type="expression" dxfId="823" priority="5">
      <formula>H21&gt;0</formula>
    </cfRule>
    <cfRule type="expression" dxfId="822" priority="6">
      <formula>H21&lt;0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135.36000000000001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135.36000000000001</v>
      </c>
      <c r="R4" s="504">
        <v>-5.1000000000000004E-3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8" t="s">
        <v>78</v>
      </c>
      <c r="P46" s="79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148.89600000000002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147.54240000000001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146.18880000000001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144.83520000000001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143.48160000000001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142.12800000000001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140.77440000000001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139.42080000000001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138.06720000000001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136.71360000000001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135.36000000000001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134.00640000000001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132.65280000000001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131.29920000000001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129.94560000000001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128.59200000000001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127.2384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125.88480000000001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124.53120000000001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123.17760000000001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121.82400000000001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817" priority="11">
      <formula>F24&gt;0</formula>
    </cfRule>
    <cfRule type="expression" dxfId="816" priority="12">
      <formula>F24&lt;0</formula>
    </cfRule>
  </conditionalFormatting>
  <conditionalFormatting sqref="H27:H30">
    <cfRule type="expression" dxfId="815" priority="9">
      <formula>H27&gt;0</formula>
    </cfRule>
    <cfRule type="expression" dxfId="814" priority="10">
      <formula>H27&lt;0</formula>
    </cfRule>
  </conditionalFormatting>
  <conditionalFormatting sqref="F25">
    <cfRule type="expression" dxfId="813" priority="7">
      <formula>F25&gt;0</formula>
    </cfRule>
    <cfRule type="expression" dxfId="812" priority="8">
      <formula>F25&lt;0</formula>
    </cfRule>
  </conditionalFormatting>
  <conditionalFormatting sqref="H24:H26">
    <cfRule type="expression" dxfId="811" priority="5">
      <formula>H24&gt;0</formula>
    </cfRule>
    <cfRule type="expression" dxfId="810" priority="6">
      <formula>H24&lt;0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59.96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59.96</v>
      </c>
      <c r="R4" s="505">
        <v>-1.0200000000000001E-2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8" t="s">
        <v>78</v>
      </c>
      <c r="Q39" s="79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65.956000000000003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65.356400000000008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64.756799999999998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64.157200000000003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63.557600000000001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62.958000000000006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62.358400000000003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61.758800000000001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61.159199999999998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60.559600000000003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59.96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59.360399999999998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58.760800000000003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58.161200000000001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57.561599999999999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56.961999999999996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56.362400000000001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55.762800000000006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55.163200000000003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54.563600000000001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53.963999999999999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5" priority="17">
      <formula>F28&gt;0</formula>
    </cfRule>
    <cfRule type="expression" dxfId="804" priority="18">
      <formula>F28&lt;0</formula>
    </cfRule>
  </conditionalFormatting>
  <conditionalFormatting sqref="F28 F33:F35">
    <cfRule type="expression" dxfId="803" priority="19">
      <formula>F28&gt;0</formula>
    </cfRule>
    <cfRule type="expression" dxfId="802" priority="20">
      <formula>F28&lt;0</formula>
    </cfRule>
  </conditionalFormatting>
  <conditionalFormatting sqref="H28 H33:H35">
    <cfRule type="expression" dxfId="801" priority="15">
      <formula>H28&gt;0</formula>
    </cfRule>
    <cfRule type="expression" dxfId="800" priority="16">
      <formula>H28&lt;0</formula>
    </cfRule>
  </conditionalFormatting>
  <conditionalFormatting sqref="F21:F27">
    <cfRule type="expression" dxfId="799" priority="13">
      <formula>F21&gt;0</formula>
    </cfRule>
    <cfRule type="expression" dxfId="798" priority="14">
      <formula>F21&lt;0</formula>
    </cfRule>
  </conditionalFormatting>
  <conditionalFormatting sqref="H21:H27">
    <cfRule type="expression" dxfId="797" priority="11">
      <formula>H21&gt;0</formula>
    </cfRule>
    <cfRule type="expression" dxfId="796" priority="12">
      <formula>H21&lt;0</formula>
    </cfRule>
  </conditionalFormatting>
  <conditionalFormatting sqref="Q8">
    <cfRule type="expression" dxfId="795" priority="7">
      <formula>Q8&gt;0</formula>
    </cfRule>
    <cfRule type="expression" dxfId="794" priority="8">
      <formula>Q8&lt;0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F29:F32">
    <cfRule type="expression" dxfId="791" priority="5">
      <formula>F29&gt;0</formula>
    </cfRule>
    <cfRule type="expression" dxfId="790" priority="6">
      <formula>F29&lt;0</formula>
    </cfRule>
  </conditionalFormatting>
  <conditionalFormatting sqref="H29:H32">
    <cfRule type="expression" dxfId="789" priority="3">
      <formula>H29&gt;0</formula>
    </cfRule>
    <cfRule type="expression" dxfId="788" priority="4">
      <formula>H29&lt;0</formula>
    </cfRule>
  </conditionalFormatting>
  <conditionalFormatting sqref="M37">
    <cfRule type="expression" dxfId="787" priority="1">
      <formula>M37&gt;0</formula>
    </cfRule>
    <cfRule type="expression" dxfId="78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281.76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281.76</v>
      </c>
      <c r="R4" s="487">
        <v>-1.03E-2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8" t="s">
        <v>78</v>
      </c>
      <c r="Q39" s="79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309.93600000000004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307.11840000000001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304.30080000000004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301.48320000000001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298.66559999999998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295.84800000000001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293.03039999999999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290.21280000000002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287.39519999999999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284.57760000000002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281.76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278.94239999999996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276.12479999999999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273.30719999999997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270.4896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267.67199999999997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264.8544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262.03680000000003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259.2192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256.40159999999997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253.584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785" priority="19">
      <formula>F25&gt;0</formula>
    </cfRule>
    <cfRule type="expression" dxfId="78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83" priority="11">
      <formula>F28&gt;0</formula>
    </cfRule>
    <cfRule type="expression" dxfId="782" priority="12">
      <formula>F28&lt;0</formula>
    </cfRule>
  </conditionalFormatting>
  <conditionalFormatting sqref="F28:F35">
    <cfRule type="expression" dxfId="781" priority="13">
      <formula>F28&gt;0</formula>
    </cfRule>
    <cfRule type="expression" dxfId="780" priority="14">
      <formula>F28&lt;0</formula>
    </cfRule>
  </conditionalFormatting>
  <conditionalFormatting sqref="H25:H35">
    <cfRule type="expression" dxfId="779" priority="9">
      <formula>H25&gt;0</formula>
    </cfRule>
    <cfRule type="expression" dxfId="778" priority="10">
      <formula>H25&lt;0</formula>
    </cfRule>
  </conditionalFormatting>
  <conditionalFormatting sqref="F21:F24">
    <cfRule type="expression" dxfId="777" priority="7">
      <formula>F21&gt;0</formula>
    </cfRule>
    <cfRule type="expression" dxfId="776" priority="8">
      <formula>F21&lt;0</formula>
    </cfRule>
  </conditionalFormatting>
  <conditionalFormatting sqref="H21:H24">
    <cfRule type="expression" dxfId="775" priority="5">
      <formula>H21&gt;0</formula>
    </cfRule>
    <cfRule type="expression" dxfId="774" priority="6">
      <formula>H21&lt;0</formula>
    </cfRule>
  </conditionalFormatting>
  <conditionalFormatting sqref="Q8">
    <cfRule type="expression" dxfId="773" priority="1">
      <formula>Q8&gt;0</formula>
    </cfRule>
    <cfRule type="expression" dxfId="772" priority="2">
      <formula>Q8&lt;0</formula>
    </cfRule>
  </conditionalFormatting>
  <conditionalFormatting sqref="Q7">
    <cfRule type="expression" dxfId="771" priority="3">
      <formula>Q7&gt;0</formula>
    </cfRule>
    <cfRule type="expression" dxfId="77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97.21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97.21</v>
      </c>
      <c r="R4" s="487">
        <v>1.1000000000000001E-3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106.931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105.9589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104.9868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104.0147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103.04259999999999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102.0705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101.0984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100.1263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99.154199999999989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98.182099999999991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97.21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96.237899999999996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95.265799999999999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94.293699999999987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93.321599999999989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92.349499999999992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91.377399999999994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90.405299999999997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89.433199999999999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88.461100000000002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87.48899999999999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9" priority="29">
      <formula>F40&gt;0</formula>
    </cfRule>
    <cfRule type="expression" dxfId="768" priority="30">
      <formula>F40&lt;0</formula>
    </cfRule>
  </conditionalFormatting>
  <conditionalFormatting sqref="F40:F45">
    <cfRule type="expression" dxfId="767" priority="31">
      <formula>F40&gt;0</formula>
    </cfRule>
    <cfRule type="expression" dxfId="766" priority="32">
      <formula>F40&lt;0</formula>
    </cfRule>
  </conditionalFormatting>
  <conditionalFormatting sqref="H40:H45">
    <cfRule type="expression" dxfId="765" priority="27">
      <formula>H40&gt;0</formula>
    </cfRule>
    <cfRule type="expression" dxfId="764" priority="28">
      <formula>H40&lt;0</formula>
    </cfRule>
  </conditionalFormatting>
  <conditionalFormatting sqref="F23:F39">
    <cfRule type="expression" dxfId="763" priority="13">
      <formula>F23&gt;0</formula>
    </cfRule>
    <cfRule type="expression" dxfId="762" priority="14">
      <formula>F23&lt;0</formula>
    </cfRule>
  </conditionalFormatting>
  <conditionalFormatting sqref="H23:H39">
    <cfRule type="expression" dxfId="761" priority="11">
      <formula>H23&gt;0</formula>
    </cfRule>
    <cfRule type="expression" dxfId="760" priority="12">
      <formula>H23&lt;0</formula>
    </cfRule>
  </conditionalFormatting>
  <conditionalFormatting sqref="Q7">
    <cfRule type="expression" dxfId="759" priority="9">
      <formula>Q7&gt;0</formula>
    </cfRule>
    <cfRule type="expression" dxfId="758" priority="10">
      <formula>Q7&lt;0</formula>
    </cfRule>
  </conditionalFormatting>
  <conditionalFormatting sqref="Q8">
    <cfRule type="expression" dxfId="757" priority="7">
      <formula>Q8&gt;0</formula>
    </cfRule>
    <cfRule type="expression" dxfId="756" priority="8">
      <formula>Q8&lt;0</formula>
    </cfRule>
  </conditionalFormatting>
  <conditionalFormatting sqref="Q10">
    <cfRule type="expression" dxfId="755" priority="1">
      <formula>Q10&gt;0</formula>
    </cfRule>
    <cfRule type="expression" dxfId="75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79.040000000000006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79.040000000000006</v>
      </c>
      <c r="R4" s="487">
        <v>-5.4999999999999997E-3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86.944000000000017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86.153600000000012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85.363200000000006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84.572800000000015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83.78240000000001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82.992000000000004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82.201600000000013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81.411200000000008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80.620800000000003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79.830400000000012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79.040000000000006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78.249600000000001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77.45920000000001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76.668800000000005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75.878399999999999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75.088000000000008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74.297600000000003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73.507200000000012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72.716800000000006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71.926400000000015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71.13600000000001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3" priority="39">
      <formula>Q12&gt;0</formula>
    </cfRule>
    <cfRule type="expression" dxfId="7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1" priority="33">
      <formula>F25&gt;0</formula>
    </cfRule>
    <cfRule type="expression" dxfId="750" priority="34">
      <formula>F25&lt;0</formula>
    </cfRule>
  </conditionalFormatting>
  <conditionalFormatting sqref="F30">
    <cfRule type="expression" dxfId="749" priority="31">
      <formula>F30&gt;0</formula>
    </cfRule>
    <cfRule type="expression" dxfId="748" priority="32">
      <formula>F30&lt;0</formula>
    </cfRule>
  </conditionalFormatting>
  <conditionalFormatting sqref="F31">
    <cfRule type="expression" dxfId="747" priority="29">
      <formula>F31&gt;0</formula>
    </cfRule>
    <cfRule type="expression" dxfId="746" priority="30">
      <formula>F31&lt;0</formula>
    </cfRule>
  </conditionalFormatting>
  <conditionalFormatting sqref="F32:F34">
    <cfRule type="expression" dxfId="745" priority="27">
      <formula>F32&gt;0</formula>
    </cfRule>
    <cfRule type="expression" dxfId="744" priority="28">
      <formula>F32&lt;0</formula>
    </cfRule>
  </conditionalFormatting>
  <conditionalFormatting sqref="H25:H29">
    <cfRule type="expression" dxfId="743" priority="25">
      <formula>H25&gt;0</formula>
    </cfRule>
    <cfRule type="expression" dxfId="742" priority="26">
      <formula>H25&lt;0</formula>
    </cfRule>
  </conditionalFormatting>
  <conditionalFormatting sqref="H30">
    <cfRule type="expression" dxfId="741" priority="23">
      <formula>H30&gt;0</formula>
    </cfRule>
    <cfRule type="expression" dxfId="740" priority="24">
      <formula>H30&lt;0</formula>
    </cfRule>
  </conditionalFormatting>
  <conditionalFormatting sqref="H31">
    <cfRule type="expression" dxfId="739" priority="21">
      <formula>H31&gt;0</formula>
    </cfRule>
    <cfRule type="expression" dxfId="738" priority="22">
      <formula>H31&lt;0</formula>
    </cfRule>
  </conditionalFormatting>
  <conditionalFormatting sqref="H32:H34">
    <cfRule type="expression" dxfId="737" priority="19">
      <formula>H32&gt;0</formula>
    </cfRule>
    <cfRule type="expression" dxfId="736" priority="20">
      <formula>H32&lt;0</formula>
    </cfRule>
  </conditionalFormatting>
  <conditionalFormatting sqref="F35">
    <cfRule type="expression" dxfId="735" priority="17">
      <formula>F35&gt;0</formula>
    </cfRule>
    <cfRule type="expression" dxfId="734" priority="18">
      <formula>F35&lt;0</formula>
    </cfRule>
  </conditionalFormatting>
  <conditionalFormatting sqref="H35">
    <cfRule type="expression" dxfId="733" priority="15">
      <formula>H35&gt;0</formula>
    </cfRule>
    <cfRule type="expression" dxfId="732" priority="16">
      <formula>H35&lt;0</formula>
    </cfRule>
  </conditionalFormatting>
  <conditionalFormatting sqref="F36">
    <cfRule type="expression" dxfId="731" priority="13">
      <formula>F36&gt;0</formula>
    </cfRule>
    <cfRule type="expression" dxfId="730" priority="14">
      <formula>F36&lt;0</formula>
    </cfRule>
  </conditionalFormatting>
  <conditionalFormatting sqref="H36">
    <cfRule type="expression" dxfId="729" priority="11">
      <formula>H36&gt;0</formula>
    </cfRule>
    <cfRule type="expression" dxfId="728" priority="12">
      <formula>H36&lt;0</formula>
    </cfRule>
  </conditionalFormatting>
  <conditionalFormatting sqref="H23:H24">
    <cfRule type="expression" dxfId="727" priority="5">
      <formula>H23&gt;0</formula>
    </cfRule>
    <cfRule type="expression" dxfId="726" priority="6">
      <formula>H23&lt;0</formula>
    </cfRule>
  </conditionalFormatting>
  <conditionalFormatting sqref="F23:F24">
    <cfRule type="expression" dxfId="725" priority="7">
      <formula>F23&gt;0</formula>
    </cfRule>
    <cfRule type="expression" dxfId="724" priority="8">
      <formula>F23&lt;0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conditionalFormatting sqref="Q8">
    <cfRule type="expression" dxfId="721" priority="1">
      <formula>Q8&gt;0</formula>
    </cfRule>
    <cfRule type="expression" dxfId="7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65.28</v>
      </c>
      <c r="R4" s="487">
        <v>-8.0999999999999996E-3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5222.3999999999996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2772.9300000000012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1168.3499999999995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0.28819328819328804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2.3897058823529414E-2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8" t="s">
        <v>78</v>
      </c>
      <c r="Q39" s="79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71.808000000000007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71.155200000000008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70.502400000000009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69.849600000000009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69.19680000000001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68.544000000000011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67.891199999999998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67.238399999999999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66.585599999999999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65.9328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65.28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64.627200000000002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63.974400000000003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63.321599999999997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62.668799999999997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62.015999999999998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61.363199999999999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60.710400000000007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60.057600000000001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59.404800000000002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58.752000000000002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19" priority="55">
      <formula>Q8&gt;0</formula>
    </cfRule>
    <cfRule type="expression" dxfId="718" priority="56">
      <formula>Q8&lt;0</formula>
    </cfRule>
  </conditionalFormatting>
  <conditionalFormatting sqref="Q7">
    <cfRule type="expression" dxfId="717" priority="57">
      <formula>Q7&gt;0</formula>
    </cfRule>
    <cfRule type="expression" dxfId="716" priority="58">
      <formula>Q7&lt;0</formula>
    </cfRule>
  </conditionalFormatting>
  <conditionalFormatting sqref="M50">
    <cfRule type="expression" dxfId="715" priority="45">
      <formula>M50&gt;0</formula>
    </cfRule>
    <cfRule type="expression" dxfId="714" priority="46">
      <formula>M50&lt;0</formula>
    </cfRule>
  </conditionalFormatting>
  <conditionalFormatting sqref="M50">
    <cfRule type="expression" dxfId="713" priority="47">
      <formula>M50&gt;0</formula>
    </cfRule>
    <cfRule type="expression" dxfId="712" priority="48">
      <formula>M50&lt;0</formula>
    </cfRule>
  </conditionalFormatting>
  <conditionalFormatting sqref="F24:F30">
    <cfRule type="expression" dxfId="711" priority="33">
      <formula>F24&gt;0</formula>
    </cfRule>
    <cfRule type="expression" dxfId="710" priority="34">
      <formula>F24&lt;0</formula>
    </cfRule>
  </conditionalFormatting>
  <conditionalFormatting sqref="F24:F30">
    <cfRule type="expression" dxfId="709" priority="35">
      <formula>F24&gt;0</formula>
    </cfRule>
    <cfRule type="expression" dxfId="708" priority="36">
      <formula>F24&lt;0</formula>
    </cfRule>
  </conditionalFormatting>
  <conditionalFormatting sqref="H24:H30">
    <cfRule type="expression" dxfId="707" priority="31">
      <formula>H24&gt;0</formula>
    </cfRule>
    <cfRule type="expression" dxfId="706" priority="32">
      <formula>H24&lt;0</formula>
    </cfRule>
  </conditionalFormatting>
  <conditionalFormatting sqref="J27:J34">
    <cfRule type="expression" dxfId="705" priority="1">
      <formula>J27&gt;0</formula>
    </cfRule>
    <cfRule type="expression" dxfId="704" priority="2">
      <formula>J27&lt;0</formula>
    </cfRule>
  </conditionalFormatting>
  <conditionalFormatting sqref="J27:J34">
    <cfRule type="expression" dxfId="703" priority="3">
      <formula>J27&gt;0</formula>
    </cfRule>
    <cfRule type="expression" dxfId="70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52.52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52.52</v>
      </c>
      <c r="R4" s="487">
        <v>-3.7400000000000003E-2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8" t="s">
        <v>78</v>
      </c>
      <c r="Q39" s="79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57.772000000000006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57.246800000000007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56.721600000000009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56.196400000000004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55.671200000000006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55.146000000000008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54.620800000000003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54.095600000000005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53.570400000000006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53.045200000000001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52.52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51.994800000000005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51.4696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50.944400000000002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50.419200000000004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49.893999999999998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49.3688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48.843600000000002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48.318400000000004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47.793200000000006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47.268000000000001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701" priority="66">
      <formula>F22&gt;0</formula>
    </cfRule>
    <cfRule type="expression" dxfId="7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9" priority="53">
      <formula>F41&gt;0</formula>
    </cfRule>
    <cfRule type="expression" dxfId="698" priority="54">
      <formula>F41&lt;0</formula>
    </cfRule>
  </conditionalFormatting>
  <conditionalFormatting sqref="F41">
    <cfRule type="expression" dxfId="697" priority="57">
      <formula>F41&gt;0</formula>
    </cfRule>
    <cfRule type="expression" dxfId="696" priority="58">
      <formula>F41&lt;0</formula>
    </cfRule>
  </conditionalFormatting>
  <conditionalFormatting sqref="H41">
    <cfRule type="expression" dxfId="695" priority="35">
      <formula>H41&gt;0</formula>
    </cfRule>
    <cfRule type="expression" dxfId="694" priority="36">
      <formula>H41&lt;0</formula>
    </cfRule>
  </conditionalFormatting>
  <conditionalFormatting sqref="F89:F95">
    <cfRule type="expression" dxfId="693" priority="29">
      <formula>F89&gt;0</formula>
    </cfRule>
    <cfRule type="expression" dxfId="692" priority="30">
      <formula>F89&lt;0</formula>
    </cfRule>
  </conditionalFormatting>
  <conditionalFormatting sqref="F96:F110">
    <cfRule type="expression" dxfId="691" priority="25">
      <formula>F96&gt;0</formula>
    </cfRule>
    <cfRule type="expression" dxfId="690" priority="26">
      <formula>F96&lt;0</formula>
    </cfRule>
  </conditionalFormatting>
  <conditionalFormatting sqref="F96:F110">
    <cfRule type="expression" dxfId="689" priority="27">
      <formula>F96&gt;0</formula>
    </cfRule>
    <cfRule type="expression" dxfId="688" priority="28">
      <formula>F96&lt;0</formula>
    </cfRule>
  </conditionalFormatting>
  <conditionalFormatting sqref="H89:H100">
    <cfRule type="expression" dxfId="687" priority="23">
      <formula>H89&gt;0</formula>
    </cfRule>
    <cfRule type="expression" dxfId="686" priority="24">
      <formula>H89&lt;0</formula>
    </cfRule>
  </conditionalFormatting>
  <conditionalFormatting sqref="H101">
    <cfRule type="expression" dxfId="685" priority="21">
      <formula>H101&gt;0</formula>
    </cfRule>
    <cfRule type="expression" dxfId="684" priority="22">
      <formula>H101&lt;0</formula>
    </cfRule>
  </conditionalFormatting>
  <conditionalFormatting sqref="F111:F116">
    <cfRule type="expression" dxfId="683" priority="19">
      <formula>F111&gt;0</formula>
    </cfRule>
    <cfRule type="expression" dxfId="682" priority="20">
      <formula>F111&lt;0</formula>
    </cfRule>
  </conditionalFormatting>
  <conditionalFormatting sqref="H103:H116">
    <cfRule type="expression" dxfId="681" priority="17">
      <formula>H103&gt;0</formula>
    </cfRule>
    <cfRule type="expression" dxfId="680" priority="18">
      <formula>H103&lt;0</formula>
    </cfRule>
  </conditionalFormatting>
  <conditionalFormatting sqref="H102">
    <cfRule type="expression" dxfId="679" priority="15">
      <formula>H102&gt;0</formula>
    </cfRule>
    <cfRule type="expression" dxfId="678" priority="16">
      <formula>H102&lt;0</formula>
    </cfRule>
  </conditionalFormatting>
  <conditionalFormatting sqref="M42">
    <cfRule type="expression" dxfId="677" priority="13">
      <formula>M42&gt;0</formula>
    </cfRule>
    <cfRule type="expression" dxfId="676" priority="14">
      <formula>M42&lt;0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117:F130 H117:H130">
    <cfRule type="expression" dxfId="671" priority="1">
      <formula>F117&gt;0</formula>
    </cfRule>
    <cfRule type="expression" dxfId="6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42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42</v>
      </c>
      <c r="R4" s="507">
        <v>-2.8E-3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45.78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45.36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44.940000000000005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44.52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43.68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43.26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42.84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42.42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42</v>
      </c>
      <c r="W39" s="134"/>
    </row>
    <row r="40" spans="1:23" x14ac:dyDescent="0.25">
      <c r="O40" s="81">
        <v>0.99</v>
      </c>
      <c r="P40" s="81">
        <f t="shared" si="0"/>
        <v>41.58</v>
      </c>
      <c r="W40" s="134"/>
    </row>
    <row r="41" spans="1:23" x14ac:dyDescent="0.25">
      <c r="O41" s="81">
        <v>0.98</v>
      </c>
      <c r="P41" s="81">
        <f t="shared" si="0"/>
        <v>41.16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40.74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40.32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39.9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39.479999999999997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39.06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38.64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38.22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37.800000000000004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9" priority="84">
      <formula>F7&gt;0</formula>
    </cfRule>
    <cfRule type="expression" dxfId="668" priority="85">
      <formula>F7&lt;0</formula>
    </cfRule>
  </conditionalFormatting>
  <conditionalFormatting sqref="Q8">
    <cfRule type="expression" dxfId="667" priority="82">
      <formula>Q8&gt;0</formula>
    </cfRule>
    <cfRule type="expression" dxfId="666" priority="83">
      <formula>Q8&lt;0</formula>
    </cfRule>
  </conditionalFormatting>
  <conditionalFormatting sqref="F29:F36">
    <cfRule type="expression" dxfId="665" priority="62">
      <formula>F29&gt;0</formula>
    </cfRule>
    <cfRule type="expression" dxfId="664" priority="63">
      <formula>F29&lt;0</formula>
    </cfRule>
  </conditionalFormatting>
  <conditionalFormatting sqref="J32:J38">
    <cfRule type="expression" dxfId="663" priority="57">
      <formula>J32&gt;0</formula>
    </cfRule>
    <cfRule type="expression" dxfId="662" priority="58">
      <formula>J32&lt;0</formula>
    </cfRule>
  </conditionalFormatting>
  <conditionalFormatting sqref="M42">
    <cfRule type="expression" dxfId="661" priority="55">
      <formula>M42&gt;0</formula>
    </cfRule>
    <cfRule type="expression" dxfId="660" priority="56">
      <formula>M42&lt;0</formula>
    </cfRule>
  </conditionalFormatting>
  <conditionalFormatting sqref="F98:F134 H98:H134 H137:H142 F137:F142 F144:F153 H144:H153">
    <cfRule type="expression" dxfId="659" priority="53">
      <formula>F98&gt;0</formula>
    </cfRule>
    <cfRule type="expression" dxfId="658" priority="54">
      <formula>F98&lt;0</formula>
    </cfRule>
  </conditionalFormatting>
  <conditionalFormatting sqref="F90:F97">
    <cfRule type="expression" dxfId="657" priority="51">
      <formula>F90&gt;0</formula>
    </cfRule>
    <cfRule type="expression" dxfId="656" priority="52">
      <formula>F90&lt;0</formula>
    </cfRule>
  </conditionalFormatting>
  <conditionalFormatting sqref="H90:H97">
    <cfRule type="expression" dxfId="655" priority="49">
      <formula>H90&gt;0</formula>
    </cfRule>
    <cfRule type="expression" dxfId="654" priority="50">
      <formula>H90&lt;0</formula>
    </cfRule>
  </conditionalFormatting>
  <conditionalFormatting sqref="F135:F136 H135:H136">
    <cfRule type="expression" dxfId="653" priority="47">
      <formula>F135&gt;0</formula>
    </cfRule>
    <cfRule type="expression" dxfId="652" priority="48">
      <formula>F135&lt;0</formula>
    </cfRule>
  </conditionalFormatting>
  <conditionalFormatting sqref="H143 F143">
    <cfRule type="expression" dxfId="651" priority="45">
      <formula>F143&gt;0</formula>
    </cfRule>
    <cfRule type="expression" dxfId="650" priority="46">
      <formula>F143&lt;0</formula>
    </cfRule>
  </conditionalFormatting>
  <conditionalFormatting sqref="F154:F161">
    <cfRule type="expression" dxfId="649" priority="31">
      <formula>F154&gt;0</formula>
    </cfRule>
    <cfRule type="expression" dxfId="648" priority="32">
      <formula>F154&lt;0</formula>
    </cfRule>
  </conditionalFormatting>
  <conditionalFormatting sqref="H154:H161">
    <cfRule type="expression" dxfId="647" priority="29">
      <formula>H154&gt;0</formula>
    </cfRule>
    <cfRule type="expression" dxfId="646" priority="30">
      <formula>H154&lt;0</formula>
    </cfRule>
  </conditionalFormatting>
  <conditionalFormatting sqref="Q10">
    <cfRule type="expression" dxfId="645" priority="27">
      <formula>Q10&gt;0</formula>
    </cfRule>
    <cfRule type="expression" dxfId="644" priority="28">
      <formula>Q10&lt;0</formula>
    </cfRule>
  </conditionalFormatting>
  <conditionalFormatting sqref="F37:F38">
    <cfRule type="expression" dxfId="643" priority="25">
      <formula>F37&gt;0</formula>
    </cfRule>
    <cfRule type="expression" dxfId="642" priority="26">
      <formula>F37&lt;0</formula>
    </cfRule>
  </conditionalFormatting>
  <conditionalFormatting sqref="H37:H38">
    <cfRule type="expression" dxfId="641" priority="23">
      <formula>H37&gt;0</formula>
    </cfRule>
    <cfRule type="expression" dxfId="640" priority="24">
      <formula>H37&lt;0</formula>
    </cfRule>
  </conditionalFormatting>
  <conditionalFormatting sqref="F167">
    <cfRule type="expression" dxfId="639" priority="21">
      <formula>F167&gt;0</formula>
    </cfRule>
    <cfRule type="expression" dxfId="638" priority="22">
      <formula>F167&lt;0</formula>
    </cfRule>
  </conditionalFormatting>
  <conditionalFormatting sqref="F168:F179">
    <cfRule type="expression" dxfId="637" priority="19">
      <formula>F168&gt;0</formula>
    </cfRule>
    <cfRule type="expression" dxfId="636" priority="20">
      <formula>F168&lt;0</formula>
    </cfRule>
  </conditionalFormatting>
  <conditionalFormatting sqref="H167:H179">
    <cfRule type="expression" dxfId="635" priority="17">
      <formula>H167&gt;0</formula>
    </cfRule>
    <cfRule type="expression" dxfId="634" priority="18">
      <formula>H167&lt;0</formula>
    </cfRule>
  </conditionalFormatting>
  <conditionalFormatting sqref="J175:J197 J201">
    <cfRule type="expression" dxfId="633" priority="15">
      <formula>J175&gt;0</formula>
    </cfRule>
    <cfRule type="expression" dxfId="632" priority="16">
      <formula>J175&lt;0</formula>
    </cfRule>
  </conditionalFormatting>
  <conditionalFormatting sqref="F180:F197 F201">
    <cfRule type="expression" dxfId="631" priority="13">
      <formula>F180&gt;0</formula>
    </cfRule>
    <cfRule type="expression" dxfId="630" priority="14">
      <formula>F180&lt;0</formula>
    </cfRule>
  </conditionalFormatting>
  <conditionalFormatting sqref="H180:H197 H201">
    <cfRule type="expression" dxfId="629" priority="11">
      <formula>H180&gt;0</formula>
    </cfRule>
    <cfRule type="expression" dxfId="628" priority="12">
      <formula>H180&lt;0</formula>
    </cfRule>
  </conditionalFormatting>
  <conditionalFormatting sqref="I32:J35">
    <cfRule type="expression" dxfId="627" priority="9">
      <formula>I32&gt;0</formula>
    </cfRule>
    <cfRule type="expression" dxfId="626" priority="10">
      <formula>I32&lt;0</formula>
    </cfRule>
  </conditionalFormatting>
  <conditionalFormatting sqref="F198:F200">
    <cfRule type="expression" dxfId="625" priority="7">
      <formula>F198&gt;0</formula>
    </cfRule>
    <cfRule type="expression" dxfId="624" priority="8">
      <formula>F198&lt;0</formula>
    </cfRule>
  </conditionalFormatting>
  <conditionalFormatting sqref="H198:H200">
    <cfRule type="expression" dxfId="623" priority="5">
      <formula>H198&gt;0</formula>
    </cfRule>
    <cfRule type="expression" dxfId="622" priority="6">
      <formula>H198&lt;0</formula>
    </cfRule>
  </conditionalFormatting>
  <conditionalFormatting sqref="J198:J200">
    <cfRule type="expression" dxfId="621" priority="3">
      <formula>J198&gt;0</formula>
    </cfRule>
    <cfRule type="expression" dxfId="620" priority="4">
      <formula>J198&lt;0</formula>
    </cfRule>
  </conditionalFormatting>
  <conditionalFormatting sqref="F202:F211 H202:H211 J202:J211">
    <cfRule type="expression" dxfId="619" priority="1">
      <formula>F202&gt;0</formula>
    </cfRule>
    <cfRule type="expression" dxfId="61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75.099999999999994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75.099999999999994</v>
      </c>
      <c r="R4" s="507">
        <v>-2.2100000000000002E-2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8" t="s">
        <v>78</v>
      </c>
      <c r="P40" s="79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82.61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81.858999999999995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81.108000000000004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80.356999999999999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79.605999999999995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78.855000000000004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78.103999999999999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77.352999999999994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76.60199999999999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75.850999999999999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75.099999999999994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74.34899999999999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73.597999999999999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72.846999999999994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72.095999999999989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71.344999999999985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70.593999999999994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69.843000000000004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69.091999999999999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68.340999999999994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67.59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7" priority="76">
      <formula>Q7&gt;0</formula>
    </cfRule>
    <cfRule type="expression" dxfId="616" priority="77">
      <formula>Q7&lt;0</formula>
    </cfRule>
  </conditionalFormatting>
  <conditionalFormatting sqref="Q8">
    <cfRule type="expression" dxfId="615" priority="74">
      <formula>Q8&gt;0</formula>
    </cfRule>
    <cfRule type="expression" dxfId="614" priority="75">
      <formula>Q8&lt;0</formula>
    </cfRule>
  </conditionalFormatting>
  <conditionalFormatting sqref="F29:F43">
    <cfRule type="expression" dxfId="613" priority="58">
      <formula>F29&gt;0</formula>
    </cfRule>
    <cfRule type="expression" dxfId="612" priority="59">
      <formula>F29&lt;0</formula>
    </cfRule>
  </conditionalFormatting>
  <conditionalFormatting sqref="H45 H47:H48 H50:H51 H53 H29:H43">
    <cfRule type="expression" dxfId="611" priority="56">
      <formula>H29&gt;0</formula>
    </cfRule>
    <cfRule type="expression" dxfId="610" priority="57">
      <formula>H29&lt;0</formula>
    </cfRule>
  </conditionalFormatting>
  <conditionalFormatting sqref="J35">
    <cfRule type="expression" dxfId="609" priority="52">
      <formula>J35&gt;0</formula>
    </cfRule>
    <cfRule type="expression" dxfId="608" priority="53">
      <formula>J35&lt;0</formula>
    </cfRule>
  </conditionalFormatting>
  <conditionalFormatting sqref="J36:J37">
    <cfRule type="expression" dxfId="607" priority="50">
      <formula>J36&gt;0</formula>
    </cfRule>
    <cfRule type="expression" dxfId="606" priority="51">
      <formula>J36&lt;0</formula>
    </cfRule>
  </conditionalFormatting>
  <conditionalFormatting sqref="J38:J45 J48 J51">
    <cfRule type="expression" dxfId="605" priority="48">
      <formula>J38&gt;0</formula>
    </cfRule>
    <cfRule type="expression" dxfId="604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03" priority="45">
      <formula>M59&gt;0</formula>
    </cfRule>
    <cfRule type="expression" dxfId="602" priority="46">
      <formula>M59&lt;0</formula>
    </cfRule>
  </conditionalFormatting>
  <conditionalFormatting sqref="Q10">
    <cfRule type="expression" dxfId="601" priority="43">
      <formula>Q10&gt;0</formula>
    </cfRule>
    <cfRule type="expression" dxfId="600" priority="44">
      <formula>Q10&lt;0</formula>
    </cfRule>
  </conditionalFormatting>
  <conditionalFormatting sqref="F84:F103">
    <cfRule type="expression" dxfId="599" priority="41">
      <formula>F84&gt;0</formula>
    </cfRule>
    <cfRule type="expression" dxfId="598" priority="42">
      <formula>F84&lt;0</formula>
    </cfRule>
  </conditionalFormatting>
  <conditionalFormatting sqref="H107 H84:H103">
    <cfRule type="expression" dxfId="597" priority="39">
      <formula>H84&gt;0</formula>
    </cfRule>
    <cfRule type="expression" dxfId="596" priority="40">
      <formula>H84&lt;0</formula>
    </cfRule>
  </conditionalFormatting>
  <conditionalFormatting sqref="J89">
    <cfRule type="expression" dxfId="595" priority="37">
      <formula>J89&gt;0</formula>
    </cfRule>
    <cfRule type="expression" dxfId="594" priority="38">
      <formula>J89&lt;0</formula>
    </cfRule>
  </conditionalFormatting>
  <conditionalFormatting sqref="J90:J95">
    <cfRule type="expression" dxfId="593" priority="35">
      <formula>J90&gt;0</formula>
    </cfRule>
    <cfRule type="expression" dxfId="592" priority="36">
      <formula>J90&lt;0</formula>
    </cfRule>
  </conditionalFormatting>
  <conditionalFormatting sqref="J96:J97">
    <cfRule type="expression" dxfId="591" priority="33">
      <formula>J96&gt;0</formula>
    </cfRule>
    <cfRule type="expression" dxfId="590" priority="34">
      <formula>J96&lt;0</formula>
    </cfRule>
  </conditionalFormatting>
  <conditionalFormatting sqref="J98:J104">
    <cfRule type="expression" dxfId="589" priority="31">
      <formula>J98&gt;0</formula>
    </cfRule>
    <cfRule type="expression" dxfId="588" priority="32">
      <formula>J98&lt;0</formula>
    </cfRule>
  </conditionalFormatting>
  <conditionalFormatting sqref="J25">
    <cfRule type="expression" dxfId="587" priority="27">
      <formula>J25&gt;0</formula>
    </cfRule>
    <cfRule type="expression" dxfId="586" priority="28">
      <formula>J25&lt;0</formula>
    </cfRule>
  </conditionalFormatting>
  <conditionalFormatting sqref="F105:F106">
    <cfRule type="expression" dxfId="585" priority="25">
      <formula>F105&gt;0</formula>
    </cfRule>
    <cfRule type="expression" dxfId="584" priority="26">
      <formula>F105&lt;0</formula>
    </cfRule>
  </conditionalFormatting>
  <conditionalFormatting sqref="H105:H106">
    <cfRule type="expression" dxfId="583" priority="23">
      <formula>H105&gt;0</formula>
    </cfRule>
    <cfRule type="expression" dxfId="582" priority="24">
      <formula>H105&lt;0</formula>
    </cfRule>
  </conditionalFormatting>
  <conditionalFormatting sqref="J105">
    <cfRule type="expression" dxfId="581" priority="21">
      <formula>J105&gt;0</formula>
    </cfRule>
    <cfRule type="expression" dxfId="580" priority="22">
      <formula>J105&lt;0</formula>
    </cfRule>
  </conditionalFormatting>
  <conditionalFormatting sqref="J106">
    <cfRule type="expression" dxfId="579" priority="19">
      <formula>J106&gt;0</formula>
    </cfRule>
    <cfRule type="expression" dxfId="578" priority="20">
      <formula>J106&lt;0</formula>
    </cfRule>
  </conditionalFormatting>
  <conditionalFormatting sqref="F24:F28">
    <cfRule type="expression" dxfId="577" priority="17">
      <formula>F24&gt;0</formula>
    </cfRule>
    <cfRule type="expression" dxfId="576" priority="18">
      <formula>F24&lt;0</formula>
    </cfRule>
  </conditionalFormatting>
  <conditionalFormatting sqref="H24:H28">
    <cfRule type="expression" dxfId="575" priority="15">
      <formula>H24&gt;0</formula>
    </cfRule>
    <cfRule type="expression" dxfId="574" priority="16">
      <formula>H24&lt;0</formula>
    </cfRule>
  </conditionalFormatting>
  <conditionalFormatting sqref="J26:J34">
    <cfRule type="expression" dxfId="573" priority="13">
      <formula>J26&gt;0</formula>
    </cfRule>
    <cfRule type="expression" dxfId="572" priority="14">
      <formula>J26&lt;0</formula>
    </cfRule>
  </conditionalFormatting>
  <conditionalFormatting sqref="F113">
    <cfRule type="expression" dxfId="571" priority="11">
      <formula>F113&gt;0</formula>
    </cfRule>
    <cfRule type="expression" dxfId="570" priority="12">
      <formula>F113&lt;0</formula>
    </cfRule>
  </conditionalFormatting>
  <conditionalFormatting sqref="H113">
    <cfRule type="expression" dxfId="569" priority="9">
      <formula>H113&gt;0</formula>
    </cfRule>
    <cfRule type="expression" dxfId="568" priority="10">
      <formula>H113&lt;0</formula>
    </cfRule>
  </conditionalFormatting>
  <conditionalFormatting sqref="J109">
    <cfRule type="expression" dxfId="567" priority="7">
      <formula>J109&gt;0</formula>
    </cfRule>
    <cfRule type="expression" dxfId="566" priority="8">
      <formula>J109&lt;0</formula>
    </cfRule>
  </conditionalFormatting>
  <conditionalFormatting sqref="F108:F112">
    <cfRule type="expression" dxfId="565" priority="5">
      <formula>F108&gt;0</formula>
    </cfRule>
    <cfRule type="expression" dxfId="564" priority="6">
      <formula>F108&lt;0</formula>
    </cfRule>
  </conditionalFormatting>
  <conditionalFormatting sqref="H108:H112">
    <cfRule type="expression" dxfId="563" priority="3">
      <formula>H108&gt;0</formula>
    </cfRule>
    <cfRule type="expression" dxfId="562" priority="4">
      <formula>H108&lt;0</formula>
    </cfRule>
  </conditionalFormatting>
  <conditionalFormatting sqref="J110:J113">
    <cfRule type="expression" dxfId="561" priority="1">
      <formula>J110&gt;0</formula>
    </cfRule>
    <cfRule type="expression" dxfId="560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25.73</v>
      </c>
      <c r="R4" s="487">
        <v>1.46E-2</v>
      </c>
      <c r="T4" s="1">
        <v>43096</v>
      </c>
      <c r="U4" t="s">
        <v>847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7204.4000000000005</v>
      </c>
      <c r="U5" t="s">
        <v>848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849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-3294.9099999999939</v>
      </c>
      <c r="R7">
        <v>100</v>
      </c>
      <c r="U7" t="s">
        <v>850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-3369.9299999999939</v>
      </c>
      <c r="U8" t="s">
        <v>851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-0.31868969476080239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3.5755926933540613E-2</v>
      </c>
      <c r="R11">
        <f>0.23</f>
        <v>0.23</v>
      </c>
      <c r="U11" t="s">
        <v>901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930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926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927</v>
      </c>
    </row>
    <row r="15" spans="1:29" x14ac:dyDescent="0.25">
      <c r="C15" s="4"/>
      <c r="D15" s="3"/>
      <c r="E15" s="3"/>
      <c r="F15" s="3"/>
      <c r="U15" s="487" t="s">
        <v>929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967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982</v>
      </c>
    </row>
    <row r="20" spans="1:21" x14ac:dyDescent="0.25">
      <c r="T20" s="1">
        <v>43126</v>
      </c>
      <c r="U20" t="s">
        <v>980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981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984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928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900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925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28.303000000000004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28.045700000000004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27.788400000000003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27.531100000000002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27.273800000000001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27.016500000000001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26.7592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26.501900000000003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26.244600000000002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25.987300000000001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25.73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25.4727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25.215399999999999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24.958099999999998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24.700800000000001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24.4435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24.186199999999999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23.928900000000002</v>
      </c>
      <c r="Q60" s="81"/>
    </row>
    <row r="61" spans="1:21" x14ac:dyDescent="0.25">
      <c r="G61" s="2"/>
      <c r="O61" s="81">
        <v>0.92</v>
      </c>
      <c r="P61" s="81">
        <f t="shared" si="12"/>
        <v>23.671600000000002</v>
      </c>
      <c r="Q61" s="81"/>
    </row>
    <row r="62" spans="1:21" x14ac:dyDescent="0.25">
      <c r="O62" s="81">
        <v>0.91</v>
      </c>
      <c r="P62" s="81">
        <f t="shared" si="12"/>
        <v>23.414300000000001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23.157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559" priority="61">
      <formula>F26&gt;0</formula>
    </cfRule>
    <cfRule type="expression" dxfId="558" priority="62">
      <formula>F26&lt;0</formula>
    </cfRule>
  </conditionalFormatting>
  <conditionalFormatting sqref="H26:H28">
    <cfRule type="expression" dxfId="557" priority="59">
      <formula>H26&gt;0</formula>
    </cfRule>
    <cfRule type="expression" dxfId="556" priority="60">
      <formula>H26&lt;0</formula>
    </cfRule>
  </conditionalFormatting>
  <conditionalFormatting sqref="H29">
    <cfRule type="expression" dxfId="555" priority="57">
      <formula>H29&gt;0</formula>
    </cfRule>
    <cfRule type="expression" dxfId="554" priority="58">
      <formula>H29&lt;0</formula>
    </cfRule>
  </conditionalFormatting>
  <conditionalFormatting sqref="H30">
    <cfRule type="expression" dxfId="553" priority="55">
      <formula>H30&gt;0</formula>
    </cfRule>
    <cfRule type="expression" dxfId="552" priority="56">
      <formula>H30&lt;0</formula>
    </cfRule>
  </conditionalFormatting>
  <conditionalFormatting sqref="H31:H45">
    <cfRule type="expression" dxfId="551" priority="53">
      <formula>H31&gt;0</formula>
    </cfRule>
    <cfRule type="expression" dxfId="550" priority="54">
      <formula>H31&lt;0</formula>
    </cfRule>
  </conditionalFormatting>
  <conditionalFormatting sqref="F22:F25">
    <cfRule type="expression" dxfId="549" priority="51">
      <formula>F22&gt;0</formula>
    </cfRule>
    <cfRule type="expression" dxfId="548" priority="52">
      <formula>F22&lt;0</formula>
    </cfRule>
  </conditionalFormatting>
  <conditionalFormatting sqref="H22:H25">
    <cfRule type="expression" dxfId="547" priority="49">
      <formula>H22&gt;0</formula>
    </cfRule>
    <cfRule type="expression" dxfId="546" priority="50">
      <formula>H22&lt;0</formula>
    </cfRule>
  </conditionalFormatting>
  <conditionalFormatting sqref="F31:F32">
    <cfRule type="expression" dxfId="545" priority="45">
      <formula>F31&gt;0</formula>
    </cfRule>
    <cfRule type="expression" dxfId="544" priority="46">
      <formula>F31&lt;0</formula>
    </cfRule>
  </conditionalFormatting>
  <conditionalFormatting sqref="I26:J28">
    <cfRule type="expression" dxfId="543" priority="43">
      <formula>I26&gt;0</formula>
    </cfRule>
    <cfRule type="expression" dxfId="542" priority="44">
      <formula>I26&lt;0</formula>
    </cfRule>
  </conditionalFormatting>
  <conditionalFormatting sqref="I32:J33 I35:I40 I42:J45">
    <cfRule type="expression" dxfId="541" priority="37">
      <formula>I32&gt;0</formula>
    </cfRule>
    <cfRule type="expression" dxfId="540" priority="38">
      <formula>I32&lt;0</formula>
    </cfRule>
  </conditionalFormatting>
  <conditionalFormatting sqref="I22:J25">
    <cfRule type="expression" dxfId="539" priority="35">
      <formula>I22&gt;0</formula>
    </cfRule>
    <cfRule type="expression" dxfId="538" priority="36">
      <formula>I22&lt;0</formula>
    </cfRule>
  </conditionalFormatting>
  <conditionalFormatting sqref="F33:F41">
    <cfRule type="expression" dxfId="537" priority="33">
      <formula>F33&gt;0</formula>
    </cfRule>
    <cfRule type="expression" dxfId="536" priority="34">
      <formula>F33&lt;0</formula>
    </cfRule>
  </conditionalFormatting>
  <conditionalFormatting sqref="Q8">
    <cfRule type="expression" dxfId="535" priority="29">
      <formula>Q8&gt;0</formula>
    </cfRule>
    <cfRule type="expression" dxfId="534" priority="30">
      <formula>Q8&lt;0</formula>
    </cfRule>
  </conditionalFormatting>
  <conditionalFormatting sqref="Q7">
    <cfRule type="expression" dxfId="533" priority="31">
      <formula>Q7&gt;0</formula>
    </cfRule>
    <cfRule type="expression" dxfId="532" priority="32">
      <formula>Q7&lt;0</formula>
    </cfRule>
  </conditionalFormatting>
  <conditionalFormatting sqref="F68:F72">
    <cfRule type="expression" dxfId="531" priority="27">
      <formula>F68&gt;0</formula>
    </cfRule>
    <cfRule type="expression" dxfId="530" priority="28">
      <formula>F68&lt;0</formula>
    </cfRule>
  </conditionalFormatting>
  <conditionalFormatting sqref="H68:H70">
    <cfRule type="expression" dxfId="529" priority="25">
      <formula>H68&gt;0</formula>
    </cfRule>
    <cfRule type="expression" dxfId="528" priority="26">
      <formula>H68&lt;0</formula>
    </cfRule>
  </conditionalFormatting>
  <conditionalFormatting sqref="H71">
    <cfRule type="expression" dxfId="527" priority="23">
      <formula>H71&gt;0</formula>
    </cfRule>
    <cfRule type="expression" dxfId="526" priority="24">
      <formula>H71&lt;0</formula>
    </cfRule>
  </conditionalFormatting>
  <conditionalFormatting sqref="H72">
    <cfRule type="expression" dxfId="525" priority="21">
      <formula>H72&gt;0</formula>
    </cfRule>
    <cfRule type="expression" dxfId="524" priority="22">
      <formula>H72&lt;0</formula>
    </cfRule>
  </conditionalFormatting>
  <conditionalFormatting sqref="H73:H77">
    <cfRule type="expression" dxfId="523" priority="19">
      <formula>H73&gt;0</formula>
    </cfRule>
    <cfRule type="expression" dxfId="522" priority="20">
      <formula>H73&lt;0</formula>
    </cfRule>
  </conditionalFormatting>
  <conditionalFormatting sqref="F64:F67">
    <cfRule type="expression" dxfId="521" priority="17">
      <formula>F64&gt;0</formula>
    </cfRule>
    <cfRule type="expression" dxfId="520" priority="18">
      <formula>F64&lt;0</formula>
    </cfRule>
  </conditionalFormatting>
  <conditionalFormatting sqref="H64:H67">
    <cfRule type="expression" dxfId="519" priority="15">
      <formula>H64&gt;0</formula>
    </cfRule>
    <cfRule type="expression" dxfId="518" priority="16">
      <formula>H64&lt;0</formula>
    </cfRule>
  </conditionalFormatting>
  <conditionalFormatting sqref="F73:F74">
    <cfRule type="expression" dxfId="517" priority="13">
      <formula>F73&gt;0</formula>
    </cfRule>
    <cfRule type="expression" dxfId="516" priority="14">
      <formula>F73&lt;0</formula>
    </cfRule>
  </conditionalFormatting>
  <conditionalFormatting sqref="I68:I70">
    <cfRule type="expression" dxfId="515" priority="11">
      <formula>I68&gt;0</formula>
    </cfRule>
    <cfRule type="expression" dxfId="514" priority="12">
      <formula>I68&lt;0</formula>
    </cfRule>
  </conditionalFormatting>
  <conditionalFormatting sqref="I71">
    <cfRule type="expression" dxfId="513" priority="9">
      <formula>I71&gt;0</formula>
    </cfRule>
    <cfRule type="expression" dxfId="512" priority="10">
      <formula>I71&lt;0</formula>
    </cfRule>
  </conditionalFormatting>
  <conditionalFormatting sqref="I72">
    <cfRule type="expression" dxfId="511" priority="7">
      <formula>I72&gt;0</formula>
    </cfRule>
    <cfRule type="expression" dxfId="510" priority="8">
      <formula>I72&lt;0</formula>
    </cfRule>
  </conditionalFormatting>
  <conditionalFormatting sqref="I73:I77">
    <cfRule type="expression" dxfId="509" priority="5">
      <formula>I73&gt;0</formula>
    </cfRule>
    <cfRule type="expression" dxfId="508" priority="6">
      <formula>I73&lt;0</formula>
    </cfRule>
  </conditionalFormatting>
  <conditionalFormatting sqref="I64:I67">
    <cfRule type="expression" dxfId="507" priority="3">
      <formula>I64&gt;0</formula>
    </cfRule>
    <cfRule type="expression" dxfId="506" priority="4">
      <formula>I64&lt;0</formula>
    </cfRule>
  </conditionalFormatting>
  <conditionalFormatting sqref="F75">
    <cfRule type="expression" dxfId="505" priority="1">
      <formula>F75&gt;0</formula>
    </cfRule>
    <cfRule type="expression" dxfId="504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66.92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66.92</v>
      </c>
      <c r="R4" s="487">
        <v>-4.8999999999999998E-3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73.612000000000009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72.942800000000005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72.273600000000002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71.604400000000012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70.935200000000009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70.266000000000005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69.596800000000002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68.927599999999998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68.258400000000009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67.589200000000005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66.92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66.250799999999998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65.581599999999995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64.912400000000005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64.243200000000002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63.573999999999998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62.904799999999994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62.235600000000005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61.566400000000002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60.897200000000005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60.228000000000002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03" priority="11">
      <formula>Q8&gt;0</formula>
    </cfRule>
    <cfRule type="expression" dxfId="502" priority="12">
      <formula>Q8&lt;0</formula>
    </cfRule>
  </conditionalFormatting>
  <conditionalFormatting sqref="Q7">
    <cfRule type="expression" dxfId="501" priority="13">
      <formula>Q7&gt;0</formula>
    </cfRule>
    <cfRule type="expression" dxfId="500" priority="14">
      <formula>Q7&lt;0</formula>
    </cfRule>
  </conditionalFormatting>
  <conditionalFormatting sqref="F22">
    <cfRule type="expression" dxfId="499" priority="9">
      <formula>F22&gt;0</formula>
    </cfRule>
    <cfRule type="expression" dxfId="498" priority="10">
      <formula>F22&lt;0</formula>
    </cfRule>
  </conditionalFormatting>
  <conditionalFormatting sqref="H22">
    <cfRule type="expression" dxfId="497" priority="7">
      <formula>H22&gt;0</formula>
    </cfRule>
    <cfRule type="expression" dxfId="496" priority="8">
      <formula>H22&lt;0</formula>
    </cfRule>
  </conditionalFormatting>
  <conditionalFormatting sqref="F59">
    <cfRule type="expression" dxfId="495" priority="5">
      <formula>F59&gt;0</formula>
    </cfRule>
    <cfRule type="expression" dxfId="494" priority="6">
      <formula>F59&lt;0</formula>
    </cfRule>
  </conditionalFormatting>
  <conditionalFormatting sqref="H59">
    <cfRule type="expression" dxfId="493" priority="3">
      <formula>H59&gt;0</formula>
    </cfRule>
    <cfRule type="expression" dxfId="492" priority="4">
      <formula>H59&lt;0</formula>
    </cfRule>
  </conditionalFormatting>
  <conditionalFormatting sqref="M30">
    <cfRule type="expression" dxfId="491" priority="1">
      <formula>M30&gt;0</formula>
    </cfRule>
    <cfRule type="expression" dxfId="49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98.45</v>
      </c>
      <c r="R4" s="487">
        <v>4.4999999999999997E-3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8" t="s">
        <v>78</v>
      </c>
      <c r="P35" s="79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108.29500000000002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107.3105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106.32600000000001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105.34150000000001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104.35700000000001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103.3725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102.38800000000001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101.40350000000001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100.41900000000001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99.4345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98.45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97.465500000000006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96.480999999999995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95.496499999999997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94.512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93.527500000000003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92.542999999999992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91.558500000000009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90.574000000000012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89.589500000000001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88.605000000000004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89" priority="19">
      <formula>F27&gt;0</formula>
    </cfRule>
    <cfRule type="expression" dxfId="488" priority="20">
      <formula>F27&lt;0</formula>
    </cfRule>
  </conditionalFormatting>
  <conditionalFormatting sqref="F37:F38">
    <cfRule type="expression" dxfId="487" priority="17">
      <formula>F37&gt;0</formula>
    </cfRule>
    <cfRule type="expression" dxfId="486" priority="18">
      <formula>F37&lt;0</formula>
    </cfRule>
  </conditionalFormatting>
  <conditionalFormatting sqref="H27:H32">
    <cfRule type="expression" dxfId="485" priority="15">
      <formula>H27&gt;0</formula>
    </cfRule>
    <cfRule type="expression" dxfId="484" priority="16">
      <formula>H27&lt;0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150.05000000000001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150.05000000000001</v>
      </c>
      <c r="R4" s="487">
        <v>-9.1999999999999998E-3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165.05500000000004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163.55450000000002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162.05400000000003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160.55350000000001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159.05300000000003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157.55250000000001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156.05200000000002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154.5515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153.05100000000002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151.5505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150.05000000000001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148.54950000000002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147.04900000000001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145.54850000000002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144.048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142.54750000000001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141.047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139.54650000000001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138.04600000000002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136.5455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135.04500000000002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479" priority="25">
      <formula>F24&gt;0</formula>
    </cfRule>
    <cfRule type="expression" dxfId="478" priority="26">
      <formula>F24&lt;0</formula>
    </cfRule>
  </conditionalFormatting>
  <conditionalFormatting sqref="H21:H27">
    <cfRule type="expression" dxfId="477" priority="19">
      <formula>H21&gt;0</formula>
    </cfRule>
    <cfRule type="expression" dxfId="476" priority="20">
      <formula>H21&lt;0</formula>
    </cfRule>
  </conditionalFormatting>
  <conditionalFormatting sqref="F21:F23">
    <cfRule type="expression" dxfId="475" priority="5">
      <formula>F21&gt;0</formula>
    </cfRule>
    <cfRule type="expression" dxfId="474" priority="6">
      <formula>F21&lt;0</formula>
    </cfRule>
  </conditionalFormatting>
  <conditionalFormatting sqref="Q8">
    <cfRule type="expression" dxfId="473" priority="1">
      <formula>Q8&gt;0</formula>
    </cfRule>
    <cfRule type="expression" dxfId="472" priority="2">
      <formula>Q8&lt;0</formula>
    </cfRule>
  </conditionalFormatting>
  <conditionalFormatting sqref="Q7">
    <cfRule type="expression" dxfId="471" priority="3">
      <formula>Q7&gt;0</formula>
    </cfRule>
    <cfRule type="expression" dxfId="4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240.98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240.98</v>
      </c>
      <c r="R4" s="487">
        <v>-1.83E-2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8" t="s">
        <v>78</v>
      </c>
      <c r="P41" s="79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265.07800000000003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262.66820000000001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260.25839999999999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257.84859999999998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255.43880000000001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253.029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250.61920000000001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248.20939999999999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245.7996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243.38979999999998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240.98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238.5702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236.16039999999998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233.75059999999999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231.34079999999997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228.93099999999998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226.52119999999996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224.1114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221.70160000000001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219.29179999999999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216.88200000000001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69" priority="11">
      <formula>F21&gt;0</formula>
    </cfRule>
    <cfRule type="expression" dxfId="468" priority="12">
      <formula>F21&lt;0</formula>
    </cfRule>
  </conditionalFormatting>
  <conditionalFormatting sqref="H21:H23">
    <cfRule type="expression" dxfId="467" priority="9">
      <formula>H21&gt;0</formula>
    </cfRule>
    <cfRule type="expression" dxfId="466" priority="10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67.010000000000005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67.010000000000005</v>
      </c>
      <c r="R4" s="487">
        <v>1.89E-2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8" t="s">
        <v>78</v>
      </c>
      <c r="P40" s="79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73.711000000000013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73.040900000000008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72.370800000000017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71.700700000000012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71.030600000000007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70.360500000000002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69.690400000000011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69.020300000000006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68.350200000000001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67.68010000000001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67.010000000000005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66.3399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65.669800000000009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64.999700000000004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64.329599999999999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63.659500000000001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62.989400000000003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62.319300000000005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61.649200000000008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60.97910000000001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60.309000000000005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61" priority="15">
      <formula>F29&gt;0</formula>
    </cfRule>
    <cfRule type="expression" dxfId="460" priority="16">
      <formula>F29&lt;0</formula>
    </cfRule>
  </conditionalFormatting>
  <conditionalFormatting sqref="F34:F62">
    <cfRule type="expression" dxfId="459" priority="11">
      <formula>F34&gt;0</formula>
    </cfRule>
    <cfRule type="expression" dxfId="458" priority="12">
      <formula>F34&lt;0</formula>
    </cfRule>
  </conditionalFormatting>
  <conditionalFormatting sqref="F34:F62">
    <cfRule type="expression" dxfId="457" priority="13">
      <formula>F34&gt;0</formula>
    </cfRule>
    <cfRule type="expression" dxfId="456" priority="14">
      <formula>F34&lt;0</formula>
    </cfRule>
  </conditionalFormatting>
  <conditionalFormatting sqref="H29:H62">
    <cfRule type="expression" dxfId="455" priority="9">
      <formula>H29&gt;0</formula>
    </cfRule>
    <cfRule type="expression" dxfId="454" priority="10">
      <formula>H29&lt;0</formula>
    </cfRule>
  </conditionalFormatting>
  <conditionalFormatting sqref="F25:F28">
    <cfRule type="expression" dxfId="453" priority="7">
      <formula>F25&gt;0</formula>
    </cfRule>
    <cfRule type="expression" dxfId="452" priority="8">
      <formula>F25&lt;0</formula>
    </cfRule>
  </conditionalFormatting>
  <conditionalFormatting sqref="H25:H28">
    <cfRule type="expression" dxfId="451" priority="5">
      <formula>H25&gt;0</formula>
    </cfRule>
    <cfRule type="expression" dxfId="450" priority="6">
      <formula>H25&lt;0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73.87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73.87</v>
      </c>
      <c r="R4" s="506">
        <v>-1.8100000000000002E-2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81.257000000000005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80.518300000000011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79.779600000000016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79.040900000000008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78.302200000000013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77.563500000000005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76.82480000000001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76.086100000000002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75.347400000000007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74.608699999999999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73.87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73.13130000000001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72.392600000000002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71.653900000000007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70.915199999999999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70.176500000000004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69.437799999999996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68.699100000000001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67.960400000000007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67.221700000000013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66.483000000000004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445" priority="73">
      <formula>F25&gt;0</formula>
    </cfRule>
    <cfRule type="expression" dxfId="444" priority="74">
      <formula>F25&lt;0</formula>
    </cfRule>
  </conditionalFormatting>
  <conditionalFormatting sqref="F57:F64 F66">
    <cfRule type="expression" dxfId="443" priority="69">
      <formula>F57&gt;0</formula>
    </cfRule>
    <cfRule type="expression" dxfId="442" priority="70">
      <formula>F57&lt;0</formula>
    </cfRule>
  </conditionalFormatting>
  <conditionalFormatting sqref="F57:F64 F66">
    <cfRule type="expression" dxfId="441" priority="71">
      <formula>F57&gt;0</formula>
    </cfRule>
    <cfRule type="expression" dxfId="440" priority="72">
      <formula>F57&lt;0</formula>
    </cfRule>
  </conditionalFormatting>
  <conditionalFormatting sqref="H57:H64 H66">
    <cfRule type="expression" dxfId="439" priority="67">
      <formula>H57&gt;0</formula>
    </cfRule>
    <cfRule type="expression" dxfId="438" priority="68">
      <formula>H57&lt;0</formula>
    </cfRule>
  </conditionalFormatting>
  <conditionalFormatting sqref="Q7">
    <cfRule type="expression" dxfId="437" priority="49">
      <formula>Q7&gt;0</formula>
    </cfRule>
    <cfRule type="expression" dxfId="436" priority="50">
      <formula>Q7&lt;0</formula>
    </cfRule>
  </conditionalFormatting>
  <conditionalFormatting sqref="Q8">
    <cfRule type="expression" dxfId="435" priority="47">
      <formula>Q8&gt;0</formula>
    </cfRule>
    <cfRule type="expression" dxfId="434" priority="48">
      <formula>Q8&lt;0</formula>
    </cfRule>
  </conditionalFormatting>
  <conditionalFormatting sqref="F24">
    <cfRule type="expression" dxfId="433" priority="33">
      <formula>F24&gt;0</formula>
    </cfRule>
    <cfRule type="expression" dxfId="432" priority="34">
      <formula>F24&lt;0</formula>
    </cfRule>
  </conditionalFormatting>
  <conditionalFormatting sqref="H24">
    <cfRule type="expression" dxfId="431" priority="31">
      <formula>H24&gt;0</formula>
    </cfRule>
    <cfRule type="expression" dxfId="430" priority="32">
      <formula>H24&lt;0</formula>
    </cfRule>
  </conditionalFormatting>
  <conditionalFormatting sqref="M67">
    <cfRule type="expression" dxfId="429" priority="29">
      <formula>M67&gt;0</formula>
    </cfRule>
    <cfRule type="expression" dxfId="428" priority="30">
      <formula>M67&lt;0</formula>
    </cfRule>
  </conditionalFormatting>
  <conditionalFormatting sqref="F65">
    <cfRule type="expression" dxfId="427" priority="25">
      <formula>F65&gt;0</formula>
    </cfRule>
    <cfRule type="expression" dxfId="426" priority="26">
      <formula>F65&lt;0</formula>
    </cfRule>
  </conditionalFormatting>
  <conditionalFormatting sqref="F65">
    <cfRule type="expression" dxfId="425" priority="27">
      <formula>F65&gt;0</formula>
    </cfRule>
    <cfRule type="expression" dxfId="424" priority="28">
      <formula>F65&lt;0</formula>
    </cfRule>
  </conditionalFormatting>
  <conditionalFormatting sqref="H65">
    <cfRule type="expression" dxfId="423" priority="23">
      <formula>H65&gt;0</formula>
    </cfRule>
    <cfRule type="expression" dxfId="422" priority="24">
      <formula>H65&lt;0</formula>
    </cfRule>
  </conditionalFormatting>
  <conditionalFormatting sqref="F93:F97 H93:H97 H99:H124 F99:F124">
    <cfRule type="expression" dxfId="421" priority="19">
      <formula>F93&gt;0</formula>
    </cfRule>
    <cfRule type="expression" dxfId="420" priority="20">
      <formula>F93&lt;0</formula>
    </cfRule>
  </conditionalFormatting>
  <conditionalFormatting sqref="F125:F132 F134">
    <cfRule type="expression" dxfId="419" priority="15">
      <formula>F125&gt;0</formula>
    </cfRule>
    <cfRule type="expression" dxfId="418" priority="16">
      <formula>F125&lt;0</formula>
    </cfRule>
  </conditionalFormatting>
  <conditionalFormatting sqref="F125:F132 F134">
    <cfRule type="expression" dxfId="417" priority="17">
      <formula>F125&gt;0</formula>
    </cfRule>
    <cfRule type="expression" dxfId="416" priority="18">
      <formula>F125&lt;0</formula>
    </cfRule>
  </conditionalFormatting>
  <conditionalFormatting sqref="H125:H132 H134">
    <cfRule type="expression" dxfId="415" priority="13">
      <formula>H125&gt;0</formula>
    </cfRule>
    <cfRule type="expression" dxfId="414" priority="14">
      <formula>H125&lt;0</formula>
    </cfRule>
  </conditionalFormatting>
  <conditionalFormatting sqref="F92">
    <cfRule type="expression" dxfId="413" priority="11">
      <formula>F92&gt;0</formula>
    </cfRule>
    <cfRule type="expression" dxfId="412" priority="12">
      <formula>F92&lt;0</formula>
    </cfRule>
  </conditionalFormatting>
  <conditionalFormatting sqref="H92">
    <cfRule type="expression" dxfId="411" priority="9">
      <formula>H92&gt;0</formula>
    </cfRule>
    <cfRule type="expression" dxfId="410" priority="10">
      <formula>H92&lt;0</formula>
    </cfRule>
  </conditionalFormatting>
  <conditionalFormatting sqref="F133">
    <cfRule type="expression" dxfId="409" priority="5">
      <formula>F133&gt;0</formula>
    </cfRule>
    <cfRule type="expression" dxfId="408" priority="6">
      <formula>F133&lt;0</formula>
    </cfRule>
  </conditionalFormatting>
  <conditionalFormatting sqref="F133">
    <cfRule type="expression" dxfId="407" priority="7">
      <formula>F133&gt;0</formula>
    </cfRule>
    <cfRule type="expression" dxfId="406" priority="8">
      <formula>F133&lt;0</formula>
    </cfRule>
  </conditionalFormatting>
  <conditionalFormatting sqref="H133">
    <cfRule type="expression" dxfId="405" priority="3">
      <formula>H133&gt;0</formula>
    </cfRule>
    <cfRule type="expression" dxfId="404" priority="4">
      <formula>H133&lt;0</formula>
    </cfRule>
  </conditionalFormatting>
  <conditionalFormatting sqref="F98 H98">
    <cfRule type="expression" dxfId="403" priority="1">
      <formula>F98&gt;0</formula>
    </cfRule>
    <cfRule type="expression" dxfId="40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56.12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56.12</v>
      </c>
      <c r="R4" s="508">
        <v>6.0000000000000001E-3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8" t="s">
        <v>78</v>
      </c>
      <c r="P42" s="79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61.731999999999999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61.1708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60.6096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60.048400000000001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59.487200000000001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58.926000000000002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58.364800000000002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57.803599999999996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57.242399999999996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56.681199999999997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56.12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55.558799999999998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54.997599999999998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54.436399999999999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53.875199999999992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53.313999999999993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52.752799999999993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52.191600000000001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51.630400000000002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51.069200000000002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50.507999999999996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401" priority="31">
      <formula>F45&gt;0</formula>
    </cfRule>
    <cfRule type="expression" dxfId="40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399" priority="33">
      <formula>F40&gt;0</formula>
    </cfRule>
    <cfRule type="expression" dxfId="398" priority="34">
      <formula>F40&lt;0</formula>
    </cfRule>
  </conditionalFormatting>
  <conditionalFormatting sqref="F45:F59 F61:F91 F93:F102">
    <cfRule type="expression" dxfId="397" priority="29">
      <formula>F45&gt;0</formula>
    </cfRule>
    <cfRule type="expression" dxfId="396" priority="30">
      <formula>F45&lt;0</formula>
    </cfRule>
  </conditionalFormatting>
  <conditionalFormatting sqref="H40:H59 H61:H91 H93:H102">
    <cfRule type="expression" dxfId="395" priority="27">
      <formula>H40&gt;0</formula>
    </cfRule>
    <cfRule type="expression" dxfId="394" priority="28">
      <formula>H40&lt;0</formula>
    </cfRule>
  </conditionalFormatting>
  <conditionalFormatting sqref="F36:F39">
    <cfRule type="expression" dxfId="393" priority="25">
      <formula>F36&gt;0</formula>
    </cfRule>
    <cfRule type="expression" dxfId="392" priority="26">
      <formula>F36&lt;0</formula>
    </cfRule>
  </conditionalFormatting>
  <conditionalFormatting sqref="H36:H39">
    <cfRule type="expression" dxfId="391" priority="23">
      <formula>H36&gt;0</formula>
    </cfRule>
    <cfRule type="expression" dxfId="390" priority="24">
      <formula>H36&lt;0</formula>
    </cfRule>
  </conditionalFormatting>
  <conditionalFormatting sqref="Q7">
    <cfRule type="expression" dxfId="389" priority="17">
      <formula>Q7&gt;0</formula>
    </cfRule>
    <cfRule type="expression" dxfId="388" priority="18">
      <formula>Q7&lt;0</formula>
    </cfRule>
  </conditionalFormatting>
  <conditionalFormatting sqref="Q8">
    <cfRule type="expression" dxfId="387" priority="15">
      <formula>Q8&gt;0</formula>
    </cfRule>
    <cfRule type="expression" dxfId="386" priority="16">
      <formula>Q8&lt;0</formula>
    </cfRule>
  </conditionalFormatting>
  <conditionalFormatting sqref="Q10">
    <cfRule type="expression" dxfId="385" priority="13">
      <formula>Q10&gt;0</formula>
    </cfRule>
    <cfRule type="expression" dxfId="384" priority="14">
      <formula>Q10&lt;0</formula>
    </cfRule>
  </conditionalFormatting>
  <conditionalFormatting sqref="F60">
    <cfRule type="expression" dxfId="383" priority="11">
      <formula>F60&gt;0</formula>
    </cfRule>
    <cfRule type="expression" dxfId="382" priority="12">
      <formula>F60&lt;0</formula>
    </cfRule>
  </conditionalFormatting>
  <conditionalFormatting sqref="F60">
    <cfRule type="expression" dxfId="381" priority="9">
      <formula>F60&gt;0</formula>
    </cfRule>
    <cfRule type="expression" dxfId="380" priority="10">
      <formula>F60&lt;0</formula>
    </cfRule>
  </conditionalFormatting>
  <conditionalFormatting sqref="H60">
    <cfRule type="expression" dxfId="379" priority="7">
      <formula>H60&gt;0</formula>
    </cfRule>
    <cfRule type="expression" dxfId="378" priority="8">
      <formula>H60&lt;0</formula>
    </cfRule>
  </conditionalFormatting>
  <conditionalFormatting sqref="F92">
    <cfRule type="expression" dxfId="377" priority="5">
      <formula>F92&gt;0</formula>
    </cfRule>
    <cfRule type="expression" dxfId="376" priority="6">
      <formula>F92&lt;0</formula>
    </cfRule>
  </conditionalFormatting>
  <conditionalFormatting sqref="F92">
    <cfRule type="expression" dxfId="375" priority="3">
      <formula>F92&gt;0</formula>
    </cfRule>
    <cfRule type="expression" dxfId="374" priority="4">
      <formula>F92&lt;0</formula>
    </cfRule>
  </conditionalFormatting>
  <conditionalFormatting sqref="H92">
    <cfRule type="expression" dxfId="373" priority="1">
      <formula>H92&gt;0</formula>
    </cfRule>
    <cfRule type="expression" dxfId="37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20.65</v>
      </c>
      <c r="R4" s="487">
        <v>-4.4400000000000002E-2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2065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221.9700000000048</v>
      </c>
      <c r="R7" s="29">
        <v>43147</v>
      </c>
      <c r="T7" s="1">
        <v>43103</v>
      </c>
      <c r="U7" t="s">
        <v>905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-63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-2.9605263157894735E-2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1.3946731234866828E-2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22.715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22.508500000000002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22.302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22.095500000000001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21.888999999999999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21.682500000000001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21.475999999999999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21.269500000000001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21.062999999999999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20.8565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20.65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20.443499999999997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20.236999999999998</v>
      </c>
      <c r="Q55" s="81"/>
    </row>
    <row r="56" spans="1:18" x14ac:dyDescent="0.25">
      <c r="O56" s="81">
        <v>0.97</v>
      </c>
      <c r="P56" s="81">
        <f t="shared" si="0"/>
        <v>20.030499999999996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19.823999999999998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19.617499999999996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19.410999999999998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19.204499999999999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18.998000000000001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18.791499999999999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18.585000000000001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823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371" priority="97">
      <formula>F26&gt;0</formula>
    </cfRule>
    <cfRule type="expression" dxfId="370" priority="98">
      <formula>F26&lt;0</formula>
    </cfRule>
  </conditionalFormatting>
  <conditionalFormatting sqref="H26:H28">
    <cfRule type="expression" dxfId="369" priority="95">
      <formula>H26&gt;0</formula>
    </cfRule>
    <cfRule type="expression" dxfId="368" priority="96">
      <formula>H26&lt;0</formula>
    </cfRule>
  </conditionalFormatting>
  <conditionalFormatting sqref="H29:H30">
    <cfRule type="expression" dxfId="367" priority="91">
      <formula>H29&gt;0</formula>
    </cfRule>
    <cfRule type="expression" dxfId="366" priority="92">
      <formula>H29&lt;0</formula>
    </cfRule>
  </conditionalFormatting>
  <conditionalFormatting sqref="H31:H55">
    <cfRule type="expression" dxfId="365" priority="89">
      <formula>H31&gt;0</formula>
    </cfRule>
    <cfRule type="expression" dxfId="364" priority="90">
      <formula>H31&lt;0</formula>
    </cfRule>
  </conditionalFormatting>
  <conditionalFormatting sqref="F23:F24">
    <cfRule type="expression" dxfId="363" priority="87">
      <formula>F23&gt;0</formula>
    </cfRule>
    <cfRule type="expression" dxfId="362" priority="88">
      <formula>F23&lt;0</formula>
    </cfRule>
  </conditionalFormatting>
  <conditionalFormatting sqref="H23:H24">
    <cfRule type="expression" dxfId="361" priority="85">
      <formula>H23&gt;0</formula>
    </cfRule>
    <cfRule type="expression" dxfId="360" priority="86">
      <formula>H23&lt;0</formula>
    </cfRule>
  </conditionalFormatting>
  <conditionalFormatting sqref="F31">
    <cfRule type="expression" dxfId="359" priority="83">
      <formula>F31&gt;0</formula>
    </cfRule>
    <cfRule type="expression" dxfId="358" priority="84">
      <formula>F31&lt;0</formula>
    </cfRule>
  </conditionalFormatting>
  <conditionalFormatting sqref="I25:I27">
    <cfRule type="expression" dxfId="357" priority="81">
      <formula>I25&gt;0</formula>
    </cfRule>
    <cfRule type="expression" dxfId="356" priority="82">
      <formula>I25&lt;0</formula>
    </cfRule>
  </conditionalFormatting>
  <conditionalFormatting sqref="I28">
    <cfRule type="expression" dxfId="355" priority="79">
      <formula>I28&gt;0</formula>
    </cfRule>
    <cfRule type="expression" dxfId="354" priority="80">
      <formula>I28&lt;0</formula>
    </cfRule>
  </conditionalFormatting>
  <conditionalFormatting sqref="I29">
    <cfRule type="expression" dxfId="353" priority="77">
      <formula>I29&gt;0</formula>
    </cfRule>
    <cfRule type="expression" dxfId="352" priority="78">
      <formula>I29&lt;0</formula>
    </cfRule>
  </conditionalFormatting>
  <conditionalFormatting sqref="I30:I33 I35 I38 I40:I55">
    <cfRule type="expression" dxfId="351" priority="75">
      <formula>I30&gt;0</formula>
    </cfRule>
    <cfRule type="expression" dxfId="350" priority="76">
      <formula>I30&lt;0</formula>
    </cfRule>
  </conditionalFormatting>
  <conditionalFormatting sqref="I21:I24">
    <cfRule type="expression" dxfId="349" priority="73">
      <formula>I21&gt;0</formula>
    </cfRule>
    <cfRule type="expression" dxfId="348" priority="74">
      <formula>I21&lt;0</formula>
    </cfRule>
  </conditionalFormatting>
  <conditionalFormatting sqref="F32:F55">
    <cfRule type="expression" dxfId="347" priority="71">
      <formula>F32&gt;0</formula>
    </cfRule>
    <cfRule type="expression" dxfId="346" priority="72">
      <formula>F32&lt;0</formula>
    </cfRule>
  </conditionalFormatting>
  <conditionalFormatting sqref="Q8">
    <cfRule type="expression" dxfId="345" priority="67">
      <formula>Q8&gt;0</formula>
    </cfRule>
    <cfRule type="expression" dxfId="344" priority="68">
      <formula>Q8&lt;0</formula>
    </cfRule>
  </conditionalFormatting>
  <conditionalFormatting sqref="Q7">
    <cfRule type="expression" dxfId="343" priority="69">
      <formula>Q7&gt;0</formula>
    </cfRule>
    <cfRule type="expression" dxfId="342" priority="70">
      <formula>Q7&lt;0</formula>
    </cfRule>
  </conditionalFormatting>
  <conditionalFormatting sqref="F82">
    <cfRule type="expression" dxfId="341" priority="55">
      <formula>F82&gt;0</formula>
    </cfRule>
    <cfRule type="expression" dxfId="340" priority="56">
      <formula>F82&lt;0</formula>
    </cfRule>
  </conditionalFormatting>
  <conditionalFormatting sqref="H82">
    <cfRule type="expression" dxfId="339" priority="53">
      <formula>H82&gt;0</formula>
    </cfRule>
    <cfRule type="expression" dxfId="338" priority="54">
      <formula>H82&lt;0</formula>
    </cfRule>
  </conditionalFormatting>
  <conditionalFormatting sqref="I82">
    <cfRule type="expression" dxfId="337" priority="41">
      <formula>I82&gt;0</formula>
    </cfRule>
    <cfRule type="expression" dxfId="336" priority="42">
      <formula>I82&lt;0</formula>
    </cfRule>
  </conditionalFormatting>
  <conditionalFormatting sqref="F25">
    <cfRule type="expression" dxfId="335" priority="37">
      <formula>F25&gt;0</formula>
    </cfRule>
    <cfRule type="expression" dxfId="334" priority="38">
      <formula>F25&lt;0</formula>
    </cfRule>
  </conditionalFormatting>
  <conditionalFormatting sqref="H25">
    <cfRule type="expression" dxfId="333" priority="35">
      <formula>H25&gt;0</formula>
    </cfRule>
    <cfRule type="expression" dxfId="332" priority="36">
      <formula>H25&lt;0</formula>
    </cfRule>
  </conditionalFormatting>
  <conditionalFormatting sqref="F88:F92">
    <cfRule type="expression" dxfId="331" priority="33">
      <formula>F88&gt;0</formula>
    </cfRule>
    <cfRule type="expression" dxfId="330" priority="34">
      <formula>F88&lt;0</formula>
    </cfRule>
  </conditionalFormatting>
  <conditionalFormatting sqref="H88:H90">
    <cfRule type="expression" dxfId="329" priority="31">
      <formula>H88&gt;0</formula>
    </cfRule>
    <cfRule type="expression" dxfId="328" priority="32">
      <formula>H88&lt;0</formula>
    </cfRule>
  </conditionalFormatting>
  <conditionalFormatting sqref="H91:H92">
    <cfRule type="expression" dxfId="327" priority="29">
      <formula>H91&gt;0</formula>
    </cfRule>
    <cfRule type="expression" dxfId="326" priority="30">
      <formula>H91&lt;0</formula>
    </cfRule>
  </conditionalFormatting>
  <conditionalFormatting sqref="H93:H118">
    <cfRule type="expression" dxfId="325" priority="27">
      <formula>H93&gt;0</formula>
    </cfRule>
    <cfRule type="expression" dxfId="324" priority="28">
      <formula>H93&lt;0</formula>
    </cfRule>
  </conditionalFormatting>
  <conditionalFormatting sqref="F83:F86">
    <cfRule type="expression" dxfId="323" priority="25">
      <formula>F83&gt;0</formula>
    </cfRule>
    <cfRule type="expression" dxfId="322" priority="26">
      <formula>F83&lt;0</formula>
    </cfRule>
  </conditionalFormatting>
  <conditionalFormatting sqref="H83:H86">
    <cfRule type="expression" dxfId="321" priority="23">
      <formula>H83&gt;0</formula>
    </cfRule>
    <cfRule type="expression" dxfId="320" priority="24">
      <formula>H83&lt;0</formula>
    </cfRule>
  </conditionalFormatting>
  <conditionalFormatting sqref="F93">
    <cfRule type="expression" dxfId="319" priority="21">
      <formula>F93&gt;0</formula>
    </cfRule>
    <cfRule type="expression" dxfId="318" priority="22">
      <formula>F93&lt;0</formula>
    </cfRule>
  </conditionalFormatting>
  <conditionalFormatting sqref="I87:I89">
    <cfRule type="expression" dxfId="317" priority="19">
      <formula>I87&gt;0</formula>
    </cfRule>
    <cfRule type="expression" dxfId="316" priority="20">
      <formula>I87&lt;0</formula>
    </cfRule>
  </conditionalFormatting>
  <conditionalFormatting sqref="I90">
    <cfRule type="expression" dxfId="315" priority="17">
      <formula>I90&gt;0</formula>
    </cfRule>
    <cfRule type="expression" dxfId="314" priority="18">
      <formula>I90&lt;0</formula>
    </cfRule>
  </conditionalFormatting>
  <conditionalFormatting sqref="I91">
    <cfRule type="expression" dxfId="313" priority="15">
      <formula>I91&gt;0</formula>
    </cfRule>
    <cfRule type="expression" dxfId="312" priority="16">
      <formula>I91&lt;0</formula>
    </cfRule>
  </conditionalFormatting>
  <conditionalFormatting sqref="I92:I95 I97 I100 I102:I118">
    <cfRule type="expression" dxfId="311" priority="13">
      <formula>I92&gt;0</formula>
    </cfRule>
    <cfRule type="expression" dxfId="310" priority="14">
      <formula>I92&lt;0</formula>
    </cfRule>
  </conditionalFormatting>
  <conditionalFormatting sqref="I83:I86">
    <cfRule type="expression" dxfId="309" priority="11">
      <formula>I83&gt;0</formula>
    </cfRule>
    <cfRule type="expression" dxfId="308" priority="12">
      <formula>I83&lt;0</formula>
    </cfRule>
  </conditionalFormatting>
  <conditionalFormatting sqref="F94:F118">
    <cfRule type="expression" dxfId="307" priority="9">
      <formula>F94&gt;0</formula>
    </cfRule>
    <cfRule type="expression" dxfId="306" priority="10">
      <formula>F94&lt;0</formula>
    </cfRule>
  </conditionalFormatting>
  <conditionalFormatting sqref="F87">
    <cfRule type="expression" dxfId="305" priority="7">
      <formula>F87&gt;0</formula>
    </cfRule>
    <cfRule type="expression" dxfId="304" priority="8">
      <formula>F87&lt;0</formula>
    </cfRule>
  </conditionalFormatting>
  <conditionalFormatting sqref="H87">
    <cfRule type="expression" dxfId="303" priority="5">
      <formula>H87&gt;0</formula>
    </cfRule>
    <cfRule type="expression" dxfId="302" priority="6">
      <formula>H87&lt;0</formula>
    </cfRule>
  </conditionalFormatting>
  <conditionalFormatting sqref="F21:F22">
    <cfRule type="expression" dxfId="301" priority="3">
      <formula>F21&gt;0</formula>
    </cfRule>
    <cfRule type="expression" dxfId="300" priority="4">
      <formula>F21&lt;0</formula>
    </cfRule>
  </conditionalFormatting>
  <conditionalFormatting sqref="H21:H22">
    <cfRule type="expression" dxfId="299" priority="1">
      <formula>H21&gt;0</formula>
    </cfRule>
    <cfRule type="expression" dxfId="298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110.11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110.11</v>
      </c>
      <c r="R4" s="487">
        <v>-1.29E-2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8" t="s">
        <v>78</v>
      </c>
      <c r="P40" s="79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121.12100000000001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120.01990000000001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118.9188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117.8177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116.7166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115.6155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114.51440000000001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113.41330000000001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112.3122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111.2111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110.11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109.0089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107.90779999999999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106.80669999999999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105.70559999999999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104.6045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103.5034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102.40230000000001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101.30120000000001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100.20010000000001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99.099000000000004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97" priority="15">
      <formula>F25&gt;0</formula>
    </cfRule>
    <cfRule type="expression" dxfId="296" priority="16">
      <formula>F25&lt;0</formula>
    </cfRule>
  </conditionalFormatting>
  <conditionalFormatting sqref="F32:F70">
    <cfRule type="expression" dxfId="295" priority="11">
      <formula>F32&gt;0</formula>
    </cfRule>
    <cfRule type="expression" dxfId="294" priority="12">
      <formula>F32&lt;0</formula>
    </cfRule>
  </conditionalFormatting>
  <conditionalFormatting sqref="F32:F70">
    <cfRule type="expression" dxfId="293" priority="13">
      <formula>F32&gt;0</formula>
    </cfRule>
    <cfRule type="expression" dxfId="292" priority="14">
      <formula>F32&lt;0</formula>
    </cfRule>
  </conditionalFormatting>
  <conditionalFormatting sqref="H25 H30:H70">
    <cfRule type="expression" dxfId="291" priority="9">
      <formula>H25&gt;0</formula>
    </cfRule>
    <cfRule type="expression" dxfId="290" priority="10">
      <formula>H25&lt;0</formula>
    </cfRule>
  </conditionalFormatting>
  <conditionalFormatting sqref="F26:F29">
    <cfRule type="expression" dxfId="289" priority="7">
      <formula>F26&gt;0</formula>
    </cfRule>
    <cfRule type="expression" dxfId="288" priority="8">
      <formula>F26&lt;0</formula>
    </cfRule>
  </conditionalFormatting>
  <conditionalFormatting sqref="H26:H29">
    <cfRule type="expression" dxfId="287" priority="5">
      <formula>H26&gt;0</formula>
    </cfRule>
    <cfRule type="expression" dxfId="286" priority="6">
      <formula>H26&lt;0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8.07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8.07</v>
      </c>
      <c r="R4" s="487">
        <v>2.5000000000000001E-3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8" t="s">
        <v>78</v>
      </c>
      <c r="P40" s="79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8.8770000000000007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8.7963000000000005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8.7156000000000002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8.6349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8.5542000000000016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8.4735000000000014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8.3928000000000011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8.3121000000000009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8.2314000000000007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8.1507000000000005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8.07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7.9893000000000001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7.9085999999999999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7.8278999999999996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7.7472000000000003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7.6665000000000001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7.5857999999999999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7.5051000000000005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7.4244000000000003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7.3437000000000001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7.2630000000000008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81" priority="25">
      <formula>F34&gt;0</formula>
    </cfRule>
    <cfRule type="expression" dxfId="280" priority="26">
      <formula>F34&lt;0</formula>
    </cfRule>
  </conditionalFormatting>
  <conditionalFormatting sqref="H124:H131">
    <cfRule type="expression" dxfId="279" priority="23">
      <formula>H124&gt;0</formula>
    </cfRule>
    <cfRule type="expression" dxfId="278" priority="24">
      <formula>H124&lt;0</formula>
    </cfRule>
  </conditionalFormatting>
  <conditionalFormatting sqref="H132">
    <cfRule type="expression" dxfId="277" priority="21">
      <formula>H132&gt;0</formula>
    </cfRule>
    <cfRule type="expression" dxfId="276" priority="22">
      <formula>H132&lt;0</formula>
    </cfRule>
  </conditionalFormatting>
  <conditionalFormatting sqref="Q8">
    <cfRule type="expression" dxfId="275" priority="11">
      <formula>Q8&gt;0</formula>
    </cfRule>
    <cfRule type="expression" dxfId="274" priority="12">
      <formula>Q8&lt;0</formula>
    </cfRule>
  </conditionalFormatting>
  <conditionalFormatting sqref="Q7">
    <cfRule type="expression" dxfId="273" priority="13">
      <formula>Q7&gt;0</formula>
    </cfRule>
    <cfRule type="expression" dxfId="272" priority="14">
      <formula>Q7&lt;0</formula>
    </cfRule>
  </conditionalFormatting>
  <conditionalFormatting sqref="F36:F39">
    <cfRule type="expression" dxfId="271" priority="9">
      <formula>F36&gt;0</formula>
    </cfRule>
    <cfRule type="expression" dxfId="270" priority="10">
      <formula>F36&lt;0</formula>
    </cfRule>
  </conditionalFormatting>
  <conditionalFormatting sqref="H36:H39">
    <cfRule type="expression" dxfId="269" priority="7">
      <formula>H36&gt;0</formula>
    </cfRule>
    <cfRule type="expression" dxfId="268" priority="8">
      <formula>H36&lt;0</formula>
    </cfRule>
  </conditionalFormatting>
  <conditionalFormatting sqref="K65:K99">
    <cfRule type="expression" dxfId="267" priority="5">
      <formula>K65&gt;0</formula>
    </cfRule>
    <cfRule type="expression" dxfId="266" priority="6">
      <formula>K65&lt;0</formula>
    </cfRule>
  </conditionalFormatting>
  <conditionalFormatting sqref="K72">
    <cfRule type="expression" dxfId="265" priority="3">
      <formula>K72&gt;0</formula>
    </cfRule>
    <cfRule type="expression" dxfId="264" priority="4">
      <formula>K72&lt;0</formula>
    </cfRule>
  </conditionalFormatting>
  <conditionalFormatting sqref="M69">
    <cfRule type="expression" dxfId="263" priority="1">
      <formula>M69&gt;0</formula>
    </cfRule>
    <cfRule type="expression" dxfId="2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871</v>
      </c>
      <c r="W2" t="s">
        <v>869</v>
      </c>
      <c r="X2" s="756" t="s">
        <v>853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872</v>
      </c>
      <c r="X3" s="756" t="s">
        <v>854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87.29</v>
      </c>
      <c r="R4" s="487">
        <v>-1.7000000000000001E-2</v>
      </c>
      <c r="U4" t="s">
        <v>873</v>
      </c>
      <c r="X4" s="756" t="s">
        <v>855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4364.5</v>
      </c>
      <c r="T5" s="1"/>
      <c r="X5" s="756" t="s">
        <v>856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880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883</v>
      </c>
      <c r="X6" s="756" t="s">
        <v>857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1592.1299999999896</v>
      </c>
      <c r="R7">
        <v>50</v>
      </c>
      <c r="X7" s="756" t="s">
        <v>858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781.99999999999955</v>
      </c>
      <c r="T8" s="1">
        <v>43109</v>
      </c>
      <c r="U8" t="s">
        <v>920</v>
      </c>
      <c r="X8" s="756" t="s">
        <v>870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0.21828332170272141</v>
      </c>
      <c r="U9" t="s">
        <v>940</v>
      </c>
      <c r="X9" s="756" t="s">
        <v>881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882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2.3828617252835374E-2</v>
      </c>
      <c r="R11">
        <f>0.52</f>
        <v>0.52</v>
      </c>
      <c r="T11" s="1">
        <v>43112</v>
      </c>
      <c r="U11" t="s">
        <v>937</v>
      </c>
      <c r="X11" s="756" t="s">
        <v>867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941</v>
      </c>
      <c r="W13" t="s">
        <v>868</v>
      </c>
      <c r="X13" s="756" t="s">
        <v>859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939</v>
      </c>
      <c r="X14" s="756" t="s">
        <v>860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938</v>
      </c>
      <c r="X15" s="756" t="s">
        <v>861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862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958</v>
      </c>
      <c r="X17" s="756" t="s">
        <v>863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975</v>
      </c>
      <c r="X18" s="756" t="s">
        <v>864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942</v>
      </c>
      <c r="X19" s="756" t="s">
        <v>865</v>
      </c>
      <c r="Y19" s="758">
        <v>0.03</v>
      </c>
      <c r="Z19" s="758">
        <v>0.05</v>
      </c>
      <c r="AA19" s="81" t="s">
        <v>880</v>
      </c>
      <c r="AB19" s="2" t="s">
        <v>880</v>
      </c>
      <c r="AC19" s="782" t="s">
        <v>880</v>
      </c>
      <c r="AD19" s="755" t="s">
        <v>880</v>
      </c>
      <c r="AE19" s="755" t="s">
        <v>880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866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858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870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881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882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867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884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798" t="s">
        <v>78</v>
      </c>
      <c r="P42" s="79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889</v>
      </c>
      <c r="J43" s="10"/>
      <c r="K43" s="39">
        <v>419</v>
      </c>
      <c r="O43" s="81">
        <v>1.1000000000000001</v>
      </c>
      <c r="P43" s="81">
        <f>O43*$Q$4</f>
        <v>96.01900000000002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917</v>
      </c>
      <c r="J44" s="10"/>
      <c r="K44" s="39">
        <v>481</v>
      </c>
      <c r="O44" s="81">
        <v>1.0900000000000001</v>
      </c>
      <c r="P44" s="81">
        <f t="shared" ref="P44:P63" si="19">O44*$Q$4</f>
        <v>95.146100000000018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94.273200000000017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93.400300000000016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92.527400000000014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91.654500000000013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90.781600000000012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89.90870000000001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89.035800000000009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88.162900000000008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87.29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86.417100000000005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85.544200000000004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84.671300000000002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83.798400000000001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82.9255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82.052599999999998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81.179700000000011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80.30680000000001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79.433900000000008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78.561000000000007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261" priority="76">
      <formula>F31&gt;0</formula>
    </cfRule>
    <cfRule type="expression" dxfId="260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259" priority="59">
      <formula>F30&gt;0</formula>
    </cfRule>
    <cfRule type="expression" dxfId="258" priority="60">
      <formula>F30&lt;0</formula>
    </cfRule>
  </conditionalFormatting>
  <conditionalFormatting sqref="H30:I30 H43 H31:H33">
    <cfRule type="expression" dxfId="257" priority="57">
      <formula>H30&gt;0</formula>
    </cfRule>
    <cfRule type="expression" dxfId="256" priority="58">
      <formula>H30&lt;0</formula>
    </cfRule>
  </conditionalFormatting>
  <conditionalFormatting sqref="Q8">
    <cfRule type="expression" dxfId="255" priority="51">
      <formula>Q8&gt;0</formula>
    </cfRule>
    <cfRule type="expression" dxfId="254" priority="52">
      <formula>Q8&lt;0</formula>
    </cfRule>
  </conditionalFormatting>
  <conditionalFormatting sqref="Q7">
    <cfRule type="expression" dxfId="253" priority="53">
      <formula>Q7&gt;0</formula>
    </cfRule>
    <cfRule type="expression" dxfId="252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251" priority="39">
      <formula>F115&gt;0</formula>
    </cfRule>
    <cfRule type="expression" dxfId="250" priority="40">
      <formula>F115&lt;0</formula>
    </cfRule>
  </conditionalFormatting>
  <conditionalFormatting sqref="F112:F114">
    <cfRule type="expression" dxfId="249" priority="37">
      <formula>F112&gt;0</formula>
    </cfRule>
    <cfRule type="expression" dxfId="248" priority="38">
      <formula>F112&lt;0</formula>
    </cfRule>
  </conditionalFormatting>
  <conditionalFormatting sqref="H112:I112">
    <cfRule type="expression" dxfId="247" priority="35">
      <formula>H112&gt;0</formula>
    </cfRule>
    <cfRule type="expression" dxfId="246" priority="36">
      <formula>H112&lt;0</formula>
    </cfRule>
  </conditionalFormatting>
  <conditionalFormatting sqref="H113:I113">
    <cfRule type="expression" dxfId="245" priority="33">
      <formula>H113&gt;0</formula>
    </cfRule>
    <cfRule type="expression" dxfId="244" priority="34">
      <formula>H113&lt;0</formula>
    </cfRule>
  </conditionalFormatting>
  <conditionalFormatting sqref="H114:I114">
    <cfRule type="expression" dxfId="243" priority="31">
      <formula>H114&gt;0</formula>
    </cfRule>
    <cfRule type="expression" dxfId="242" priority="32">
      <formula>H114&lt;0</formula>
    </cfRule>
  </conditionalFormatting>
  <conditionalFormatting sqref="F105:F111">
    <cfRule type="expression" dxfId="241" priority="29">
      <formula>F105&gt;0</formula>
    </cfRule>
    <cfRule type="expression" dxfId="240" priority="30">
      <formula>F105&lt;0</formula>
    </cfRule>
  </conditionalFormatting>
  <conditionalFormatting sqref="H105:I111">
    <cfRule type="expression" dxfId="239" priority="27">
      <formula>H105&gt;0</formula>
    </cfRule>
    <cfRule type="expression" dxfId="238" priority="28">
      <formula>H105&lt;0</formula>
    </cfRule>
  </conditionalFormatting>
  <conditionalFormatting sqref="I117 F117:F119">
    <cfRule type="expression" dxfId="237" priority="25">
      <formula>F117&gt;0</formula>
    </cfRule>
    <cfRule type="expression" dxfId="236" priority="26">
      <formula>F117&lt;0</formula>
    </cfRule>
  </conditionalFormatting>
  <conditionalFormatting sqref="F189:F196 H189:H196">
    <cfRule type="expression" dxfId="235" priority="23">
      <formula>F189&gt;0</formula>
    </cfRule>
    <cfRule type="expression" dxfId="234" priority="24">
      <formula>F189&lt;0</formula>
    </cfRule>
  </conditionalFormatting>
  <conditionalFormatting sqref="H202 F202">
    <cfRule type="expression" dxfId="233" priority="21">
      <formula>F202&gt;0</formula>
    </cfRule>
    <cfRule type="expression" dxfId="232" priority="22">
      <formula>F202&lt;0</formula>
    </cfRule>
  </conditionalFormatting>
  <conditionalFormatting sqref="I204">
    <cfRule type="expression" dxfId="231" priority="19">
      <formula>I204&gt;0</formula>
    </cfRule>
    <cfRule type="expression" dxfId="230" priority="20">
      <formula>I204&lt;0</formula>
    </cfRule>
  </conditionalFormatting>
  <conditionalFormatting sqref="H204 F204">
    <cfRule type="expression" dxfId="229" priority="17">
      <formula>F204&gt;0</formula>
    </cfRule>
    <cfRule type="expression" dxfId="228" priority="18">
      <formula>F204&lt;0</formula>
    </cfRule>
  </conditionalFormatting>
  <conditionalFormatting sqref="M54">
    <cfRule type="expression" dxfId="227" priority="15">
      <formula>M54&gt;0</formula>
    </cfRule>
    <cfRule type="expression" dxfId="226" priority="16">
      <formula>M54&lt;0</formula>
    </cfRule>
  </conditionalFormatting>
  <conditionalFormatting sqref="K33:K49">
    <cfRule type="expression" dxfId="225" priority="13">
      <formula>K33&gt;0</formula>
    </cfRule>
    <cfRule type="expression" dxfId="224" priority="14">
      <formula>K33&lt;0</formula>
    </cfRule>
  </conditionalFormatting>
  <conditionalFormatting sqref="Q10">
    <cfRule type="expression" dxfId="223" priority="11">
      <formula>Q10&gt;0</formula>
    </cfRule>
    <cfRule type="expression" dxfId="222" priority="12">
      <formula>Q10&lt;0</formula>
    </cfRule>
  </conditionalFormatting>
  <conditionalFormatting sqref="Z10">
    <cfRule type="expression" dxfId="221" priority="9">
      <formula>Z10&gt;0</formula>
    </cfRule>
    <cfRule type="expression" dxfId="220" priority="10">
      <formula>Z10&lt;0</formula>
    </cfRule>
  </conditionalFormatting>
  <conditionalFormatting sqref="AA10:AE10">
    <cfRule type="expression" dxfId="219" priority="7">
      <formula>AA10&gt;0</formula>
    </cfRule>
    <cfRule type="expression" dxfId="218" priority="8">
      <formula>AA10&lt;0</formula>
    </cfRule>
  </conditionalFormatting>
  <conditionalFormatting sqref="Z24">
    <cfRule type="expression" dxfId="217" priority="5">
      <formula>Z24&gt;0</formula>
    </cfRule>
    <cfRule type="expression" dxfId="216" priority="6">
      <formula>Z24&lt;0</formula>
    </cfRule>
  </conditionalFormatting>
  <conditionalFormatting sqref="AA24:AE24">
    <cfRule type="expression" dxfId="215" priority="3">
      <formula>AA24&gt;0</formula>
    </cfRule>
    <cfRule type="expression" dxfId="214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74.05</v>
      </c>
      <c r="R4" s="487">
        <v>-1.3299999999999999E-2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8" t="s">
        <v>78</v>
      </c>
      <c r="P42" s="79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81.454999999999998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80.714500000000001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79.974000000000004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79.233500000000006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78.492999999999995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77.752499999999998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77.012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76.271500000000003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75.530999999999992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74.790499999999994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73.3095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72.569000000000003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71.828499999999991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71.087999999999994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70.347499999999997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69.606999999999999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68.866500000000002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68.126000000000005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67.385499999999993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66.644999999999996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13" priority="5">
      <formula>F21&gt;0</formula>
    </cfRule>
    <cfRule type="expression" dxfId="212" priority="6">
      <formula>F21&lt;0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58.58</v>
      </c>
      <c r="R4" s="487">
        <v>-1.6899999999999998E-2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3514.7999999999997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396.38999999999896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346.43999999999915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0.1093436351929702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3.3458518265619665E-2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8" t="s">
        <v>78</v>
      </c>
      <c r="P41" s="79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64.438000000000002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63.852200000000003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63.266400000000004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62.680599999999998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62.094799999999999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61.509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60.923200000000001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60.337400000000002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59.751599999999996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59.165799999999997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58.58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57.994199999999999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57.4084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56.822599999999994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56.236799999999995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55.650999999999996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55.065199999999997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54.479399999999998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53.893599999999999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53.3078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52.722000000000001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207" priority="17">
      <formula>F22&gt;0</formula>
    </cfRule>
    <cfRule type="expression" dxfId="206" priority="18">
      <formula>F22&lt;0</formula>
    </cfRule>
  </conditionalFormatting>
  <conditionalFormatting sqref="Q8">
    <cfRule type="expression" dxfId="205" priority="11">
      <formula>Q8&gt;0</formula>
    </cfRule>
    <cfRule type="expression" dxfId="204" priority="12">
      <formula>Q8&lt;0</formula>
    </cfRule>
  </conditionalFormatting>
  <conditionalFormatting sqref="Q7">
    <cfRule type="expression" dxfId="203" priority="13">
      <formula>Q7&gt;0</formula>
    </cfRule>
    <cfRule type="expression" dxfId="202" priority="14">
      <formula>Q7&lt;0</formula>
    </cfRule>
  </conditionalFormatting>
  <conditionalFormatting sqref="M68">
    <cfRule type="expression" dxfId="201" priority="9">
      <formula>M68&gt;0</formula>
    </cfRule>
    <cfRule type="expression" dxfId="200" priority="10">
      <formula>M68&lt;0</formula>
    </cfRule>
  </conditionalFormatting>
  <conditionalFormatting sqref="J36">
    <cfRule type="expression" dxfId="199" priority="7">
      <formula>J36&gt;0</formula>
    </cfRule>
    <cfRule type="expression" dxfId="198" priority="8">
      <formula>J36&lt;0</formula>
    </cfRule>
  </conditionalFormatting>
  <conditionalFormatting sqref="J37:J49 J50:K64">
    <cfRule type="expression" dxfId="197" priority="5">
      <formula>J37&gt;0</formula>
    </cfRule>
    <cfRule type="expression" dxfId="196" priority="6">
      <formula>J37&lt;0</formula>
    </cfRule>
  </conditionalFormatting>
  <conditionalFormatting sqref="Q10">
    <cfRule type="expression" dxfId="195" priority="3">
      <formula>Q10&gt;0</formula>
    </cfRule>
    <cfRule type="expression" dxfId="194" priority="4">
      <formula>Q10&lt;0</formula>
    </cfRule>
  </conditionalFormatting>
  <conditionalFormatting sqref="Q9">
    <cfRule type="expression" dxfId="193" priority="1">
      <formula>Q9&gt;0</formula>
    </cfRule>
    <cfRule type="expression" dxfId="192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42.7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42.7</v>
      </c>
      <c r="R4" s="487">
        <v>-7.4000000000000003E-3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8" t="s">
        <v>78</v>
      </c>
      <c r="P41" s="79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46.970000000000006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46.543000000000006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46.116000000000007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45.689000000000007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45.262000000000008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44.835000000000008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44.408000000000001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43.981000000000002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43.554000000000002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43.127000000000002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42.7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42.273000000000003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41.846000000000004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41.419000000000004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40.992000000000004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40.564999999999998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40.137999999999998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39.711000000000006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39.284000000000006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38.857000000000006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38.430000000000007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91" priority="7">
      <formula>F22&gt;0</formula>
    </cfRule>
    <cfRule type="expression" dxfId="190" priority="8">
      <formula>F22&lt;0</formula>
    </cfRule>
  </conditionalFormatting>
  <conditionalFormatting sqref="H22:H26">
    <cfRule type="expression" dxfId="189" priority="5">
      <formula>H22&gt;0</formula>
    </cfRule>
    <cfRule type="expression" dxfId="188" priority="6">
      <formula>H22&lt;0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214.62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214.62</v>
      </c>
      <c r="R4" s="487">
        <v>-0.02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8" t="s">
        <v>78</v>
      </c>
      <c r="P45" s="79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236.08200000000002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233.93580000000003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231.78960000000001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229.64340000000001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227.49720000000002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225.35100000000003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223.20480000000001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221.05860000000001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218.91240000000002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216.7662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214.62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212.47380000000001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210.32759999999999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208.1814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206.0352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203.88899999999998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201.74279999999999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199.59660000000002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197.4504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195.30420000000001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193.15800000000002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83" priority="17">
      <formula>F21&gt;0</formula>
    </cfRule>
    <cfRule type="expression" dxfId="182" priority="18">
      <formula>F21&lt;0</formula>
    </cfRule>
  </conditionalFormatting>
  <conditionalFormatting sqref="H26 H31:H41 H21">
    <cfRule type="expression" dxfId="181" priority="15">
      <formula>H21&gt;0</formula>
    </cfRule>
    <cfRule type="expression" dxfId="180" priority="16">
      <formula>H21&lt;0</formula>
    </cfRule>
  </conditionalFormatting>
  <conditionalFormatting sqref="Q7">
    <cfRule type="expression" dxfId="179" priority="9">
      <formula>Q7&gt;0</formula>
    </cfRule>
    <cfRule type="expression" dxfId="178" priority="10">
      <formula>Q7&lt;0</formula>
    </cfRule>
  </conditionalFormatting>
  <conditionalFormatting sqref="Q8">
    <cfRule type="expression" dxfId="177" priority="7">
      <formula>Q8&gt;0</formula>
    </cfRule>
    <cfRule type="expression" dxfId="176" priority="8">
      <formula>Q8&lt;0</formula>
    </cfRule>
  </conditionalFormatting>
  <conditionalFormatting sqref="F27:F30 F22:F25">
    <cfRule type="expression" dxfId="175" priority="5">
      <formula>F22&gt;0</formula>
    </cfRule>
    <cfRule type="expression" dxfId="174" priority="6">
      <formula>F22&lt;0</formula>
    </cfRule>
  </conditionalFormatting>
  <conditionalFormatting sqref="H27:H30 H22:H25">
    <cfRule type="expression" dxfId="173" priority="3">
      <formula>H22&gt;0</formula>
    </cfRule>
    <cfRule type="expression" dxfId="172" priority="4">
      <formula>H22&lt;0</formula>
    </cfRule>
  </conditionalFormatting>
  <conditionalFormatting sqref="M43">
    <cfRule type="expression" dxfId="171" priority="1">
      <formula>M43&gt;0</formula>
    </cfRule>
    <cfRule type="expression" dxfId="17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53.05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53.05</v>
      </c>
      <c r="R4" s="487">
        <v>-1.49E-2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58.355000000000004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57.8245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57.294000000000004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56.763500000000001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56.232999999999997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55.702500000000001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55.171999999999997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54.641500000000001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54.110999999999997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53.580500000000001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53.05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52.519499999999994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51.988999999999997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51.458499999999994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50.927999999999997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50.397499999999994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49.866999999999997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49.336500000000001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48.805999999999997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48.275500000000001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47.744999999999997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169" priority="7">
      <formula>F21&gt;0</formula>
    </cfRule>
    <cfRule type="expression" dxfId="168" priority="8">
      <formula>F21&lt;0</formula>
    </cfRule>
  </conditionalFormatting>
  <conditionalFormatting sqref="H21:H32">
    <cfRule type="expression" dxfId="167" priority="5">
      <formula>H21&gt;0</formula>
    </cfRule>
    <cfRule type="expression" dxfId="166" priority="6">
      <formula>H21&lt;0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conditionalFormatting sqref="Q7">
    <cfRule type="expression" dxfId="163" priority="3">
      <formula>Q7&gt;0</formula>
    </cfRule>
    <cfRule type="expression" dxfId="1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136.5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136.5</v>
      </c>
      <c r="R4" s="487">
        <v>-1E-3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8" t="s">
        <v>78</v>
      </c>
      <c r="Q39" s="79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150.15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148.78500000000003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147.42000000000002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146.05500000000001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144.69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143.32500000000002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141.96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140.595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139.22999999999999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137.86500000000001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136.5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135.13499999999999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133.77000000000001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132.405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131.04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129.67499999999998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128.31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126.94500000000001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125.58000000000001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124.215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122.85000000000001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236.65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236.65</v>
      </c>
      <c r="R4" s="487">
        <v>-4.3799999999999999E-2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8" t="s">
        <v>78</v>
      </c>
      <c r="P41" s="79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260.31500000000005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257.94850000000002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255.58200000000002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253.21550000000002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250.84900000000002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248.48250000000002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246.11600000000001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243.74950000000001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241.38300000000001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239.01650000000001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236.65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234.2835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231.917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229.5505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227.184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224.8175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222.45099999999999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220.08450000000002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217.71800000000002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215.35150000000002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212.98500000000001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7" priority="13">
      <formula>F21&gt;0</formula>
    </cfRule>
    <cfRule type="expression" dxfId="156" priority="14">
      <formula>F21&lt;0</formula>
    </cfRule>
  </conditionalFormatting>
  <conditionalFormatting sqref="F22">
    <cfRule type="expression" dxfId="155" priority="11">
      <formula>F22&gt;0</formula>
    </cfRule>
    <cfRule type="expression" dxfId="154" priority="12">
      <formula>F22&lt;0</formula>
    </cfRule>
  </conditionalFormatting>
  <conditionalFormatting sqref="F23:F30">
    <cfRule type="expression" dxfId="153" priority="9">
      <formula>F23&gt;0</formula>
    </cfRule>
    <cfRule type="expression" dxfId="152" priority="10">
      <formula>F23&lt;0</formula>
    </cfRule>
  </conditionalFormatting>
  <conditionalFormatting sqref="H21:H31">
    <cfRule type="expression" dxfId="151" priority="7">
      <formula>H21&gt;0</formula>
    </cfRule>
    <cfRule type="expression" dxfId="150" priority="8">
      <formula>H21&lt;0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Q8">
    <cfRule type="expression" dxfId="147" priority="1">
      <formula>Q8&gt;0</formula>
    </cfRule>
    <cfRule type="expression" dxfId="146" priority="2">
      <formula>Q8&lt;0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2018-01-31T01:39:45Z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