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PN" sheetId="7" state="hidden" r:id="rId24"/>
    <sheet name="EW" sheetId="72" state="hidden" r:id="rId25"/>
    <sheet name="NKE" sheetId="50" r:id="rId26"/>
    <sheet name="MOS" sheetId="58" state="hidden" r:id="rId27"/>
    <sheet name="VGK" sheetId="59" state="hidden" r:id="rId28"/>
    <sheet name="MU" sheetId="17" state="hidden" r:id="rId29"/>
    <sheet name="IP" sheetId="44" state="hidden" r:id="rId30"/>
    <sheet name="INTC" sheetId="13" state="hidden" r:id="rId31"/>
    <sheet name="HES" sheetId="10" state="hidden" r:id="rId32"/>
    <sheet name="UNP" sheetId="20" state="hidden" r:id="rId33"/>
    <sheet name="NCLH" sheetId="67" state="hidden" r:id="rId34"/>
    <sheet name="SPY" sheetId="47" state="hidden" r:id="rId35"/>
    <sheet name="SWKS" sheetId="41" state="hidden" r:id="rId36"/>
    <sheet name="CNI" sheetId="42" state="hidden" r:id="rId37"/>
    <sheet name="WFC" sheetId="45" state="hidden" r:id="rId38"/>
    <sheet name="AA" sheetId="3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8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6">CNI!$W$1:$AC$69</definedName>
    <definedName name="hp?s_CPN_Historical_Prices" localSheetId="23">CPN!$W$1:$AC$68</definedName>
    <definedName name="hp?s_cvs" localSheetId="17">CVS!$W$1:$AC$69</definedName>
    <definedName name="hp?s_DAL" localSheetId="48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4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1">HES!$W$1:$AC$69</definedName>
    <definedName name="hp?s_INTC_Historical_Prices" localSheetId="30">INTC!$W$1:$AC$69</definedName>
    <definedName name="hp?s_IP" localSheetId="29">IP!$W$1:$AC$69</definedName>
    <definedName name="hp?s_jnj" localSheetId="21">JNJ!$W$1:$AC$69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6">MOS!$W$1:$AC$69</definedName>
    <definedName name="hp?s_MYL" localSheetId="4">MYL!$W$1:$AC$68</definedName>
    <definedName name="hp?s_nclh" localSheetId="33">NCLH!$W$1:$AC$68</definedName>
    <definedName name="hp?s_nke" localSheetId="25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4">SPY!$W$1:$AC$69</definedName>
    <definedName name="hp?s_SWKS" localSheetId="35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2">UNP!$W$1:$AC$69</definedName>
    <definedName name="hp?s_UTX" localSheetId="58">UTX!$W$1:$AC$69</definedName>
    <definedName name="hp?s_vgk" localSheetId="27">VGK!$W$1:$AC$69</definedName>
    <definedName name="hp?s_WFC" localSheetId="37">WFC!$W$1:$AC$69</definedName>
    <definedName name="hp?s_WWD" localSheetId="53">WWD!$W$1:$AC$69</definedName>
    <definedName name="PL" localSheetId="38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4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6">#REF!</definedName>
    <definedName name="PL" localSheetId="4">#REF!</definedName>
    <definedName name="PL" localSheetId="33">NCLH!$Q$7</definedName>
    <definedName name="PL" localSheetId="25">#REF!</definedName>
    <definedName name="PL" localSheetId="9">PINC!$Q$7</definedName>
    <definedName name="PL" localSheetId="34">SPY!$Q$7</definedName>
    <definedName name="PL" localSheetId="35">SWKS!$Q$7</definedName>
    <definedName name="PL" localSheetId="40">#REF!</definedName>
    <definedName name="PL" localSheetId="46">#REF!</definedName>
    <definedName name="PL" localSheetId="27">#REF!</definedName>
    <definedName name="PL" localSheetId="37">WFC!$Q$7</definedName>
    <definedName name="q?s_aa_ql_1" localSheetId="38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6">CNI!$T$43:$U$58</definedName>
    <definedName name="q?s_CPN" localSheetId="23">CPN!$T$43:$U$58</definedName>
    <definedName name="q?s_cvs" localSheetId="17">CVS!$T$43:$U$58</definedName>
    <definedName name="q?s_DAL" localSheetId="48">DAL!$T$43:$U$58</definedName>
    <definedName name="q?s_dg" localSheetId="22">AAP!$T$43:$U$58</definedName>
    <definedName name="q?s_dg" localSheetId="8">DG!$T$43:$U$58</definedName>
    <definedName name="q?s_DIS" localSheetId="50">DIS!$T$43:$U$58</definedName>
    <definedName name="q?s_ew" localSheetId="24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1">HES!$T$43:$U$58</definedName>
    <definedName name="q?s_INTC" localSheetId="30">INTC!$T$43:$U$58</definedName>
    <definedName name="q?s_IP" localSheetId="29">IP!$T$43:$U$58</definedName>
    <definedName name="q?s_JNJ" localSheetId="21">JNJ!$T$43:$U$58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6">MOS!$T$43:$U$58</definedName>
    <definedName name="q?s_MU" localSheetId="28">MU!#REF!</definedName>
    <definedName name="q?s_MYL" localSheetId="4">MYL!$T$43:$U$58</definedName>
    <definedName name="q?s_nclh" localSheetId="33">NCLH!$T$40:$U$55</definedName>
    <definedName name="q?s_NKE" localSheetId="25">NKE!$T$43:$U$58</definedName>
    <definedName name="q?s_nsc" localSheetId="44">NSC!$T$43:$U$58</definedName>
    <definedName name="q?s_NSC" localSheetId="32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4">SPY!$T$40:$U$53</definedName>
    <definedName name="q?s_SWKS" localSheetId="35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7">VGK!$T$43:$U$56</definedName>
    <definedName name="q?s_WFC" localSheetId="37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7" i="35"/>
  <c r="N8" i="35"/>
  <c r="N58" i="35"/>
  <c r="N6" i="35"/>
  <c r="N10" i="35"/>
  <c r="N33" i="35"/>
  <c r="N17" i="35"/>
  <c r="N32" i="35"/>
  <c r="N28" i="35"/>
  <c r="N53" i="35"/>
  <c r="N24" i="35"/>
  <c r="N46" i="35"/>
  <c r="N21" i="35"/>
  <c r="N42" i="35"/>
  <c r="N47" i="35"/>
  <c r="N11" i="35"/>
  <c r="N12" i="35"/>
  <c r="N18" i="35"/>
  <c r="N9" i="35"/>
  <c r="N30" i="35"/>
  <c r="N50" i="35"/>
  <c r="N49" i="35"/>
  <c r="N45" i="35"/>
  <c r="N55" i="35"/>
  <c r="N38" i="35"/>
  <c r="N39" i="35"/>
  <c r="N40" i="35"/>
  <c r="N13" i="35"/>
  <c r="N57" i="35"/>
  <c r="N7" i="35"/>
  <c r="N16" i="35"/>
  <c r="N34" i="35"/>
  <c r="N4" i="35"/>
  <c r="N15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8" i="35"/>
  <c r="N14" i="35"/>
  <c r="N25" i="35"/>
  <c r="N19" i="35"/>
  <c r="N5" i="35"/>
  <c r="N44" i="35"/>
  <c r="N26" i="35"/>
  <c r="F39" i="75"/>
  <c r="G39" i="75"/>
  <c r="H39" i="75"/>
  <c r="F7" i="75"/>
  <c r="H52" i="51"/>
  <c r="G52" i="51"/>
  <c r="F52" i="51"/>
  <c r="L52" i="51"/>
  <c r="F16" i="51"/>
  <c r="F38" i="58"/>
  <c r="G38" i="58"/>
  <c r="H38" i="58"/>
  <c r="D444" i="38"/>
  <c r="E444" i="38"/>
  <c r="G444" i="38"/>
  <c r="H444" i="38"/>
  <c r="K444" i="38"/>
  <c r="L444" i="38"/>
  <c r="O444" i="38" s="1"/>
  <c r="P444" i="38" s="1"/>
  <c r="M444" i="38"/>
  <c r="T444" i="38" s="1"/>
  <c r="N444" i="38"/>
  <c r="R444" i="38"/>
  <c r="U444" i="38"/>
  <c r="V444" i="38" l="1"/>
  <c r="W444" i="38" s="1"/>
  <c r="D443" i="38"/>
  <c r="E443" i="38"/>
  <c r="G443" i="38"/>
  <c r="H443" i="38"/>
  <c r="K443" i="38"/>
  <c r="L443" i="38"/>
  <c r="O443" i="38" s="1"/>
  <c r="P443" i="38" s="1"/>
  <c r="M443" i="38"/>
  <c r="T443" i="38" s="1"/>
  <c r="N443" i="38"/>
  <c r="R443" i="38"/>
  <c r="U443" i="38"/>
  <c r="F27" i="74"/>
  <c r="H27" i="74"/>
  <c r="G27" i="74"/>
  <c r="K4" i="74"/>
  <c r="G51" i="51"/>
  <c r="L51" i="51"/>
  <c r="F15" i="51"/>
  <c r="F14" i="51"/>
  <c r="V443" i="38" l="1"/>
  <c r="W443" i="38" s="1"/>
  <c r="D442" i="38"/>
  <c r="E442" i="38"/>
  <c r="G442" i="38"/>
  <c r="H442" i="38"/>
  <c r="K442" i="38"/>
  <c r="L442" i="38"/>
  <c r="O442" i="38" s="1"/>
  <c r="P442" i="38" s="1"/>
  <c r="M442" i="38"/>
  <c r="N442" i="38" s="1"/>
  <c r="R442" i="38"/>
  <c r="U442" i="38"/>
  <c r="F37" i="58"/>
  <c r="H37" i="58"/>
  <c r="G37" i="58"/>
  <c r="F42" i="43"/>
  <c r="H42" i="43"/>
  <c r="G42" i="43"/>
  <c r="F8" i="43"/>
  <c r="K2" i="43"/>
  <c r="F8" i="58"/>
  <c r="C18" i="58"/>
  <c r="V442" i="38" l="1"/>
  <c r="W442" i="38" s="1"/>
  <c r="T442" i="38"/>
  <c r="V441" i="38"/>
  <c r="M49" i="25"/>
  <c r="F38" i="75"/>
  <c r="G38" i="75"/>
  <c r="H38" i="75"/>
  <c r="F84" i="25"/>
  <c r="H84" i="25"/>
  <c r="G84" i="25"/>
  <c r="L434" i="38"/>
  <c r="L435" i="38"/>
  <c r="L436" i="38"/>
  <c r="L437" i="38"/>
  <c r="L438" i="38"/>
  <c r="L439" i="38"/>
  <c r="L440" i="38"/>
  <c r="L441" i="38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M441" i="38"/>
  <c r="T441" i="38" s="1"/>
  <c r="N441" i="38"/>
  <c r="R441" i="38"/>
  <c r="O441" i="38" l="1"/>
  <c r="U441" i="38"/>
  <c r="E440" i="38"/>
  <c r="H440" i="38"/>
  <c r="K440" i="38"/>
  <c r="M440" i="38"/>
  <c r="T440" i="38" s="1"/>
  <c r="N440" i="38"/>
  <c r="R440" i="38"/>
  <c r="F43" i="61"/>
  <c r="G43" i="61"/>
  <c r="H43" i="61"/>
  <c r="K6" i="61"/>
  <c r="F36" i="58"/>
  <c r="H36" i="58"/>
  <c r="G36" i="58"/>
  <c r="K3" i="58"/>
  <c r="O440" i="38" l="1"/>
  <c r="W441" i="38"/>
  <c r="V440" i="38"/>
  <c r="W440" i="38" s="1"/>
  <c r="U440" i="38"/>
  <c r="E439" i="38"/>
  <c r="H439" i="38"/>
  <c r="K439" i="38"/>
  <c r="O439" i="38"/>
  <c r="M439" i="38"/>
  <c r="T439" i="38" s="1"/>
  <c r="N439" i="38"/>
  <c r="R439" i="38"/>
  <c r="U439" i="38"/>
  <c r="V439" i="38" l="1"/>
  <c r="W439" i="38" s="1"/>
  <c r="E438" i="38"/>
  <c r="H438" i="38"/>
  <c r="K438" i="38"/>
  <c r="O438" i="38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C85" i="77"/>
  <c r="C19" i="77"/>
  <c r="K19" i="77"/>
  <c r="H19" i="77"/>
  <c r="F19" i="77"/>
  <c r="M19" i="77"/>
  <c r="M85" i="77"/>
  <c r="K85" i="77"/>
  <c r="H85" i="77"/>
  <c r="F85" i="77"/>
  <c r="N436" i="38" l="1"/>
  <c r="O435" i="38"/>
  <c r="V437" i="38"/>
  <c r="W437" i="38" s="1"/>
  <c r="O436" i="38"/>
  <c r="V436" i="38"/>
  <c r="W436" i="38" s="1"/>
  <c r="M66" i="77"/>
  <c r="Q10" i="77" s="1"/>
  <c r="Q3" i="77"/>
  <c r="Q6" i="77" s="1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P439" i="38" l="1"/>
  <c r="P441" i="38"/>
  <c r="P438" i="38"/>
  <c r="P440" i="38"/>
  <c r="W435" i="38"/>
  <c r="Q9" i="77"/>
  <c r="Q7" i="77"/>
  <c r="V434" i="38"/>
  <c r="N434" i="38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H77" i="69"/>
  <c r="F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M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13" i="25"/>
  <c r="C613" i="25"/>
  <c r="K613" i="25"/>
  <c r="H613" i="25"/>
  <c r="M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F19" i="68"/>
  <c r="M19" i="68"/>
  <c r="K67" i="60"/>
  <c r="H86" i="53"/>
  <c r="H19" i="60"/>
  <c r="C75" i="41"/>
  <c r="F19" i="59"/>
  <c r="K19" i="75"/>
  <c r="C30" i="49"/>
  <c r="M19" i="55"/>
  <c r="C19" i="57"/>
  <c r="M19" i="64"/>
  <c r="K30" i="49"/>
  <c r="C111" i="54"/>
  <c r="H19" i="50"/>
  <c r="F19" i="45"/>
  <c r="C120" i="57"/>
  <c r="K77" i="70"/>
  <c r="C19" i="41"/>
  <c r="C19" i="45"/>
  <c r="C19" i="50"/>
  <c r="F90" i="72"/>
  <c r="F407" i="17"/>
  <c r="F19" i="54"/>
  <c r="C24" i="40"/>
  <c r="K19" i="63"/>
  <c r="K19" i="55"/>
  <c r="F19" i="61"/>
  <c r="C19" i="61"/>
  <c r="C23" i="17"/>
  <c r="H19" i="64"/>
  <c r="K55" i="50"/>
  <c r="M111" i="54"/>
  <c r="F19" i="69"/>
  <c r="C148" i="45"/>
  <c r="M77" i="70"/>
  <c r="H19" i="45"/>
  <c r="H19" i="66"/>
  <c r="F86" i="53"/>
  <c r="C100" i="34"/>
  <c r="H77" i="70"/>
  <c r="M19" i="59"/>
  <c r="H29" i="51"/>
  <c r="K19" i="45"/>
  <c r="K19" i="73"/>
  <c r="F30" i="49"/>
  <c r="M19" i="34"/>
  <c r="H111" i="54"/>
  <c r="F19" i="73"/>
  <c r="M19" i="66"/>
  <c r="F120" i="57"/>
  <c r="M23" i="17"/>
  <c r="H23" i="17"/>
  <c r="H156" i="49"/>
  <c r="F19" i="60"/>
  <c r="M19" i="60"/>
  <c r="F94" i="52"/>
  <c r="C65" i="63"/>
  <c r="H75" i="41"/>
  <c r="H19" i="71"/>
  <c r="F148" i="45"/>
  <c r="K19" i="68"/>
  <c r="K19" i="34"/>
  <c r="M19" i="57"/>
  <c r="F84" i="61"/>
  <c r="C19" i="3"/>
  <c r="M19" i="53"/>
  <c r="C50" i="25"/>
  <c r="K90" i="72"/>
  <c r="M120" i="57"/>
  <c r="H148" i="45"/>
  <c r="C156" i="49"/>
  <c r="M19" i="52"/>
  <c r="C407" i="17"/>
  <c r="K32" i="31"/>
  <c r="H84" i="61"/>
  <c r="C19" i="62"/>
  <c r="H19" i="68"/>
  <c r="H32" i="31"/>
  <c r="C19" i="55"/>
  <c r="K72" i="59"/>
  <c r="C19" i="71"/>
  <c r="H19" i="72"/>
  <c r="C67" i="60"/>
  <c r="K19" i="52"/>
  <c r="H24" i="40"/>
  <c r="C19" i="59"/>
  <c r="K65" i="71"/>
  <c r="F119" i="7"/>
  <c r="F50" i="25"/>
  <c r="M156" i="49"/>
  <c r="H120" i="57"/>
  <c r="H50" i="25"/>
  <c r="H19" i="3"/>
  <c r="K84" i="61"/>
  <c r="F65" i="71"/>
  <c r="F63" i="66"/>
  <c r="K19" i="66"/>
  <c r="K148" i="45"/>
  <c r="H407" i="17"/>
  <c r="F19" i="71"/>
  <c r="K19" i="59"/>
  <c r="M32" i="31"/>
  <c r="C19" i="72"/>
  <c r="C90" i="72"/>
  <c r="C19" i="34"/>
  <c r="M30" i="49"/>
  <c r="H67" i="60"/>
  <c r="M19" i="61"/>
  <c r="H63" i="66"/>
  <c r="C19" i="54"/>
  <c r="H19" i="41"/>
  <c r="M19" i="71"/>
  <c r="M19" i="3"/>
  <c r="F100" i="34"/>
  <c r="M407" i="17"/>
  <c r="M19" i="69"/>
  <c r="C19" i="70"/>
  <c r="M29" i="51"/>
  <c r="H65" i="71"/>
  <c r="F77" i="70"/>
  <c r="M55" i="50"/>
  <c r="H19" i="54"/>
  <c r="K23" i="17"/>
  <c r="K19" i="62"/>
  <c r="C19" i="60"/>
  <c r="C77" i="70"/>
  <c r="F19" i="70"/>
  <c r="K19" i="70"/>
  <c r="C63" i="66"/>
  <c r="K407" i="17"/>
  <c r="M19" i="70"/>
  <c r="H19" i="53"/>
  <c r="K100" i="34"/>
  <c r="C86" i="53"/>
  <c r="C19" i="66"/>
  <c r="C19" i="69"/>
  <c r="M19" i="50"/>
  <c r="F19" i="3"/>
  <c r="F19" i="50"/>
  <c r="M67" i="60"/>
  <c r="M24" i="40"/>
  <c r="K111" i="54"/>
  <c r="M86" i="53"/>
  <c r="K19" i="60"/>
  <c r="H19" i="75"/>
  <c r="K19" i="3"/>
  <c r="K63" i="66"/>
  <c r="K19" i="54"/>
  <c r="C55" i="50"/>
  <c r="H19" i="34"/>
  <c r="K50" i="25"/>
  <c r="F23" i="17"/>
  <c r="K19" i="50"/>
  <c r="K19" i="72"/>
  <c r="K19" i="53"/>
  <c r="K86" i="53"/>
  <c r="M63" i="66"/>
  <c r="F19" i="53"/>
  <c r="M90" i="72"/>
  <c r="F19" i="57"/>
  <c r="H19" i="63"/>
  <c r="C19" i="63"/>
  <c r="F19" i="62"/>
  <c r="M148" i="45"/>
  <c r="F85" i="64"/>
  <c r="K75" i="41"/>
  <c r="H55" i="50"/>
  <c r="K120" i="57"/>
  <c r="C85" i="64"/>
  <c r="M94" i="52"/>
  <c r="M19" i="63"/>
  <c r="H30" i="49"/>
  <c r="K65" i="63"/>
  <c r="H100" i="34"/>
  <c r="H19" i="73"/>
  <c r="C72" i="59"/>
  <c r="H19" i="55"/>
  <c r="C19" i="53"/>
  <c r="K19" i="71"/>
  <c r="K19" i="69"/>
  <c r="F19" i="63"/>
  <c r="C19" i="68"/>
  <c r="F19" i="66"/>
  <c r="F111" i="54"/>
  <c r="K119" i="7"/>
  <c r="H19" i="70"/>
  <c r="H119" i="7"/>
  <c r="H19" i="59"/>
  <c r="M19" i="45"/>
  <c r="K29" i="51"/>
  <c r="H94" i="52"/>
  <c r="M100" i="34"/>
  <c r="M65" i="71"/>
  <c r="C84" i="61"/>
  <c r="F19" i="34"/>
  <c r="K94" i="52"/>
  <c r="F72" i="59"/>
  <c r="C119" i="7"/>
  <c r="F75" i="41"/>
  <c r="F19" i="52"/>
  <c r="M119" i="7"/>
  <c r="M19" i="73"/>
  <c r="C32" i="31"/>
  <c r="K24" i="40"/>
  <c r="C94" i="52"/>
  <c r="F65" i="63"/>
  <c r="H85" i="64"/>
  <c r="M19" i="41"/>
  <c r="C19" i="52"/>
  <c r="C65" i="71"/>
  <c r="H72" i="59"/>
  <c r="H65" i="63"/>
  <c r="M84" i="61"/>
  <c r="K85" i="64"/>
  <c r="C19" i="73"/>
  <c r="M19" i="72"/>
  <c r="F19" i="41"/>
  <c r="F55" i="50"/>
  <c r="F67" i="60"/>
  <c r="M85" i="64"/>
  <c r="K156" i="49"/>
  <c r="M65" i="63"/>
  <c r="M75" i="41"/>
  <c r="M72" i="59"/>
  <c r="H19" i="52"/>
  <c r="H90" i="72"/>
  <c r="H19" i="62"/>
  <c r="F19" i="64"/>
  <c r="F32" i="31"/>
  <c r="F19" i="72"/>
  <c r="K19" i="41"/>
  <c r="C19" i="64"/>
  <c r="M19" i="62"/>
  <c r="F19" i="55"/>
  <c r="F156" i="49"/>
  <c r="K19" i="64"/>
  <c r="H19" i="69"/>
  <c r="F24" i="40"/>
  <c r="K19" i="57"/>
  <c r="H19" i="57"/>
  <c r="K19" i="61"/>
  <c r="H19" i="61"/>
  <c r="M19" i="75"/>
  <c r="M50" i="25"/>
  <c r="F19" i="75"/>
  <c r="C19" i="75"/>
  <c r="F29" i="51"/>
  <c r="C29" i="51"/>
  <c r="C113" i="58"/>
  <c r="F19" i="58"/>
  <c r="M113" i="58"/>
  <c r="C19" i="58"/>
  <c r="F113" i="58"/>
  <c r="K19" i="58"/>
  <c r="K113" i="58"/>
  <c r="H113" i="58"/>
  <c r="H19" i="58"/>
  <c r="M19" i="58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<sst xmlns="http://schemas.openxmlformats.org/spreadsheetml/2006/main" count="5546" uniqueCount="760">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</sst>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7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71"/>
      <tableStyleElement type="headerRow" dxfId="137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95520"/>
        <c:axId val="490495912"/>
      </c:scatterChart>
      <c:valAx>
        <c:axId val="4904955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95912"/>
        <c:crosses val="autoZero"/>
        <c:crossBetween val="midCat"/>
      </c:valAx>
      <c:valAx>
        <c:axId val="49049591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9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96696"/>
        <c:axId val="490497088"/>
      </c:scatterChart>
      <c:valAx>
        <c:axId val="4904966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97088"/>
        <c:crosses val="autoZero"/>
        <c:crossBetween val="midCat"/>
      </c:valAx>
      <c:valAx>
        <c:axId val="49049708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9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Balance!$B$2:$B$493</c:f>
              <c:numCache>
                <c:formatCode>m/d/yyyy</c:formatCode>
                <c:ptCount val="4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</c:numCache>
            </c:numRef>
          </c:xVal>
          <c:yVal>
            <c:numRef>
              <c:f>Balance!$C$2:$C$495</c:f>
              <c:numCache>
                <c:formatCode>0.00</c:formatCode>
                <c:ptCount val="4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97872"/>
        <c:axId val="497060320"/>
      </c:scatterChart>
      <c:valAx>
        <c:axId val="4904978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0320"/>
        <c:crosses val="autoZero"/>
        <c:crossBetween val="midCat"/>
      </c:valAx>
      <c:valAx>
        <c:axId val="4970603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9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1104"/>
        <c:axId val="497061496"/>
      </c:scatterChart>
      <c:valAx>
        <c:axId val="4970611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1496"/>
        <c:crosses val="autoZero"/>
        <c:crossBetween val="midCat"/>
      </c:valAx>
      <c:valAx>
        <c:axId val="4970614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2672"/>
        <c:axId val="497063064"/>
      </c:scatterChart>
      <c:valAx>
        <c:axId val="4970626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3064"/>
        <c:crosses val="autoZero"/>
        <c:crossBetween val="midCat"/>
      </c:valAx>
      <c:valAx>
        <c:axId val="49706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3848"/>
        <c:axId val="497064240"/>
      </c:scatterChart>
      <c:valAx>
        <c:axId val="4970638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4240"/>
        <c:crosses val="autoZero"/>
        <c:crossBetween val="midCat"/>
      </c:valAx>
      <c:valAx>
        <c:axId val="4970642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5024"/>
        <c:axId val="497065416"/>
      </c:scatterChart>
      <c:valAx>
        <c:axId val="4970650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5416"/>
        <c:crosses val="autoZero"/>
        <c:crossBetween val="midCat"/>
      </c:valAx>
      <c:valAx>
        <c:axId val="497065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50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67376"/>
        <c:axId val="497067768"/>
      </c:lineChart>
      <c:dateAx>
        <c:axId val="49706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7768"/>
        <c:crosses val="autoZero"/>
        <c:auto val="1"/>
        <c:lblOffset val="100"/>
        <c:baseTimeUnit val="days"/>
      </c:dateAx>
      <c:valAx>
        <c:axId val="4970677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62280"/>
        <c:axId val="497069728"/>
      </c:lineChart>
      <c:dateAx>
        <c:axId val="497062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9728"/>
        <c:crosses val="autoZero"/>
        <c:auto val="1"/>
        <c:lblOffset val="100"/>
        <c:baseTimeUnit val="days"/>
      </c:dateAx>
      <c:valAx>
        <c:axId val="4970697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71688"/>
        <c:axId val="497072080"/>
      </c:lineChart>
      <c:dateAx>
        <c:axId val="49707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72080"/>
        <c:crosses val="autoZero"/>
        <c:auto val="1"/>
        <c:lblOffset val="100"/>
        <c:baseTimeUnit val="days"/>
      </c:dateAx>
      <c:valAx>
        <c:axId val="497072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7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74040"/>
        <c:axId val="497074432"/>
      </c:lineChart>
      <c:dateAx>
        <c:axId val="49707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74432"/>
        <c:crosses val="autoZero"/>
        <c:auto val="1"/>
        <c:lblOffset val="100"/>
        <c:baseTimeUnit val="days"/>
      </c:dateAx>
      <c:valAx>
        <c:axId val="4970744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7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06192"/>
        <c:axId val="663306584"/>
      </c:lineChart>
      <c:dateAx>
        <c:axId val="66330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06584"/>
        <c:crosses val="autoZero"/>
        <c:auto val="1"/>
        <c:lblOffset val="100"/>
        <c:baseTimeUnit val="days"/>
      </c:dateAx>
      <c:valAx>
        <c:axId val="6633065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0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94344"/>
        <c:axId val="663308544"/>
      </c:lineChart>
      <c:dateAx>
        <c:axId val="49049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08544"/>
        <c:crosses val="autoZero"/>
        <c:auto val="1"/>
        <c:lblOffset val="100"/>
        <c:baseTimeUnit val="days"/>
      </c:dateAx>
      <c:valAx>
        <c:axId val="663308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9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10504"/>
        <c:axId val="663310896"/>
      </c:lineChart>
      <c:dateAx>
        <c:axId val="66331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0896"/>
        <c:crosses val="autoZero"/>
        <c:auto val="1"/>
        <c:lblOffset val="100"/>
        <c:baseTimeUnit val="days"/>
      </c:dateAx>
      <c:valAx>
        <c:axId val="6633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12856"/>
        <c:axId val="663313248"/>
      </c:lineChart>
      <c:dateAx>
        <c:axId val="66331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3248"/>
        <c:crosses val="autoZero"/>
        <c:auto val="1"/>
        <c:lblOffset val="100"/>
        <c:baseTimeUnit val="days"/>
      </c:dateAx>
      <c:valAx>
        <c:axId val="6633132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15208"/>
        <c:axId val="663315600"/>
      </c:lineChart>
      <c:dateAx>
        <c:axId val="66331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5600"/>
        <c:crosses val="autoZero"/>
        <c:auto val="1"/>
        <c:lblOffset val="100"/>
        <c:baseTimeUnit val="days"/>
      </c:dateAx>
      <c:valAx>
        <c:axId val="6633156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17560"/>
        <c:axId val="663317952"/>
      </c:lineChart>
      <c:dateAx>
        <c:axId val="663317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7952"/>
        <c:crosses val="autoZero"/>
        <c:auto val="1"/>
        <c:lblOffset val="100"/>
        <c:baseTimeUnit val="days"/>
      </c:dateAx>
      <c:valAx>
        <c:axId val="6633179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19912"/>
        <c:axId val="663320304"/>
      </c:lineChart>
      <c:dateAx>
        <c:axId val="66331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20304"/>
        <c:crosses val="autoZero"/>
        <c:auto val="1"/>
        <c:lblOffset val="100"/>
        <c:baseTimeUnit val="days"/>
      </c:dateAx>
      <c:valAx>
        <c:axId val="6633203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10408"/>
        <c:axId val="664010800"/>
      </c:lineChart>
      <c:dateAx>
        <c:axId val="66401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0800"/>
        <c:crosses val="autoZero"/>
        <c:auto val="1"/>
        <c:lblOffset val="100"/>
        <c:baseTimeUnit val="days"/>
      </c:dateAx>
      <c:valAx>
        <c:axId val="6640108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11976"/>
        <c:axId val="664012368"/>
      </c:lineChart>
      <c:catAx>
        <c:axId val="66401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2368"/>
        <c:crosses val="autoZero"/>
        <c:auto val="1"/>
        <c:lblAlgn val="ctr"/>
        <c:lblOffset val="100"/>
        <c:noMultiLvlLbl val="0"/>
      </c:catAx>
      <c:valAx>
        <c:axId val="664012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14720"/>
        <c:axId val="664015112"/>
      </c:lineChart>
      <c:dateAx>
        <c:axId val="66401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5112"/>
        <c:crosses val="autoZero"/>
        <c:auto val="1"/>
        <c:lblOffset val="100"/>
        <c:baseTimeUnit val="days"/>
      </c:dateAx>
      <c:valAx>
        <c:axId val="664015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17464"/>
        <c:axId val="664017856"/>
      </c:lineChart>
      <c:dateAx>
        <c:axId val="66401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7856"/>
        <c:crosses val="autoZero"/>
        <c:auto val="1"/>
        <c:lblOffset val="100"/>
        <c:baseTimeUnit val="days"/>
      </c:dateAx>
      <c:valAx>
        <c:axId val="6640178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19424"/>
        <c:axId val="664019816"/>
      </c:lineChart>
      <c:catAx>
        <c:axId val="66401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9816"/>
        <c:crosses val="autoZero"/>
        <c:auto val="1"/>
        <c:lblAlgn val="ctr"/>
        <c:lblOffset val="100"/>
        <c:noMultiLvlLbl val="1"/>
      </c:catAx>
      <c:valAx>
        <c:axId val="66401981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1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21384"/>
        <c:axId val="664021776"/>
      </c:lineChart>
      <c:dateAx>
        <c:axId val="66402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21776"/>
        <c:crosses val="autoZero"/>
        <c:auto val="1"/>
        <c:lblOffset val="100"/>
        <c:baseTimeUnit val="days"/>
      </c:dateAx>
      <c:valAx>
        <c:axId val="6640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2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23736"/>
        <c:axId val="664024128"/>
      </c:lineChart>
      <c:dateAx>
        <c:axId val="66402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24128"/>
        <c:crosses val="autoZero"/>
        <c:auto val="1"/>
        <c:lblOffset val="100"/>
        <c:baseTimeUnit val="days"/>
      </c:dateAx>
      <c:valAx>
        <c:axId val="6640241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2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26088"/>
        <c:axId val="675952824"/>
      </c:lineChart>
      <c:dateAx>
        <c:axId val="664026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52824"/>
        <c:crosses val="autoZero"/>
        <c:auto val="1"/>
        <c:lblOffset val="100"/>
        <c:baseTimeUnit val="days"/>
      </c:dateAx>
      <c:valAx>
        <c:axId val="6759528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2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954784"/>
        <c:axId val="675955176"/>
      </c:lineChart>
      <c:dateAx>
        <c:axId val="675954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55176"/>
        <c:crosses val="autoZero"/>
        <c:auto val="1"/>
        <c:lblOffset val="100"/>
        <c:baseTimeUnit val="days"/>
      </c:dateAx>
      <c:valAx>
        <c:axId val="675955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5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957136"/>
        <c:axId val="675957528"/>
      </c:lineChart>
      <c:dateAx>
        <c:axId val="67595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57528"/>
        <c:crosses val="autoZero"/>
        <c:auto val="1"/>
        <c:lblOffset val="100"/>
        <c:baseTimeUnit val="days"/>
      </c:dateAx>
      <c:valAx>
        <c:axId val="6759575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5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959488"/>
        <c:axId val="675959880"/>
      </c:lineChart>
      <c:dateAx>
        <c:axId val="675959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59880"/>
        <c:crosses val="autoZero"/>
        <c:auto val="1"/>
        <c:lblOffset val="100"/>
        <c:baseTimeUnit val="days"/>
      </c:dateAx>
      <c:valAx>
        <c:axId val="6759598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5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961840"/>
        <c:axId val="675962232"/>
      </c:lineChart>
      <c:catAx>
        <c:axId val="675961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62232"/>
        <c:crosses val="autoZero"/>
        <c:auto val="1"/>
        <c:lblAlgn val="ctr"/>
        <c:lblOffset val="100"/>
        <c:noMultiLvlLbl val="0"/>
      </c:catAx>
      <c:valAx>
        <c:axId val="675962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6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964584"/>
        <c:axId val="675964976"/>
      </c:lineChart>
      <c:dateAx>
        <c:axId val="675964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64976"/>
        <c:crosses val="autoZero"/>
        <c:auto val="1"/>
        <c:lblOffset val="100"/>
        <c:baseTimeUnit val="days"/>
      </c:dateAx>
      <c:valAx>
        <c:axId val="675964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6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966936"/>
        <c:axId val="675967328"/>
      </c:lineChart>
      <c:catAx>
        <c:axId val="675966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67328"/>
        <c:crosses val="autoZero"/>
        <c:auto val="1"/>
        <c:lblAlgn val="ctr"/>
        <c:lblOffset val="100"/>
        <c:noMultiLvlLbl val="0"/>
      </c:catAx>
      <c:valAx>
        <c:axId val="675967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6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80848"/>
        <c:axId val="685781240"/>
      </c:lineChart>
      <c:dateAx>
        <c:axId val="68578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81240"/>
        <c:crosses val="autoZero"/>
        <c:auto val="1"/>
        <c:lblOffset val="100"/>
        <c:baseTimeUnit val="days"/>
      </c:dateAx>
      <c:valAx>
        <c:axId val="6857812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83200"/>
        <c:axId val="685783592"/>
      </c:lineChart>
      <c:catAx>
        <c:axId val="685783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83592"/>
        <c:crosses val="autoZero"/>
        <c:auto val="1"/>
        <c:lblAlgn val="ctr"/>
        <c:lblOffset val="100"/>
        <c:noMultiLvlLbl val="0"/>
      </c:catAx>
      <c:valAx>
        <c:axId val="685783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8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85552"/>
        <c:axId val="685785944"/>
      </c:lineChart>
      <c:dateAx>
        <c:axId val="68578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85944"/>
        <c:crosses val="autoZero"/>
        <c:auto val="1"/>
        <c:lblOffset val="100"/>
        <c:baseTimeUnit val="days"/>
      </c:dateAx>
      <c:valAx>
        <c:axId val="685785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8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87904"/>
        <c:axId val="685788296"/>
      </c:lineChart>
      <c:dateAx>
        <c:axId val="68578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88296"/>
        <c:crosses val="autoZero"/>
        <c:auto val="1"/>
        <c:lblOffset val="100"/>
        <c:baseTimeUnit val="days"/>
      </c:dateAx>
      <c:valAx>
        <c:axId val="6857882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8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90256"/>
        <c:axId val="685790648"/>
      </c:lineChart>
      <c:dateAx>
        <c:axId val="68579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90648"/>
        <c:crosses val="autoZero"/>
        <c:auto val="1"/>
        <c:lblOffset val="100"/>
        <c:baseTimeUnit val="days"/>
      </c:dateAx>
      <c:valAx>
        <c:axId val="685790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92608"/>
        <c:axId val="685793000"/>
      </c:lineChart>
      <c:dateAx>
        <c:axId val="685792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93000"/>
        <c:crosses val="autoZero"/>
        <c:auto val="1"/>
        <c:lblOffset val="100"/>
        <c:baseTimeUnit val="days"/>
      </c:dateAx>
      <c:valAx>
        <c:axId val="685793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9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94960"/>
        <c:axId val="685795352"/>
      </c:lineChart>
      <c:dateAx>
        <c:axId val="68579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95352"/>
        <c:crosses val="autoZero"/>
        <c:auto val="1"/>
        <c:lblOffset val="100"/>
        <c:baseTimeUnit val="days"/>
      </c:dateAx>
      <c:valAx>
        <c:axId val="6857953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9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40016"/>
        <c:axId val="676040408"/>
      </c:lineChart>
      <c:dateAx>
        <c:axId val="676040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0408"/>
        <c:crosses val="autoZero"/>
        <c:auto val="0"/>
        <c:lblOffset val="100"/>
        <c:baseTimeUnit val="days"/>
      </c:dateAx>
      <c:valAx>
        <c:axId val="6760404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41976"/>
        <c:axId val="676042368"/>
      </c:lineChart>
      <c:catAx>
        <c:axId val="67604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2368"/>
        <c:crosses val="autoZero"/>
        <c:auto val="1"/>
        <c:lblAlgn val="ctr"/>
        <c:lblOffset val="100"/>
        <c:noMultiLvlLbl val="1"/>
      </c:catAx>
      <c:valAx>
        <c:axId val="67604236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44328"/>
        <c:axId val="676044720"/>
      </c:lineChart>
      <c:dateAx>
        <c:axId val="67604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4720"/>
        <c:crosses val="autoZero"/>
        <c:auto val="1"/>
        <c:lblOffset val="100"/>
        <c:baseTimeUnit val="days"/>
      </c:dateAx>
      <c:valAx>
        <c:axId val="6760447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46680"/>
        <c:axId val="676047072"/>
      </c:lineChart>
      <c:dateAx>
        <c:axId val="676046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7072"/>
        <c:crosses val="autoZero"/>
        <c:auto val="1"/>
        <c:lblOffset val="100"/>
        <c:baseTimeUnit val="days"/>
      </c:dateAx>
      <c:valAx>
        <c:axId val="6760470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49032"/>
        <c:axId val="676049424"/>
      </c:lineChart>
      <c:dateAx>
        <c:axId val="676049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9424"/>
        <c:crosses val="autoZero"/>
        <c:auto val="1"/>
        <c:lblOffset val="100"/>
        <c:baseTimeUnit val="days"/>
      </c:dateAx>
      <c:valAx>
        <c:axId val="6760494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51384"/>
        <c:axId val="676051776"/>
      </c:lineChart>
      <c:catAx>
        <c:axId val="676051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51776"/>
        <c:crosses val="autoZero"/>
        <c:auto val="1"/>
        <c:lblAlgn val="ctr"/>
        <c:lblOffset val="100"/>
        <c:noMultiLvlLbl val="0"/>
      </c:catAx>
      <c:valAx>
        <c:axId val="676051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5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53736"/>
        <c:axId val="676054128"/>
      </c:lineChart>
      <c:catAx>
        <c:axId val="676053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54128"/>
        <c:crosses val="autoZero"/>
        <c:auto val="1"/>
        <c:lblAlgn val="ctr"/>
        <c:lblOffset val="100"/>
        <c:noMultiLvlLbl val="0"/>
      </c:catAx>
      <c:valAx>
        <c:axId val="6760541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5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36120"/>
        <c:axId val="742436512"/>
      </c:lineChart>
      <c:catAx>
        <c:axId val="742436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36512"/>
        <c:crosses val="autoZero"/>
        <c:auto val="1"/>
        <c:lblAlgn val="ctr"/>
        <c:lblOffset val="100"/>
        <c:noMultiLvlLbl val="0"/>
      </c:catAx>
      <c:valAx>
        <c:axId val="742436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3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38472"/>
        <c:axId val="742438864"/>
      </c:lineChart>
      <c:dateAx>
        <c:axId val="74243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38864"/>
        <c:crosses val="autoZero"/>
        <c:auto val="1"/>
        <c:lblOffset val="100"/>
        <c:baseTimeUnit val="days"/>
      </c:dateAx>
      <c:valAx>
        <c:axId val="742438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3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40824"/>
        <c:axId val="742441216"/>
      </c:lineChart>
      <c:dateAx>
        <c:axId val="74244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1216"/>
        <c:crosses val="autoZero"/>
        <c:auto val="1"/>
        <c:lblOffset val="100"/>
        <c:baseTimeUnit val="days"/>
      </c:dateAx>
      <c:valAx>
        <c:axId val="7424412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43176"/>
        <c:axId val="742443568"/>
      </c:lineChart>
      <c:dateAx>
        <c:axId val="74244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3568"/>
        <c:crosses val="autoZero"/>
        <c:auto val="1"/>
        <c:lblOffset val="100"/>
        <c:baseTimeUnit val="days"/>
      </c:dateAx>
      <c:valAx>
        <c:axId val="7424435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45136"/>
        <c:axId val="742445528"/>
      </c:lineChart>
      <c:catAx>
        <c:axId val="742445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5528"/>
        <c:crosses val="autoZero"/>
        <c:auto val="1"/>
        <c:lblAlgn val="ctr"/>
        <c:lblOffset val="100"/>
        <c:noMultiLvlLbl val="1"/>
      </c:catAx>
      <c:valAx>
        <c:axId val="7424455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47488"/>
        <c:axId val="742447880"/>
      </c:lineChart>
      <c:dateAx>
        <c:axId val="74244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7880"/>
        <c:crosses val="autoZero"/>
        <c:auto val="1"/>
        <c:lblOffset val="100"/>
        <c:baseTimeUnit val="days"/>
      </c:dateAx>
      <c:valAx>
        <c:axId val="7424478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49840"/>
        <c:axId val="742450232"/>
      </c:lineChart>
      <c:dateAx>
        <c:axId val="742449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0232"/>
        <c:crosses val="autoZero"/>
        <c:auto val="1"/>
        <c:lblOffset val="100"/>
        <c:baseTimeUnit val="days"/>
      </c:dateAx>
      <c:valAx>
        <c:axId val="7424502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4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52192"/>
        <c:axId val="742452584"/>
      </c:lineChart>
      <c:catAx>
        <c:axId val="742452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2584"/>
        <c:crosses val="autoZero"/>
        <c:auto val="1"/>
        <c:lblAlgn val="ctr"/>
        <c:lblOffset val="100"/>
        <c:noMultiLvlLbl val="0"/>
      </c:catAx>
      <c:valAx>
        <c:axId val="74245258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54544"/>
        <c:axId val="742454936"/>
      </c:lineChart>
      <c:dateAx>
        <c:axId val="74245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4936"/>
        <c:crosses val="autoZero"/>
        <c:auto val="1"/>
        <c:lblOffset val="100"/>
        <c:baseTimeUnit val="days"/>
      </c:dateAx>
      <c:valAx>
        <c:axId val="7424549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56896"/>
        <c:axId val="742457288"/>
      </c:lineChart>
      <c:dateAx>
        <c:axId val="74245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7288"/>
        <c:crosses val="autoZero"/>
        <c:auto val="1"/>
        <c:lblOffset val="100"/>
        <c:baseTimeUnit val="days"/>
      </c:dateAx>
      <c:valAx>
        <c:axId val="742457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59248"/>
        <c:axId val="742459640"/>
      </c:lineChart>
      <c:catAx>
        <c:axId val="74245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9640"/>
        <c:crosses val="autoZero"/>
        <c:auto val="1"/>
        <c:lblAlgn val="ctr"/>
        <c:lblOffset val="100"/>
        <c:noMultiLvlLbl val="0"/>
      </c:catAx>
      <c:valAx>
        <c:axId val="742459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61600"/>
        <c:axId val="742461992"/>
      </c:lineChart>
      <c:catAx>
        <c:axId val="742461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1992"/>
        <c:crosses val="autoZero"/>
        <c:auto val="1"/>
        <c:lblAlgn val="ctr"/>
        <c:lblOffset val="100"/>
        <c:noMultiLvlLbl val="0"/>
      </c:catAx>
      <c:valAx>
        <c:axId val="742461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63952"/>
        <c:axId val="742464344"/>
      </c:lineChart>
      <c:catAx>
        <c:axId val="74246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4344"/>
        <c:crosses val="autoZero"/>
        <c:auto val="1"/>
        <c:lblAlgn val="ctr"/>
        <c:lblOffset val="100"/>
        <c:noMultiLvlLbl val="0"/>
      </c:catAx>
      <c:valAx>
        <c:axId val="742464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66304"/>
        <c:axId val="742466696"/>
      </c:lineChart>
      <c:dateAx>
        <c:axId val="742466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6696"/>
        <c:crosses val="autoZero"/>
        <c:auto val="1"/>
        <c:lblOffset val="100"/>
        <c:baseTimeUnit val="days"/>
      </c:dateAx>
      <c:valAx>
        <c:axId val="7424666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616360"/>
        <c:axId val="746616752"/>
      </c:lineChart>
      <c:dateAx>
        <c:axId val="746616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616752"/>
        <c:crosses val="autoZero"/>
        <c:auto val="1"/>
        <c:lblOffset val="100"/>
        <c:baseTimeUnit val="days"/>
      </c:dateAx>
      <c:valAx>
        <c:axId val="7466167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61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www.trendforce.com/price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6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2"/>
      <c r="B2" s="52"/>
      <c r="C2" s="52"/>
      <c r="E2" s="23" t="s">
        <v>50</v>
      </c>
      <c r="F2" s="246">
        <v>12.52</v>
      </c>
      <c r="G2" s="246">
        <v>15.584008749999997</v>
      </c>
      <c r="H2" s="334">
        <v>8000</v>
      </c>
      <c r="I2" s="49">
        <v>124672.06999999998</v>
      </c>
      <c r="J2" s="372">
        <v>-24512.069999999978</v>
      </c>
      <c r="K2" s="358">
        <v>-0.19661236073163768</v>
      </c>
      <c r="L2" s="372">
        <v>-9896.4989999983518</v>
      </c>
      <c r="M2">
        <v>6400</v>
      </c>
      <c r="N2" s="369" t="str">
        <f>HYPERLINK("http://finance.yahoo.com/q?s=" &amp; E2, "Link")</f>
        <v>Link</v>
      </c>
      <c r="O2" s="368">
        <v>1.34E-2</v>
      </c>
      <c r="P2" s="368">
        <v>1.21E-2</v>
      </c>
      <c r="Q2" s="49"/>
      <c r="R2" s="49"/>
      <c r="S2" s="49"/>
      <c r="T2" s="49"/>
    </row>
    <row r="3" spans="1:22" ht="21.95" customHeight="1" x14ac:dyDescent="0.25">
      <c r="A3" s="51"/>
      <c r="B3" s="52"/>
      <c r="C3" s="52"/>
      <c r="E3" s="23" t="s">
        <v>198</v>
      </c>
      <c r="F3" s="246">
        <v>22.29</v>
      </c>
      <c r="G3" s="246">
        <v>29.751439999999999</v>
      </c>
      <c r="H3" s="334">
        <v>2000</v>
      </c>
      <c r="I3" s="49">
        <v>59502.879999999997</v>
      </c>
      <c r="J3" s="372">
        <v>-14922.879999999997</v>
      </c>
      <c r="K3" s="358">
        <v>-0.25079256667912547</v>
      </c>
      <c r="L3" s="372">
        <v>-13174.910000000003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-9.2399999999999996E-2</v>
      </c>
      <c r="Q3" s="150"/>
      <c r="R3" s="49"/>
    </row>
    <row r="4" spans="1:22" ht="21.95" customHeight="1" x14ac:dyDescent="0.25">
      <c r="A4" s="52"/>
      <c r="B4" s="52"/>
      <c r="C4" s="52"/>
      <c r="E4" s="23" t="s">
        <v>17</v>
      </c>
      <c r="F4" s="246">
        <v>13.46</v>
      </c>
      <c r="G4" s="246">
        <v>35.485680000000166</v>
      </c>
      <c r="H4" s="50">
        <v>1000</v>
      </c>
      <c r="I4" s="49">
        <v>35485.680000000168</v>
      </c>
      <c r="J4" s="372">
        <v>-22025.680000000168</v>
      </c>
      <c r="K4" s="358">
        <v>-0.62069206508090202</v>
      </c>
      <c r="L4" s="49">
        <v>-22025.680000000168</v>
      </c>
      <c r="M4">
        <v>1000</v>
      </c>
      <c r="N4" s="369" t="str">
        <f>HYPERLINK("http://finance.yahoo.com/q?s=" &amp; E4, "Link")</f>
        <v>Link</v>
      </c>
      <c r="O4" s="358">
        <v>0</v>
      </c>
      <c r="P4" s="358">
        <v>3.0000000000000001E-3</v>
      </c>
      <c r="Q4" s="49"/>
      <c r="S4" s="49"/>
    </row>
    <row r="5" spans="1:22" ht="21.95" customHeight="1" x14ac:dyDescent="0.25">
      <c r="A5" s="51"/>
      <c r="B5" s="51"/>
      <c r="C5" s="52"/>
      <c r="E5" s="23" t="s">
        <v>217</v>
      </c>
      <c r="F5" s="246">
        <v>60.44</v>
      </c>
      <c r="G5" s="50">
        <v>67.17928571428574</v>
      </c>
      <c r="H5" s="334">
        <v>350</v>
      </c>
      <c r="I5" s="49">
        <v>23512.750000000007</v>
      </c>
      <c r="J5" s="372">
        <v>-2358.7500000000073</v>
      </c>
      <c r="K5" s="358">
        <v>-0.10031791262187574</v>
      </c>
      <c r="L5" s="372">
        <v>-1682.8000000000065</v>
      </c>
      <c r="M5">
        <v>300</v>
      </c>
      <c r="N5" s="369" t="str">
        <f>HYPERLINK("http://finance.yahoo.com/q?s=" &amp; E5, "Link")</f>
        <v>Link</v>
      </c>
      <c r="O5" s="368">
        <v>1.7899999999999999E-2</v>
      </c>
      <c r="P5" s="368">
        <v>8.8000000000000005E-3</v>
      </c>
      <c r="Q5" s="49"/>
      <c r="R5" s="49"/>
      <c r="S5" s="49"/>
      <c r="T5" s="356"/>
      <c r="U5" s="356"/>
    </row>
    <row r="6" spans="1:22" ht="21.95" customHeight="1" x14ac:dyDescent="0.25">
      <c r="A6" s="52"/>
      <c r="B6" s="157"/>
      <c r="C6" s="335"/>
      <c r="E6" s="23" t="s">
        <v>55</v>
      </c>
      <c r="F6" s="246">
        <v>64.12</v>
      </c>
      <c r="G6" s="246">
        <v>78.163960000000031</v>
      </c>
      <c r="H6" s="334">
        <v>250</v>
      </c>
      <c r="I6" s="435">
        <v>19540.990000000009</v>
      </c>
      <c r="J6" s="372">
        <v>-3510.9900000000034</v>
      </c>
      <c r="K6" s="358">
        <v>-0.17967308718749692</v>
      </c>
      <c r="L6" s="372">
        <v>-3510.9900000000034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-1.06E-2</v>
      </c>
      <c r="Q6" s="150"/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229</v>
      </c>
      <c r="F7" s="246">
        <v>22.71</v>
      </c>
      <c r="G7" s="246">
        <v>25.146116666666668</v>
      </c>
      <c r="H7" s="50">
        <v>600</v>
      </c>
      <c r="I7" s="49">
        <v>15087.67</v>
      </c>
      <c r="J7" s="372">
        <v>-1461.67</v>
      </c>
      <c r="K7" s="358">
        <v>-9.6878444451661522E-2</v>
      </c>
      <c r="L7" s="49">
        <v>-9.4100000000016735</v>
      </c>
      <c r="M7">
        <v>400</v>
      </c>
      <c r="N7" s="369" t="str">
        <f>HYPERLINK("http://finance.yahoo.com/q?s=" &amp; E7, "Link")</f>
        <v>Link</v>
      </c>
      <c r="O7" s="358">
        <v>2.06E-2</v>
      </c>
      <c r="P7" s="358">
        <v>1.7000000000000001E-2</v>
      </c>
      <c r="Q7" s="150"/>
      <c r="R7" s="49"/>
      <c r="S7" s="49"/>
    </row>
    <row r="8" spans="1:22" ht="21.95" customHeight="1" x14ac:dyDescent="0.25">
      <c r="A8" s="51"/>
      <c r="B8" s="51"/>
      <c r="C8" s="52"/>
      <c r="E8" s="23" t="s">
        <v>172</v>
      </c>
      <c r="F8" s="246">
        <v>57.1</v>
      </c>
      <c r="G8" s="246">
        <v>58.547100000000007</v>
      </c>
      <c r="H8" s="334">
        <v>200</v>
      </c>
      <c r="I8" s="49">
        <v>11709.420000000002</v>
      </c>
      <c r="J8" s="372">
        <v>-289.42000000000189</v>
      </c>
      <c r="K8" s="358">
        <v>-2.4716851902143844E-2</v>
      </c>
      <c r="L8" s="372">
        <v>-239.47000000000207</v>
      </c>
      <c r="M8">
        <v>100</v>
      </c>
      <c r="N8" s="369" t="str">
        <f>HYPERLINK("http://finance.yahoo.com/q?s=" &amp; E8, "Link")</f>
        <v>Link</v>
      </c>
      <c r="O8" s="368">
        <v>3.2500000000000001E-2</v>
      </c>
      <c r="P8" s="368">
        <v>-2.9399999999999999E-2</v>
      </c>
      <c r="R8" s="49"/>
      <c r="S8" s="49"/>
    </row>
    <row r="9" spans="1:22" ht="21.95" customHeight="1" x14ac:dyDescent="0.25">
      <c r="A9" s="51"/>
      <c r="B9" s="51"/>
      <c r="C9" s="52"/>
      <c r="E9" s="23" t="s">
        <v>174</v>
      </c>
      <c r="F9" s="246">
        <v>53.89</v>
      </c>
      <c r="G9" s="246">
        <v>53.87</v>
      </c>
      <c r="H9" s="334">
        <v>200</v>
      </c>
      <c r="I9" s="49">
        <v>10774</v>
      </c>
      <c r="J9" s="372">
        <v>4</v>
      </c>
      <c r="K9" s="358">
        <v>3.7126415444594632E-4</v>
      </c>
      <c r="L9" s="372">
        <v>1208.880000000001</v>
      </c>
      <c r="M9">
        <v>120</v>
      </c>
      <c r="N9" s="369" t="str">
        <f>HYPERLINK("http://finance.yahoo.com/q?s=" &amp; E9, "Link")</f>
        <v>Link</v>
      </c>
      <c r="O9" s="368">
        <v>2.7300000000000001E-2</v>
      </c>
      <c r="P9" s="368">
        <v>-2.0000000000000001E-4</v>
      </c>
      <c r="Q9" s="49"/>
      <c r="R9" s="49"/>
      <c r="U9" s="49"/>
    </row>
    <row r="10" spans="1:22" ht="21.95" customHeight="1" x14ac:dyDescent="0.25">
      <c r="A10" s="51"/>
      <c r="B10" s="51"/>
      <c r="C10" s="52"/>
      <c r="E10" s="23" t="s">
        <v>9</v>
      </c>
      <c r="F10" s="246">
        <v>1.39</v>
      </c>
      <c r="G10" s="246">
        <v>2.6636025000000001</v>
      </c>
      <c r="H10" s="334">
        <v>4000</v>
      </c>
      <c r="I10" s="49">
        <v>10654.41</v>
      </c>
      <c r="J10" s="372">
        <v>-5094.41</v>
      </c>
      <c r="K10" s="358">
        <v>-0.4781503621505086</v>
      </c>
      <c r="L10" s="372">
        <v>-4659.4799999999996</v>
      </c>
      <c r="M10">
        <v>2000</v>
      </c>
      <c r="N10" s="369" t="str">
        <f>HYPERLINK("http://finance.yahoo.com/q?s=" &amp; E10, "Link")</f>
        <v>Link</v>
      </c>
      <c r="O10" s="368">
        <v>0.1963</v>
      </c>
      <c r="P10" s="368">
        <v>6.1100000000000002E-2</v>
      </c>
    </row>
    <row r="11" spans="1:22" ht="21.95" customHeight="1" x14ac:dyDescent="0.25">
      <c r="A11" s="51"/>
      <c r="B11" s="51"/>
      <c r="C11" s="52"/>
      <c r="E11" s="23" t="s">
        <v>359</v>
      </c>
      <c r="F11" s="246">
        <v>52.61</v>
      </c>
      <c r="G11" s="246">
        <v>53.800555555555555</v>
      </c>
      <c r="H11" s="334">
        <v>180</v>
      </c>
      <c r="I11" s="49">
        <v>9684.1</v>
      </c>
      <c r="J11" s="372">
        <v>-214.30000000000109</v>
      </c>
      <c r="K11" s="358">
        <v>-2.21290569077147E-2</v>
      </c>
      <c r="L11" s="372">
        <v>-214.30000000000109</v>
      </c>
      <c r="M11">
        <v>130</v>
      </c>
      <c r="N11" s="369" t="str">
        <f>HYPERLINK("http://finance.yahoo.com/q?s=" &amp; E11, "Link")</f>
        <v>Link</v>
      </c>
      <c r="O11" s="368">
        <v>4.3499999999999997E-2</v>
      </c>
      <c r="P11" s="368">
        <v>-5.1400000000000001E-2</v>
      </c>
      <c r="Q11" s="445"/>
      <c r="R11" s="49"/>
      <c r="S11" s="49"/>
      <c r="T11" s="49"/>
      <c r="V11" s="49"/>
    </row>
    <row r="12" spans="1:22" ht="21.95" customHeight="1" x14ac:dyDescent="0.25">
      <c r="A12" s="52"/>
      <c r="B12" s="52"/>
      <c r="C12" s="52"/>
      <c r="E12" s="23" t="s">
        <v>226</v>
      </c>
      <c r="F12" s="246">
        <v>27.58</v>
      </c>
      <c r="G12" s="246">
        <v>30.778359999999999</v>
      </c>
      <c r="H12" s="334">
        <v>250</v>
      </c>
      <c r="I12" s="49">
        <v>7694.59</v>
      </c>
      <c r="J12" s="372">
        <v>-799.59000000000015</v>
      </c>
      <c r="K12" s="358">
        <v>-0.10391586816191639</v>
      </c>
      <c r="L12" s="372">
        <v>2510.8799999999937</v>
      </c>
      <c r="M12">
        <v>150</v>
      </c>
      <c r="N12" s="369" t="str">
        <f>HYPERLINK("http://finance.yahoo.com/q?s=" &amp; E12, "Link")</f>
        <v>Link</v>
      </c>
      <c r="O12" s="368">
        <v>4.0899999999999999E-2</v>
      </c>
      <c r="P12" s="368">
        <v>3.1E-2</v>
      </c>
      <c r="S12" s="49"/>
      <c r="T12" s="49"/>
    </row>
    <row r="13" spans="1:22" ht="21.95" customHeight="1" x14ac:dyDescent="0.25">
      <c r="A13" s="51"/>
      <c r="B13" s="51"/>
      <c r="C13" s="52"/>
      <c r="E13" s="23" t="s">
        <v>34</v>
      </c>
      <c r="F13" s="246">
        <v>29.86</v>
      </c>
      <c r="G13" s="246">
        <v>18.652675000000016</v>
      </c>
      <c r="H13" s="334">
        <v>400</v>
      </c>
      <c r="I13" s="49">
        <v>7461.070000000007</v>
      </c>
      <c r="J13" s="372">
        <v>4482.929999999993</v>
      </c>
      <c r="K13" s="358">
        <v>0.60084277456182411</v>
      </c>
      <c r="L13" s="372">
        <v>19978.796999999846</v>
      </c>
      <c r="M13">
        <v>400</v>
      </c>
      <c r="N13" s="369" t="str">
        <f>HYPERLINK("http://finance.yahoo.com/q?s=" &amp; E13, "Link")</f>
        <v>Link</v>
      </c>
      <c r="O13" s="368">
        <v>0</v>
      </c>
      <c r="P13" s="368">
        <v>-2.29E-2</v>
      </c>
      <c r="Q13" s="49"/>
      <c r="R13" s="49"/>
      <c r="S13" s="49"/>
      <c r="T13" s="49"/>
    </row>
    <row r="14" spans="1:22" ht="21.95" customHeight="1" x14ac:dyDescent="0.25">
      <c r="A14" s="51"/>
      <c r="B14" s="51"/>
      <c r="C14" s="51"/>
      <c r="E14" s="23" t="s">
        <v>274</v>
      </c>
      <c r="F14" s="246">
        <v>70.12</v>
      </c>
      <c r="G14" s="246">
        <v>69.666600000000003</v>
      </c>
      <c r="H14" s="50">
        <v>100</v>
      </c>
      <c r="I14" s="49">
        <v>6966.66</v>
      </c>
      <c r="J14" s="372">
        <v>45.340000000000146</v>
      </c>
      <c r="K14" s="358">
        <v>6.5081401991772527E-3</v>
      </c>
      <c r="L14" s="49">
        <v>203.63999999999942</v>
      </c>
      <c r="M14">
        <v>50</v>
      </c>
      <c r="N14" s="369" t="str">
        <f>HYPERLINK("http://finance.yahoo.com/q?s=" &amp; E14, "Link")</f>
        <v>Link</v>
      </c>
      <c r="O14" s="358">
        <v>1.49E-2</v>
      </c>
      <c r="P14" s="358">
        <v>-3.04E-2</v>
      </c>
      <c r="S14" s="49"/>
    </row>
    <row r="15" spans="1:22" ht="21.95" customHeight="1" x14ac:dyDescent="0.25">
      <c r="A15" s="51"/>
      <c r="B15" s="51"/>
      <c r="C15" s="52"/>
      <c r="E15" s="23" t="s">
        <v>759</v>
      </c>
      <c r="F15" s="246">
        <v>130.16</v>
      </c>
      <c r="G15" s="246">
        <v>132.88</v>
      </c>
      <c r="H15" s="50">
        <v>25</v>
      </c>
      <c r="I15" s="49">
        <v>3322</v>
      </c>
      <c r="J15" s="372">
        <v>-68</v>
      </c>
      <c r="K15" s="358">
        <v>-2.0469596628537017E-2</v>
      </c>
      <c r="L15" s="49">
        <v>-68</v>
      </c>
      <c r="M15" s="30">
        <v>42923</v>
      </c>
      <c r="N15" s="369" t="str">
        <f>HYPERLINK("http://finance.yahoo.com/q?s=" &amp; E15, "Link")</f>
        <v>Link</v>
      </c>
      <c r="O15" s="358">
        <v>1.49E-2</v>
      </c>
      <c r="P15" s="358">
        <v>-7.4999999999999997E-3</v>
      </c>
      <c r="Q15" s="150"/>
      <c r="R15" s="49"/>
      <c r="S15" s="49"/>
    </row>
    <row r="16" spans="1:22" ht="21.95" customHeight="1" x14ac:dyDescent="0.25">
      <c r="A16" s="51"/>
      <c r="B16" s="51"/>
      <c r="C16" s="52"/>
      <c r="E16" s="23" t="s">
        <v>197</v>
      </c>
      <c r="F16" s="246">
        <v>51.1</v>
      </c>
      <c r="G16" s="246">
        <v>51.65</v>
      </c>
      <c r="H16" s="334">
        <v>50</v>
      </c>
      <c r="I16" s="49">
        <v>2582.5</v>
      </c>
      <c r="J16" s="372">
        <v>-27.5</v>
      </c>
      <c r="K16" s="358">
        <v>-1.0648596321393942E-2</v>
      </c>
      <c r="L16" s="372">
        <v>447.97999999999956</v>
      </c>
      <c r="M16">
        <v>50</v>
      </c>
      <c r="N16" s="369" t="str">
        <f>HYPERLINK("http://finance.yahoo.com/q?s=" &amp; E16, "Link")</f>
        <v>Link</v>
      </c>
      <c r="O16" s="368">
        <v>1.29E-2</v>
      </c>
      <c r="P16" s="368">
        <v>-3.4000000000000002E-2</v>
      </c>
      <c r="S16" s="49"/>
    </row>
    <row r="17" spans="1:22" ht="21.95" customHeight="1" x14ac:dyDescent="0.25">
      <c r="A17" s="51"/>
      <c r="B17" s="51"/>
      <c r="C17" s="52"/>
      <c r="E17" s="23" t="s">
        <v>345</v>
      </c>
      <c r="F17" s="246">
        <v>30.92</v>
      </c>
      <c r="G17" s="246">
        <v>30.04175</v>
      </c>
      <c r="H17" s="334">
        <v>80</v>
      </c>
      <c r="I17" s="49">
        <v>2403.34</v>
      </c>
      <c r="J17" s="372">
        <v>70.260000000000218</v>
      </c>
      <c r="K17" s="358">
        <v>2.923431557748804E-2</v>
      </c>
      <c r="L17" s="372">
        <v>70.260000000000218</v>
      </c>
      <c r="M17">
        <v>80</v>
      </c>
      <c r="N17" s="369" t="str">
        <f>HYPERLINK("http://finance.yahoo.com/q?s=" &amp; E17, "Link")</f>
        <v>Link</v>
      </c>
      <c r="O17" s="368">
        <v>4.24E-2</v>
      </c>
      <c r="P17" s="368">
        <v>1.61E-2</v>
      </c>
      <c r="Q17" s="150"/>
      <c r="S17" s="49"/>
      <c r="T17" s="49"/>
    </row>
    <row r="18" spans="1:22" ht="21.95" customHeight="1" x14ac:dyDescent="0.25">
      <c r="A18" s="52"/>
      <c r="B18" s="52"/>
      <c r="C18" s="52"/>
      <c r="E18" s="23" t="s">
        <v>10</v>
      </c>
      <c r="F18" s="246">
        <v>30</v>
      </c>
      <c r="G18" s="246">
        <v>30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-2.41E-2</v>
      </c>
      <c r="Q18" s="49"/>
      <c r="R18" s="49"/>
      <c r="T18" s="49"/>
      <c r="V18" s="49"/>
    </row>
    <row r="19" spans="1:22" ht="21.95" customHeight="1" x14ac:dyDescent="0.25">
      <c r="A19" s="51"/>
      <c r="B19" s="51"/>
      <c r="C19" s="52"/>
      <c r="E19" s="23" t="s">
        <v>205</v>
      </c>
      <c r="F19" s="246">
        <v>142.27000000000001</v>
      </c>
      <c r="G19" s="246">
        <v>142.27000000000001</v>
      </c>
      <c r="H19" s="334">
        <v>0</v>
      </c>
      <c r="I19" s="49">
        <v>0</v>
      </c>
      <c r="J19" s="372">
        <v>0</v>
      </c>
      <c r="K19" s="358">
        <v>0</v>
      </c>
      <c r="L19" s="372">
        <v>363.09999999999945</v>
      </c>
      <c r="M19">
        <v>0</v>
      </c>
      <c r="N19" s="369" t="str">
        <f>HYPERLINK("http://finance.yahoo.com/q?s=" &amp; E19, "Link")</f>
        <v>Link</v>
      </c>
      <c r="O19" s="368">
        <v>1.5900000000000001E-2</v>
      </c>
      <c r="P19" s="368">
        <v>-1.4E-2</v>
      </c>
      <c r="R19" s="49"/>
    </row>
    <row r="20" spans="1:22" ht="21.95" customHeight="1" x14ac:dyDescent="0.25">
      <c r="A20" s="51"/>
      <c r="B20" s="51"/>
      <c r="C20" s="52"/>
      <c r="E20" s="23" t="s">
        <v>254</v>
      </c>
      <c r="F20" s="246">
        <v>49.5</v>
      </c>
      <c r="G20" s="246">
        <v>49.5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6.3E-3</v>
      </c>
      <c r="Q20" s="445"/>
      <c r="R20" s="49"/>
      <c r="S20" s="49"/>
      <c r="T20" s="49"/>
    </row>
    <row r="21" spans="1:22" ht="21.95" customHeight="1" x14ac:dyDescent="0.25">
      <c r="A21" s="51"/>
      <c r="B21" s="51"/>
      <c r="C21" s="52"/>
      <c r="E21" s="23" t="s">
        <v>45</v>
      </c>
      <c r="F21" s="246">
        <v>89.82</v>
      </c>
      <c r="G21" s="246">
        <v>89.82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2.9999999999999997E-4</v>
      </c>
      <c r="Q21" s="150"/>
      <c r="S21" s="49"/>
    </row>
    <row r="22" spans="1:22" ht="21.95" customHeight="1" x14ac:dyDescent="0.25">
      <c r="A22" s="51"/>
      <c r="B22" s="51"/>
      <c r="C22" s="51"/>
      <c r="E22" s="23" t="s">
        <v>341</v>
      </c>
      <c r="F22" s="246">
        <v>24.07</v>
      </c>
      <c r="G22" s="246">
        <v>24.07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0</v>
      </c>
    </row>
    <row r="23" spans="1:22" ht="21.95" customHeight="1" x14ac:dyDescent="0.25">
      <c r="A23" s="61"/>
      <c r="B23" s="62"/>
      <c r="C23" s="61"/>
      <c r="E23" s="23" t="s">
        <v>752</v>
      </c>
      <c r="F23" s="246">
        <v>26.43</v>
      </c>
      <c r="G23" s="246">
        <v>26.43</v>
      </c>
      <c r="H23" s="334">
        <v>0</v>
      </c>
      <c r="I23" s="49">
        <v>0</v>
      </c>
      <c r="J23" s="372">
        <v>0</v>
      </c>
      <c r="K23" s="358">
        <v>0</v>
      </c>
      <c r="L23" s="372">
        <v>309.26000000000022</v>
      </c>
      <c r="M23">
        <v>0</v>
      </c>
      <c r="N23" s="369" t="str">
        <f>HYPERLINK("http://finance.yahoo.com/q?s=" &amp; E23, "Link")</f>
        <v>Link</v>
      </c>
      <c r="O23" s="368">
        <v>8.8000000000000005E-3</v>
      </c>
      <c r="P23" s="368">
        <v>-1.01E-2</v>
      </c>
      <c r="Q23" s="150"/>
      <c r="R23" s="49"/>
      <c r="S23" s="49"/>
      <c r="T23" s="49"/>
    </row>
    <row r="24" spans="1:22" ht="21.95" customHeight="1" x14ac:dyDescent="0.25">
      <c r="A24" s="51"/>
      <c r="B24" s="51"/>
      <c r="C24" s="52"/>
      <c r="E24" s="23" t="s">
        <v>33</v>
      </c>
      <c r="F24" s="246">
        <v>236.25</v>
      </c>
      <c r="G24" s="246">
        <v>236.25</v>
      </c>
      <c r="H24" s="50">
        <v>0</v>
      </c>
      <c r="I24" s="49">
        <v>0</v>
      </c>
      <c r="J24" s="372">
        <v>0</v>
      </c>
      <c r="K24" s="358">
        <v>0</v>
      </c>
      <c r="L24" s="49">
        <v>780.73999999999796</v>
      </c>
      <c r="M24">
        <v>0</v>
      </c>
      <c r="N24" s="369" t="str">
        <f>HYPERLINK("http://finance.yahoo.com/q?s=" &amp; E24, "Link")</f>
        <v>Link</v>
      </c>
      <c r="O24" s="358">
        <v>1.8599999999999998E-2</v>
      </c>
      <c r="P24" s="358">
        <v>-7.3000000000000001E-3</v>
      </c>
      <c r="R24" s="49"/>
    </row>
    <row r="25" spans="1:22" ht="21.95" customHeight="1" x14ac:dyDescent="0.25">
      <c r="A25" s="51"/>
      <c r="B25" s="51"/>
      <c r="C25" s="52"/>
      <c r="E25" s="23" t="s">
        <v>228</v>
      </c>
      <c r="F25" s="246">
        <v>81.45</v>
      </c>
      <c r="G25" s="246">
        <v>81.45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9.2999999999999992E-3</v>
      </c>
      <c r="Q25" s="150"/>
      <c r="S25" s="49"/>
      <c r="U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251.74</v>
      </c>
      <c r="G26" s="246">
        <v>251.74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-1.29E-2</v>
      </c>
      <c r="R26" s="49"/>
      <c r="S26" s="49"/>
    </row>
    <row r="27" spans="1:22" ht="21.95" customHeight="1" x14ac:dyDescent="0.25">
      <c r="A27" s="52"/>
      <c r="B27" s="52"/>
      <c r="C27" s="52"/>
      <c r="E27" s="23" t="s">
        <v>310</v>
      </c>
      <c r="F27" s="246">
        <v>54.46</v>
      </c>
      <c r="G27" s="246">
        <v>54.46</v>
      </c>
      <c r="H27" s="50">
        <v>0</v>
      </c>
      <c r="I27" s="49">
        <v>0</v>
      </c>
      <c r="J27" s="372">
        <v>0</v>
      </c>
      <c r="K27" s="358">
        <v>0</v>
      </c>
      <c r="L27" s="49">
        <v>910.79999999999927</v>
      </c>
      <c r="M27">
        <v>0</v>
      </c>
      <c r="N27" s="369" t="str">
        <f>HYPERLINK("http://finance.yahoo.com/q?s=" &amp; E27, "Link")</f>
        <v>Link</v>
      </c>
      <c r="O27" s="358">
        <v>2.87E-2</v>
      </c>
      <c r="P27" s="358">
        <v>3.3E-3</v>
      </c>
      <c r="R27" s="49"/>
      <c r="T27" s="49"/>
    </row>
    <row r="28" spans="1:22" ht="21.95" customHeight="1" x14ac:dyDescent="0.25">
      <c r="A28" s="157"/>
      <c r="B28" s="51"/>
      <c r="C28" s="52"/>
      <c r="E28" s="23" t="s">
        <v>52</v>
      </c>
      <c r="F28" s="246">
        <v>74.989999999999995</v>
      </c>
      <c r="G28" s="246">
        <v>74.989999999999995</v>
      </c>
      <c r="H28" s="50">
        <v>0</v>
      </c>
      <c r="I28" s="49">
        <v>0</v>
      </c>
      <c r="J28" s="372">
        <v>0</v>
      </c>
      <c r="K28" s="358">
        <v>0</v>
      </c>
      <c r="L28" s="49">
        <v>1056.739999999998</v>
      </c>
      <c r="M28">
        <v>0</v>
      </c>
      <c r="N28" s="369" t="str">
        <f>HYPERLINK("http://finance.yahoo.com/q?s=" &amp; E28, "Link")</f>
        <v>Link</v>
      </c>
      <c r="O28" s="358">
        <v>2.1999999999999999E-2</v>
      </c>
      <c r="P28" s="358">
        <v>-1.2500000000000001E-2</v>
      </c>
      <c r="Q28" s="49"/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40.450000000000003</v>
      </c>
      <c r="G29" s="246">
        <v>40.450000000000003</v>
      </c>
      <c r="H29" s="334">
        <v>0</v>
      </c>
      <c r="I29" s="49">
        <v>0</v>
      </c>
      <c r="J29" s="372">
        <v>0</v>
      </c>
      <c r="K29" s="358">
        <v>0</v>
      </c>
      <c r="L29" s="372">
        <v>264.92000000000007</v>
      </c>
      <c r="M29">
        <v>0</v>
      </c>
      <c r="N29" s="369" t="str">
        <f>HYPERLINK("http://finance.yahoo.com/q?s=" &amp; E29, "Link")</f>
        <v>Link</v>
      </c>
      <c r="O29" s="368">
        <v>3.4200000000000001E-2</v>
      </c>
      <c r="P29" s="368">
        <v>-1.2E-2</v>
      </c>
      <c r="Q29" s="445"/>
      <c r="R29" s="49"/>
      <c r="S29" s="49"/>
      <c r="U29" s="49"/>
    </row>
    <row r="30" spans="1:22" ht="21.95" customHeight="1" x14ac:dyDescent="0.25">
      <c r="A30" s="51"/>
      <c r="B30" s="51"/>
      <c r="C30" s="52"/>
      <c r="E30" s="23" t="s">
        <v>8</v>
      </c>
      <c r="F30" s="246">
        <v>81.77</v>
      </c>
      <c r="G30" s="246">
        <v>81.77</v>
      </c>
      <c r="H30" s="50">
        <v>0</v>
      </c>
      <c r="I30" s="49">
        <v>0</v>
      </c>
      <c r="J30" s="372">
        <v>0</v>
      </c>
      <c r="K30" s="358">
        <v>0</v>
      </c>
      <c r="L30" s="49">
        <v>121.94999999999982</v>
      </c>
      <c r="M30">
        <v>0</v>
      </c>
      <c r="N30" s="369" t="str">
        <f>HYPERLINK("http://finance.yahoo.com/q?s=" &amp; E30, "Link")</f>
        <v>Link</v>
      </c>
      <c r="O30" s="358">
        <v>1.67E-2</v>
      </c>
      <c r="P30" s="358">
        <v>2.6200000000000001E-2</v>
      </c>
    </row>
    <row r="31" spans="1:22" ht="21.95" customHeight="1" x14ac:dyDescent="0.25">
      <c r="A31" s="51"/>
      <c r="B31" s="51"/>
      <c r="C31" s="52"/>
      <c r="E31" s="23" t="s">
        <v>284</v>
      </c>
      <c r="F31" s="246">
        <v>77.06</v>
      </c>
      <c r="G31" s="246">
        <v>77.06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-3.78E-2</v>
      </c>
      <c r="S31" s="49"/>
      <c r="T31" s="49"/>
    </row>
    <row r="32" spans="1:22" ht="21.95" customHeight="1" x14ac:dyDescent="0.25">
      <c r="A32" s="51"/>
      <c r="B32" s="52"/>
      <c r="C32" s="52"/>
      <c r="E32" s="23" t="s">
        <v>32</v>
      </c>
      <c r="F32" s="246">
        <v>52</v>
      </c>
      <c r="G32" s="246">
        <v>52</v>
      </c>
      <c r="H32" s="334">
        <v>0</v>
      </c>
      <c r="I32" s="49">
        <v>0</v>
      </c>
      <c r="J32" s="372">
        <v>0</v>
      </c>
      <c r="K32" s="358">
        <v>0</v>
      </c>
      <c r="L32" s="372">
        <v>1198.4699999999971</v>
      </c>
      <c r="M32">
        <v>0</v>
      </c>
      <c r="N32" s="369" t="str">
        <f>HYPERLINK("http://finance.yahoo.com/q?s=" &amp; E32, "Link")</f>
        <v>Link</v>
      </c>
      <c r="O32" s="368">
        <v>1.7600000000000001E-2</v>
      </c>
      <c r="P32" s="368">
        <v>8.5000000000000006E-3</v>
      </c>
      <c r="R32" s="49"/>
      <c r="S32" s="49"/>
      <c r="T32" s="49"/>
    </row>
    <row r="33" spans="1:20" ht="21.95" customHeight="1" x14ac:dyDescent="0.25">
      <c r="A33" s="51"/>
      <c r="B33" s="51"/>
      <c r="C33" s="52"/>
      <c r="E33" s="23" t="s">
        <v>63</v>
      </c>
      <c r="F33" s="246">
        <v>105.51</v>
      </c>
      <c r="G33" s="246">
        <v>105.51</v>
      </c>
      <c r="H33" s="334">
        <v>0</v>
      </c>
      <c r="I33" s="49">
        <v>0</v>
      </c>
      <c r="J33" s="372">
        <v>0</v>
      </c>
      <c r="K33" s="358">
        <v>0</v>
      </c>
      <c r="L33" s="372">
        <v>257.30999999999949</v>
      </c>
      <c r="M33">
        <v>0</v>
      </c>
      <c r="N33" s="369" t="str">
        <f>HYPERLINK("http://finance.yahoo.com/q?s=" &amp; E33, "Link")</f>
        <v>Link</v>
      </c>
      <c r="O33" s="368">
        <v>1.38E-2</v>
      </c>
      <c r="P33" s="368">
        <v>-4.4000000000000003E-3</v>
      </c>
      <c r="Q33" s="150"/>
      <c r="R33" s="49"/>
      <c r="S33" s="49"/>
    </row>
    <row r="34" spans="1:20" ht="21.95" customHeight="1" x14ac:dyDescent="0.25">
      <c r="A34" s="51"/>
      <c r="B34" s="51"/>
      <c r="C34" s="52"/>
      <c r="E34" s="23" t="s">
        <v>320</v>
      </c>
      <c r="F34" s="246">
        <v>114.99</v>
      </c>
      <c r="G34" s="246">
        <v>114.99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2.9999999999999997E-4</v>
      </c>
      <c r="S34" s="49"/>
    </row>
    <row r="35" spans="1:20" ht="21.95" customHeight="1" x14ac:dyDescent="0.25">
      <c r="A35" s="51"/>
      <c r="B35" s="51"/>
      <c r="C35" s="52"/>
      <c r="E35" s="23" t="s">
        <v>199</v>
      </c>
      <c r="F35" s="246">
        <v>11.22</v>
      </c>
      <c r="G35" s="246">
        <v>11.22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-1.8E-3</v>
      </c>
      <c r="S35" s="49"/>
    </row>
    <row r="36" spans="1:20" ht="21.95" customHeight="1" x14ac:dyDescent="0.25">
      <c r="A36" s="52"/>
      <c r="B36" s="52"/>
      <c r="C36" s="52"/>
      <c r="E36" s="23" t="s">
        <v>275</v>
      </c>
      <c r="F36" s="246">
        <v>27.45</v>
      </c>
      <c r="G36" s="246">
        <v>27.45</v>
      </c>
      <c r="H36" s="50">
        <v>0</v>
      </c>
      <c r="I36" s="49">
        <v>0</v>
      </c>
      <c r="J36" s="372">
        <v>0</v>
      </c>
      <c r="K36" s="358">
        <v>0</v>
      </c>
      <c r="L36" s="49">
        <v>98.449999999999818</v>
      </c>
      <c r="M36">
        <v>0</v>
      </c>
      <c r="N36" s="369" t="str">
        <f>HYPERLINK("http://finance.yahoo.com/q?s=" &amp; E36, "Link")</f>
        <v>Link</v>
      </c>
      <c r="O36" s="358">
        <v>1.11E-2</v>
      </c>
      <c r="P36" s="358">
        <v>-1.0500000000000001E-2</v>
      </c>
      <c r="R36" s="49"/>
      <c r="S36" s="49"/>
    </row>
    <row r="37" spans="1:20" ht="21.95" customHeight="1" x14ac:dyDescent="0.25">
      <c r="A37" s="51"/>
      <c r="B37" s="51"/>
      <c r="C37" s="52"/>
      <c r="E37" s="23" t="s">
        <v>56</v>
      </c>
      <c r="F37" s="246">
        <v>34.29</v>
      </c>
      <c r="G37" s="246">
        <v>34.29</v>
      </c>
      <c r="H37" s="334">
        <v>0</v>
      </c>
      <c r="I37" s="49">
        <v>0</v>
      </c>
      <c r="J37" s="372">
        <v>0</v>
      </c>
      <c r="K37" s="358">
        <v>0</v>
      </c>
      <c r="L37" s="372">
        <v>36.819999999999709</v>
      </c>
      <c r="M37">
        <v>0</v>
      </c>
      <c r="N37" s="369" t="str">
        <f>HYPERLINK("http://finance.yahoo.com/q?s=" &amp; E37, "Link")</f>
        <v>Link</v>
      </c>
      <c r="O37" s="368">
        <v>4.2999999999999997E-2</v>
      </c>
      <c r="P37" s="368">
        <v>-8.9999999999999993E-3</v>
      </c>
      <c r="Q37" s="445"/>
      <c r="R37" s="49"/>
      <c r="S37" s="49"/>
    </row>
    <row r="38" spans="1:20" ht="21.95" customHeight="1" x14ac:dyDescent="0.25">
      <c r="A38" s="51"/>
      <c r="B38" s="52"/>
      <c r="C38" s="52"/>
      <c r="E38" s="23" t="s">
        <v>22</v>
      </c>
      <c r="F38" s="246">
        <v>43.62</v>
      </c>
      <c r="G38" s="246">
        <v>43.62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3.0000000000000001E-3</v>
      </c>
      <c r="Q38" s="150"/>
      <c r="R38" s="49"/>
      <c r="S38" s="49"/>
    </row>
    <row r="39" spans="1:20" ht="21.95" customHeight="1" x14ac:dyDescent="0.25">
      <c r="A39" s="51"/>
      <c r="B39" s="52"/>
      <c r="C39" s="52"/>
      <c r="E39" s="23" t="s">
        <v>27</v>
      </c>
      <c r="F39" s="246">
        <v>35.21</v>
      </c>
      <c r="G39" s="246">
        <v>35.21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-2.8E-3</v>
      </c>
      <c r="S39" s="49"/>
    </row>
    <row r="40" spans="1:20" ht="21.95" customHeight="1" x14ac:dyDescent="0.25">
      <c r="A40" s="51"/>
      <c r="B40" s="51"/>
      <c r="C40" s="52"/>
      <c r="E40" s="23" t="s">
        <v>173</v>
      </c>
      <c r="F40" s="246">
        <v>56.51</v>
      </c>
      <c r="G40" s="246">
        <v>56.51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>HYPERLINK("http://finance.yahoo.com/q?s=" &amp; E40, "Link")</f>
        <v>Link</v>
      </c>
      <c r="O40" s="368">
        <v>3.6400000000000002E-2</v>
      </c>
      <c r="P40" s="368">
        <v>1.2500000000000001E-2</v>
      </c>
      <c r="Q40" s="150"/>
      <c r="S40" s="49"/>
      <c r="T40" s="49"/>
    </row>
    <row r="41" spans="1:20" ht="21.95" customHeight="1" x14ac:dyDescent="0.25">
      <c r="A41" s="51"/>
      <c r="B41" s="51"/>
      <c r="C41" s="52"/>
      <c r="E41" s="23" t="s">
        <v>278</v>
      </c>
      <c r="F41" s="246">
        <v>134.35</v>
      </c>
      <c r="G41" s="246">
        <v>134.35</v>
      </c>
      <c r="H41" s="50">
        <v>0</v>
      </c>
      <c r="I41" s="49">
        <v>0</v>
      </c>
      <c r="J41" s="372">
        <v>0</v>
      </c>
      <c r="K41" s="358">
        <v>0</v>
      </c>
      <c r="L41" s="49">
        <v>154.77999999999975</v>
      </c>
      <c r="M41">
        <v>0</v>
      </c>
      <c r="N41" s="369" t="str">
        <f>HYPERLINK("http://finance.yahoo.com/q?s=" &amp; E41, "Link")</f>
        <v>Link</v>
      </c>
      <c r="O41" s="358">
        <v>2.5700000000000001E-2</v>
      </c>
      <c r="P41" s="358">
        <v>9.7999999999999997E-3</v>
      </c>
      <c r="R41" s="49"/>
      <c r="S41" s="49"/>
      <c r="T41" s="49"/>
    </row>
    <row r="42" spans="1:20" ht="21.95" customHeight="1" x14ac:dyDescent="0.25">
      <c r="A42" s="51"/>
      <c r="B42" s="51"/>
      <c r="C42" s="52"/>
      <c r="E42" s="23" t="s">
        <v>24</v>
      </c>
      <c r="F42" s="246">
        <v>34.6</v>
      </c>
      <c r="G42" s="246">
        <v>34.6</v>
      </c>
      <c r="H42" s="334">
        <v>0</v>
      </c>
      <c r="I42" s="49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-2.3E-3</v>
      </c>
      <c r="Q42" s="445"/>
      <c r="R42" s="49"/>
      <c r="S42" s="49"/>
      <c r="T42" s="49"/>
    </row>
    <row r="43" spans="1:20" ht="21.95" customHeight="1" x14ac:dyDescent="0.25">
      <c r="A43" s="51"/>
      <c r="B43" s="51"/>
      <c r="C43" s="52"/>
      <c r="E43" s="23" t="s">
        <v>36</v>
      </c>
      <c r="F43" s="246">
        <v>60.29</v>
      </c>
      <c r="G43" s="246">
        <v>60.29</v>
      </c>
      <c r="H43" s="334">
        <v>0</v>
      </c>
      <c r="I43" s="49">
        <v>0</v>
      </c>
      <c r="J43" s="372">
        <v>0</v>
      </c>
      <c r="K43" s="358">
        <v>0</v>
      </c>
      <c r="L43" s="372">
        <v>117.73999999999978</v>
      </c>
      <c r="M43">
        <v>0</v>
      </c>
      <c r="N43" s="369" t="str">
        <f>HYPERLINK("http://finance.yahoo.com/q?s=" &amp; E43, "Link")</f>
        <v>Link</v>
      </c>
      <c r="O43" s="368">
        <v>7.4000000000000003E-3</v>
      </c>
      <c r="P43" s="368">
        <v>3.0000000000000001E-3</v>
      </c>
      <c r="R43" s="49"/>
      <c r="S43" s="49"/>
    </row>
    <row r="44" spans="1:20" ht="21.95" customHeight="1" x14ac:dyDescent="0.25">
      <c r="A44" s="52"/>
      <c r="B44" s="52"/>
      <c r="C44" s="52"/>
      <c r="E44" s="23" t="s">
        <v>206</v>
      </c>
      <c r="F44" s="246">
        <v>36.72</v>
      </c>
      <c r="G44" s="246">
        <v>36.72</v>
      </c>
      <c r="H44" s="50">
        <v>0</v>
      </c>
      <c r="I44" s="49">
        <v>0</v>
      </c>
      <c r="J44" s="372">
        <v>0</v>
      </c>
      <c r="K44" s="358">
        <v>0</v>
      </c>
      <c r="L44" s="49">
        <v>439.77999999999975</v>
      </c>
      <c r="M44">
        <v>0</v>
      </c>
      <c r="N44" s="369" t="str">
        <f>HYPERLINK("http://finance.yahoo.com/q?s=" &amp; E44, "Link")</f>
        <v>Link</v>
      </c>
      <c r="O44" s="358">
        <v>0</v>
      </c>
      <c r="P44" s="358">
        <v>-7.0000000000000001E-3</v>
      </c>
      <c r="Q44" s="150"/>
      <c r="R44" s="49"/>
      <c r="S44" s="49"/>
      <c r="T44" s="49"/>
    </row>
    <row r="45" spans="1:20" ht="21.95" customHeight="1" x14ac:dyDescent="0.25">
      <c r="A45" s="61"/>
      <c r="B45" s="62"/>
      <c r="C45" s="61"/>
      <c r="E45" s="23" t="s">
        <v>276</v>
      </c>
      <c r="F45" s="246">
        <v>52.9</v>
      </c>
      <c r="G45" s="246">
        <v>52.9</v>
      </c>
      <c r="H45" s="334">
        <v>0</v>
      </c>
      <c r="I45" s="49">
        <v>0</v>
      </c>
      <c r="J45" s="372">
        <v>0</v>
      </c>
      <c r="K45" s="358">
        <v>0</v>
      </c>
      <c r="L45" s="372">
        <v>427.92000000000007</v>
      </c>
      <c r="M45">
        <v>0</v>
      </c>
      <c r="N45" s="369" t="str">
        <f>HYPERLINK("http://finance.yahoo.com/q?s=" &amp; E45, "Link")</f>
        <v>Link</v>
      </c>
      <c r="O45" s="368">
        <v>0</v>
      </c>
      <c r="P45" s="368">
        <v>-2.0000000000000001E-4</v>
      </c>
      <c r="R45" s="49"/>
      <c r="S45" s="49"/>
    </row>
    <row r="46" spans="1:20" ht="21.95" customHeight="1" x14ac:dyDescent="0.25">
      <c r="A46" s="157"/>
      <c r="B46" s="51"/>
      <c r="C46" s="52"/>
      <c r="E46" s="23" t="s">
        <v>47</v>
      </c>
      <c r="F46" s="246">
        <v>119.14</v>
      </c>
      <c r="G46" s="246">
        <v>119.14</v>
      </c>
      <c r="H46" s="334">
        <v>0</v>
      </c>
      <c r="I46" s="49">
        <v>0</v>
      </c>
      <c r="J46" s="372">
        <v>0</v>
      </c>
      <c r="K46" s="358">
        <v>0</v>
      </c>
      <c r="L46" s="372">
        <v>-168.6200000000008</v>
      </c>
      <c r="M46">
        <v>0</v>
      </c>
      <c r="N46" s="369" t="str">
        <f>HYPERLINK("http://finance.yahoo.com/q?s=" &amp; E46, "Link")</f>
        <v>Link</v>
      </c>
      <c r="O46" s="368">
        <v>2.18E-2</v>
      </c>
      <c r="P46" s="368">
        <v>7.1999999999999998E-3</v>
      </c>
      <c r="R46" s="49"/>
      <c r="S46" s="49"/>
      <c r="T46" s="49"/>
    </row>
    <row r="47" spans="1:20" ht="21.95" customHeight="1" x14ac:dyDescent="0.25">
      <c r="A47" s="52"/>
      <c r="B47" s="51"/>
      <c r="C47" s="52"/>
      <c r="E47" s="23" t="s">
        <v>175</v>
      </c>
      <c r="F47" s="246">
        <v>54.85</v>
      </c>
      <c r="G47" s="246">
        <v>54.85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4.7999999999999996E-3</v>
      </c>
      <c r="Q47" s="445"/>
      <c r="R47" s="49"/>
      <c r="S47" s="49"/>
    </row>
    <row r="48" spans="1:20" ht="21.95" customHeight="1" x14ac:dyDescent="0.25">
      <c r="A48" s="51"/>
      <c r="B48" s="51"/>
      <c r="C48" s="52"/>
      <c r="E48" s="23" t="s">
        <v>23</v>
      </c>
      <c r="F48" s="246">
        <v>35.32</v>
      </c>
      <c r="G48" s="246">
        <v>35.32</v>
      </c>
      <c r="H48" s="334">
        <v>0</v>
      </c>
      <c r="I48" s="49">
        <v>0</v>
      </c>
      <c r="J48" s="372">
        <v>0</v>
      </c>
      <c r="K48" s="358">
        <v>0</v>
      </c>
      <c r="L48" s="372">
        <v>171.89999999999964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9.4000000000000004E-3</v>
      </c>
      <c r="Q48" s="49"/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176</v>
      </c>
      <c r="F49" s="246">
        <v>242.64</v>
      </c>
      <c r="G49" s="246">
        <v>242.64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2.0000000000000001E-4</v>
      </c>
      <c r="R49" s="49"/>
      <c r="S49" s="49"/>
      <c r="T49" s="49"/>
    </row>
    <row r="50" spans="1:20" ht="21.95" customHeight="1" x14ac:dyDescent="0.25">
      <c r="A50" s="51"/>
      <c r="B50" s="51"/>
      <c r="C50" s="52"/>
      <c r="E50" s="23" t="s">
        <v>171</v>
      </c>
      <c r="F50" s="246">
        <v>101.9</v>
      </c>
      <c r="G50" s="246">
        <v>101.9</v>
      </c>
      <c r="H50" s="50">
        <v>0</v>
      </c>
      <c r="I50" s="49">
        <v>0</v>
      </c>
      <c r="J50" s="372">
        <v>0</v>
      </c>
      <c r="K50" s="358">
        <v>0</v>
      </c>
      <c r="L50" s="49">
        <v>1368.9000000000015</v>
      </c>
      <c r="M50">
        <v>0</v>
      </c>
      <c r="N50" s="369" t="str">
        <f>HYPERLINK("http://finance.yahoo.com/q?s=" &amp; E50, "Link")</f>
        <v>Link</v>
      </c>
      <c r="O50" s="358">
        <v>1.14E-2</v>
      </c>
      <c r="P50" s="358">
        <v>-3.7000000000000002E-3</v>
      </c>
      <c r="R50" s="49"/>
      <c r="S50" s="49"/>
    </row>
    <row r="51" spans="1:20" ht="21.95" customHeight="1" x14ac:dyDescent="0.25">
      <c r="A51" s="52"/>
      <c r="B51" s="52"/>
      <c r="C51" s="52"/>
      <c r="E51" s="23" t="s">
        <v>39</v>
      </c>
      <c r="F51" s="246">
        <v>45.55</v>
      </c>
      <c r="G51" s="246">
        <v>45.55</v>
      </c>
      <c r="H51" s="334">
        <v>0</v>
      </c>
      <c r="I51" s="49">
        <v>0</v>
      </c>
      <c r="J51" s="372">
        <v>0</v>
      </c>
      <c r="K51" s="358">
        <v>0</v>
      </c>
      <c r="L51" s="372">
        <v>529.88000000000284</v>
      </c>
      <c r="M51">
        <v>0</v>
      </c>
      <c r="N51" s="369" t="str">
        <f>HYPERLINK("http://finance.yahoo.com/q?s=" &amp; E51, "Link")</f>
        <v>Link</v>
      </c>
      <c r="O51" s="368">
        <v>2.3E-2</v>
      </c>
      <c r="P51" s="368">
        <v>-5.4999999999999997E-3</v>
      </c>
      <c r="R51" s="49"/>
      <c r="S51" s="49"/>
      <c r="T51" s="49"/>
    </row>
    <row r="52" spans="1:20" ht="21.95" customHeight="1" x14ac:dyDescent="0.25">
      <c r="A52" s="51"/>
      <c r="B52" s="51"/>
      <c r="C52" s="52"/>
      <c r="E52" s="23" t="s">
        <v>0</v>
      </c>
      <c r="F52" s="246">
        <v>174.86</v>
      </c>
      <c r="G52" s="246">
        <v>174.86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4.1999999999999997E-3</v>
      </c>
      <c r="Q52" s="150"/>
    </row>
    <row r="53" spans="1:20" ht="21.95" customHeight="1" x14ac:dyDescent="0.25">
      <c r="A53" s="51"/>
      <c r="B53" s="51"/>
      <c r="C53" s="52"/>
      <c r="E53" s="23" t="s">
        <v>13</v>
      </c>
      <c r="F53" s="246">
        <v>76.78</v>
      </c>
      <c r="G53" s="246">
        <v>76.78</v>
      </c>
      <c r="H53" s="50">
        <v>0</v>
      </c>
      <c r="I53" s="49">
        <v>0</v>
      </c>
      <c r="J53" s="372">
        <v>0</v>
      </c>
      <c r="K53" s="358">
        <v>0</v>
      </c>
      <c r="L53" s="49">
        <v>1461.5600000000013</v>
      </c>
      <c r="M53">
        <v>0</v>
      </c>
      <c r="N53" s="369" t="str">
        <f>HYPERLINK("http://finance.yahoo.com/q?s=" &amp; E53, "Link")</f>
        <v>Link</v>
      </c>
      <c r="O53" s="358">
        <v>0</v>
      </c>
      <c r="P53" s="358">
        <v>-7.1999999999999998E-3</v>
      </c>
      <c r="Q53" s="150"/>
      <c r="R53" s="49"/>
      <c r="S53" s="49"/>
    </row>
    <row r="54" spans="1:20" ht="21.95" customHeight="1" x14ac:dyDescent="0.25">
      <c r="A54" s="52"/>
      <c r="B54" s="157"/>
      <c r="C54" s="335"/>
      <c r="E54" s="23" t="s">
        <v>51</v>
      </c>
      <c r="F54" s="246">
        <v>181.63</v>
      </c>
      <c r="G54" s="246">
        <v>181.63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6.8999999999999999E-3</v>
      </c>
      <c r="R54" s="49"/>
    </row>
    <row r="55" spans="1:20" ht="21.95" customHeight="1" x14ac:dyDescent="0.25">
      <c r="A55" s="51"/>
      <c r="B55" s="51"/>
      <c r="C55" s="52"/>
      <c r="E55" s="23" t="s">
        <v>42</v>
      </c>
      <c r="F55" s="246">
        <v>111.38</v>
      </c>
      <c r="G55" s="246">
        <v>111.38</v>
      </c>
      <c r="H55" s="50">
        <v>0</v>
      </c>
      <c r="I55" s="49">
        <v>0</v>
      </c>
      <c r="J55" s="372">
        <v>0</v>
      </c>
      <c r="K55" s="358">
        <v>0</v>
      </c>
      <c r="L55" s="49">
        <v>128.08999999999833</v>
      </c>
      <c r="M55">
        <v>0</v>
      </c>
      <c r="N55" s="369" t="str">
        <f>HYPERLINK("http://finance.yahoo.com/q?s=" &amp; E55, "Link")</f>
        <v>Link</v>
      </c>
      <c r="O55" s="358">
        <v>2.18E-2</v>
      </c>
      <c r="P55" s="358">
        <v>6.4000000000000003E-3</v>
      </c>
      <c r="Q55" s="150"/>
      <c r="T55" s="49"/>
    </row>
    <row r="56" spans="1:20" ht="21.95" customHeight="1" x14ac:dyDescent="0.25">
      <c r="A56" s="52"/>
      <c r="B56" s="52"/>
      <c r="C56" s="52"/>
      <c r="E56" s="23" t="s">
        <v>54</v>
      </c>
      <c r="F56" s="246">
        <v>120.43</v>
      </c>
      <c r="G56" s="246">
        <v>120.43</v>
      </c>
      <c r="H56" s="50">
        <v>0</v>
      </c>
      <c r="I56" s="49">
        <v>0</v>
      </c>
      <c r="J56" s="372">
        <v>0</v>
      </c>
      <c r="K56" s="358">
        <v>0</v>
      </c>
      <c r="L56" s="49">
        <v>114.84999999999991</v>
      </c>
      <c r="M56">
        <v>0</v>
      </c>
      <c r="N56" s="369" t="str">
        <f>HYPERLINK("http://finance.yahoo.com/q?s=" &amp; E56, "Link")</f>
        <v>Link</v>
      </c>
      <c r="O56" s="358">
        <v>2.35E-2</v>
      </c>
      <c r="P56" s="358">
        <v>-2.7000000000000001E-3</v>
      </c>
      <c r="S56" s="49"/>
    </row>
    <row r="57" spans="1:20" ht="21.95" customHeight="1" x14ac:dyDescent="0.25">
      <c r="A57" s="51"/>
      <c r="B57" s="51"/>
      <c r="C57" s="52"/>
      <c r="E57" s="23" t="s">
        <v>227</v>
      </c>
      <c r="F57" s="246">
        <v>56.05</v>
      </c>
      <c r="G57" s="246">
        <v>56.05</v>
      </c>
      <c r="H57" s="334">
        <v>0</v>
      </c>
      <c r="I57" s="49">
        <v>0</v>
      </c>
      <c r="J57" s="372">
        <v>0</v>
      </c>
      <c r="K57" s="358">
        <v>0</v>
      </c>
      <c r="L57" s="372">
        <v>257.64999999999964</v>
      </c>
      <c r="M57">
        <v>0</v>
      </c>
      <c r="N57" s="369" t="str">
        <f>HYPERLINK("http://finance.yahoo.com/q?s=" &amp; E57, "Link")</f>
        <v>Link</v>
      </c>
      <c r="O57" s="368">
        <v>0</v>
      </c>
      <c r="P57" s="368">
        <v>1.2999999999999999E-2</v>
      </c>
      <c r="S57" s="49"/>
      <c r="T57" s="49"/>
    </row>
    <row r="58" spans="1:20" ht="21.95" customHeight="1" x14ac:dyDescent="0.25">
      <c r="A58" s="51"/>
      <c r="B58" s="51"/>
      <c r="C58" s="52"/>
      <c r="E58" s="23" t="s">
        <v>53</v>
      </c>
      <c r="F58" s="246">
        <v>69.14</v>
      </c>
      <c r="G58" s="246">
        <v>69.14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7.9000000000000008E-3</v>
      </c>
      <c r="Q58" s="150"/>
      <c r="R58" s="49"/>
      <c r="S58" s="49"/>
      <c r="T58" s="49"/>
    </row>
    <row r="59" spans="1:20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R59" s="49"/>
      <c r="S59" s="49"/>
    </row>
    <row r="60" spans="1:20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R60" s="49"/>
      <c r="S60" s="49"/>
      <c r="T60" s="49"/>
    </row>
  </sheetData>
  <sortState ref="E2:P58">
    <sortCondition descending="1" ref="I1"/>
  </sortState>
  <dataConsolidate/>
  <conditionalFormatting sqref="O1:O1048576">
    <cfRule type="expression" dxfId="136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68" priority="13">
      <formula>$H2=0</formula>
    </cfRule>
  </conditionalFormatting>
  <conditionalFormatting sqref="J2:K200">
    <cfRule type="expression" dxfId="1367" priority="14">
      <formula>$J2=0</formula>
    </cfRule>
  </conditionalFormatting>
  <conditionalFormatting sqref="L1:L1048576">
    <cfRule type="expression" dxfId="1366" priority="12">
      <formula>$L2=0</formula>
    </cfRule>
  </conditionalFormatting>
  <conditionalFormatting sqref="M1">
    <cfRule type="expression" dxfId="1365" priority="8">
      <formula>$L2=0</formula>
    </cfRule>
  </conditionalFormatting>
  <conditionalFormatting sqref="J2:K58">
    <cfRule type="expression" dxfId="1364" priority="56">
      <formula>$J2&gt;0</formula>
    </cfRule>
  </conditionalFormatting>
  <conditionalFormatting sqref="L2:L58">
    <cfRule type="expression" dxfId="1363" priority="10">
      <formula>$L2&lt;0</formula>
    </cfRule>
    <cfRule type="expression" dxfId="1362" priority="11">
      <formula>$L2&gt;0</formula>
    </cfRule>
  </conditionalFormatting>
  <conditionalFormatting sqref="J2:K458">
    <cfRule type="expression" dxfId="1361" priority="55">
      <formula>$J2&lt;0</formula>
    </cfRule>
  </conditionalFormatting>
  <conditionalFormatting sqref="P1:P1048576">
    <cfRule type="expression" dxfId="136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19" location="AAPL!A1" display="AAPL"/>
    <hyperlink ref="E25" location="AXP!A1" display="AXP"/>
    <hyperlink ref="E14" location="DG!A1" display="DG"/>
    <hyperlink ref="E48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5" location="AAP!A1" display="AAP"/>
    <hyperlink ref="E4" location="CPN!A1" display="CPN"/>
    <hyperlink ref="E34" location="EW!A1" display="EW"/>
    <hyperlink ref="E16" location="NKE!A1" display="NKE"/>
    <hyperlink ref="E7" location="MOS!A1" display="MOS"/>
    <hyperlink ref="E57" location="VGK!A1" display="VGK"/>
    <hyperlink ref="E13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9" location="WFC!A1" display="WFC"/>
    <hyperlink ref="E18" location="AA!A1" display="AA"/>
    <hyperlink ref="E12" location="CF!A1" display="CF"/>
    <hyperlink ref="E11" location="TGT!A1" display="TGT"/>
    <hyperlink ref="E47" location="NWL!A1" display="NWL"/>
    <hyperlink ref="E42" location="KORS!A1" display="KORS"/>
    <hyperlink ref="E21" location="ALL!A1" display="ALL"/>
    <hyperlink ref="E46" location="NSC!A1" display="NSC"/>
    <hyperlink ref="E24" location="AVGO!A1" display="AVGO"/>
    <hyperlink ref="E53" location="UAL!A1" display="UAL"/>
    <hyperlink ref="E28" location="CAH!A1" display="CAH"/>
    <hyperlink ref="E32" location="DAL!A1" display="DAL"/>
    <hyperlink ref="E17" location="TEVA!A1" display="TEVA"/>
    <hyperlink ref="E33" location="DIS!A1" display="DIS"/>
    <hyperlink ref="E10" location="FTR!A1" display="FTR"/>
    <hyperlink ref="E6" location="GILD!A1" display="GILD"/>
    <hyperlink ref="E58" location="WWD!A1" display="WWD"/>
    <hyperlink ref="E8" location="GIS!A1" display="GIS"/>
    <hyperlink ref="E37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-8014.4119999986469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-9314.0719999985795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-9314.0999999999767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-1.9999986034235917E-3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59" priority="7">
      <formula>#REF!&gt;0</formula>
    </cfRule>
    <cfRule type="expression" dxfId="135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44"/>
  <sheetViews>
    <sheetView zoomScaleNormal="100" workbookViewId="0">
      <pane ySplit="1" topLeftCell="A429" activePane="bottomLeft" state="frozen"/>
      <selection pane="bottomLeft" activeCell="S445" sqref="S445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-9314.0999999999767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8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2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8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2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8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2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8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2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8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2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</sheetData>
  <conditionalFormatting sqref="D3:D44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4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4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4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251.74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251.74</v>
      </c>
      <c r="R4" s="516">
        <v>-1.29E-2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276.91400000000004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274.39660000000003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271.87920000000003</v>
      </c>
      <c r="Q45" s="2"/>
      <c r="T45" s="427" t="s">
        <v>99</v>
      </c>
      <c r="U45" s="493" t="s">
        <v>612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269.36180000000002</v>
      </c>
      <c r="Q46" s="2"/>
      <c r="T46" s="427" t="s">
        <v>100</v>
      </c>
      <c r="U46" s="493" t="s">
        <v>613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266.84440000000001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264.327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261.80960000000005</v>
      </c>
      <c r="Q49" s="2"/>
      <c r="T49" s="427" t="s">
        <v>103</v>
      </c>
      <c r="U49" s="493" t="s">
        <v>562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259.29220000000004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256.77480000000003</v>
      </c>
      <c r="Q51" s="2"/>
      <c r="T51" s="427" t="s">
        <v>104</v>
      </c>
      <c r="U51" s="493" t="s">
        <v>614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254.25740000000002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251.74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249.2226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246.70519999999999</v>
      </c>
      <c r="Q55" s="2"/>
      <c r="T55" s="427" t="s">
        <v>107</v>
      </c>
      <c r="U55" s="493" t="s">
        <v>615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244.18780000000001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241.6704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239.15299999999999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236.63559999999998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234.11820000000003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231.60080000000002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229.08340000000001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226.566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57" priority="58">
      <formula>F19&gt;0</formula>
    </cfRule>
    <cfRule type="expression" dxfId="13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55" priority="47">
      <formula>H25&gt;0</formula>
    </cfRule>
    <cfRule type="expression" dxfId="1354" priority="48">
      <formula>H25&lt;0</formula>
    </cfRule>
  </conditionalFormatting>
  <conditionalFormatting sqref="M39">
    <cfRule type="expression" dxfId="1353" priority="45">
      <formula>M39&gt;0</formula>
    </cfRule>
    <cfRule type="expression" dxfId="1352" priority="46">
      <formula>M39&lt;0</formula>
    </cfRule>
  </conditionalFormatting>
  <conditionalFormatting sqref="F61:F67">
    <cfRule type="expression" dxfId="1351" priority="43">
      <formula>F61&gt;0</formula>
    </cfRule>
    <cfRule type="expression" dxfId="1350" priority="44">
      <formula>F61&lt;0</formula>
    </cfRule>
  </conditionalFormatting>
  <conditionalFormatting sqref="H61:H67">
    <cfRule type="expression" dxfId="1349" priority="41">
      <formula>H61&gt;0</formula>
    </cfRule>
    <cfRule type="expression" dxfId="1348" priority="42">
      <formula>H61&lt;0</formula>
    </cfRule>
  </conditionalFormatting>
  <conditionalFormatting sqref="F21:F24">
    <cfRule type="expression" dxfId="1347" priority="39">
      <formula>F21&gt;0</formula>
    </cfRule>
    <cfRule type="expression" dxfId="1346" priority="40">
      <formula>F21&lt;0</formula>
    </cfRule>
  </conditionalFormatting>
  <conditionalFormatting sqref="H21:H24">
    <cfRule type="expression" dxfId="1345" priority="37">
      <formula>H21&gt;0</formula>
    </cfRule>
    <cfRule type="expression" dxfId="1344" priority="38">
      <formula>H21&lt;0</formula>
    </cfRule>
  </conditionalFormatting>
  <conditionalFormatting sqref="I25:I28">
    <cfRule type="expression" dxfId="1343" priority="31">
      <formula>I25&gt;0</formula>
    </cfRule>
    <cfRule type="expression" dxfId="1342" priority="32">
      <formula>I25&lt;0</formula>
    </cfRule>
  </conditionalFormatting>
  <conditionalFormatting sqref="I21:I24">
    <cfRule type="expression" dxfId="1341" priority="29">
      <formula>I21&gt;0</formula>
    </cfRule>
    <cfRule type="expression" dxfId="1340" priority="30">
      <formula>I21&lt;0</formula>
    </cfRule>
  </conditionalFormatting>
  <conditionalFormatting sqref="H29">
    <cfRule type="expression" dxfId="1339" priority="27">
      <formula>H29&gt;0</formula>
    </cfRule>
    <cfRule type="expression" dxfId="1338" priority="28">
      <formula>H29&lt;0</formula>
    </cfRule>
  </conditionalFormatting>
  <conditionalFormatting sqref="H30">
    <cfRule type="expression" dxfId="1337" priority="25">
      <formula>H30&gt;0</formula>
    </cfRule>
    <cfRule type="expression" dxfId="1336" priority="26">
      <formula>H30&lt;0</formula>
    </cfRule>
  </conditionalFormatting>
  <conditionalFormatting sqref="H31">
    <cfRule type="expression" dxfId="1335" priority="23">
      <formula>H31&gt;0</formula>
    </cfRule>
    <cfRule type="expression" dxfId="1334" priority="24">
      <formula>H31&lt;0</formula>
    </cfRule>
  </conditionalFormatting>
  <conditionalFormatting sqref="Q7">
    <cfRule type="expression" dxfId="1333" priority="21">
      <formula>Q7&gt;0</formula>
    </cfRule>
    <cfRule type="expression" dxfId="1332" priority="22">
      <formula>Q7&lt;0</formula>
    </cfRule>
  </conditionalFormatting>
  <conditionalFormatting sqref="Q8">
    <cfRule type="expression" dxfId="1331" priority="19">
      <formula>Q8&gt;0</formula>
    </cfRule>
    <cfRule type="expression" dxfId="1330" priority="20">
      <formula>Q8&lt;0</formula>
    </cfRule>
  </conditionalFormatting>
  <conditionalFormatting sqref="F73:F82">
    <cfRule type="expression" dxfId="1329" priority="17">
      <formula>F73&gt;0</formula>
    </cfRule>
    <cfRule type="expression" dxfId="1328" priority="18">
      <formula>F73&lt;0</formula>
    </cfRule>
  </conditionalFormatting>
  <conditionalFormatting sqref="H73:H76">
    <cfRule type="expression" dxfId="1327" priority="15">
      <formula>H73&gt;0</formula>
    </cfRule>
    <cfRule type="expression" dxfId="1326" priority="16">
      <formula>H73&lt;0</formula>
    </cfRule>
  </conditionalFormatting>
  <conditionalFormatting sqref="F69:F72">
    <cfRule type="expression" dxfId="1325" priority="13">
      <formula>F69&gt;0</formula>
    </cfRule>
    <cfRule type="expression" dxfId="1324" priority="14">
      <formula>F69&lt;0</formula>
    </cfRule>
  </conditionalFormatting>
  <conditionalFormatting sqref="H69:H72">
    <cfRule type="expression" dxfId="1323" priority="11">
      <formula>H69&gt;0</formula>
    </cfRule>
    <cfRule type="expression" dxfId="1322" priority="12">
      <formula>H69&lt;0</formula>
    </cfRule>
  </conditionalFormatting>
  <conditionalFormatting sqref="I73:I76">
    <cfRule type="expression" dxfId="1321" priority="9">
      <formula>I73&gt;0</formula>
    </cfRule>
    <cfRule type="expression" dxfId="1320" priority="10">
      <formula>I73&lt;0</formula>
    </cfRule>
  </conditionalFormatting>
  <conditionalFormatting sqref="I69:I72">
    <cfRule type="expression" dxfId="1319" priority="7">
      <formula>I69&gt;0</formula>
    </cfRule>
    <cfRule type="expression" dxfId="1318" priority="8">
      <formula>I69&lt;0</formula>
    </cfRule>
  </conditionalFormatting>
  <conditionalFormatting sqref="H77">
    <cfRule type="expression" dxfId="1317" priority="5">
      <formula>H77&gt;0</formula>
    </cfRule>
    <cfRule type="expression" dxfId="1316" priority="6">
      <formula>H77&lt;0</formula>
    </cfRule>
  </conditionalFormatting>
  <conditionalFormatting sqref="H78">
    <cfRule type="expression" dxfId="1315" priority="3">
      <formula>H78&gt;0</formula>
    </cfRule>
    <cfRule type="expression" dxfId="1314" priority="4">
      <formula>H78&lt;0</formula>
    </cfRule>
  </conditionalFormatting>
  <conditionalFormatting sqref="H79">
    <cfRule type="expression" dxfId="1313" priority="1">
      <formula>H79&gt;0</formula>
    </cfRule>
    <cfRule type="expression" dxfId="13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36.72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36.72</v>
      </c>
      <c r="R4" s="516">
        <v>-7.0000000000000001E-3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40.392000000000003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40.024799999999999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39.657600000000002</v>
      </c>
      <c r="Q45" s="2"/>
      <c r="T45" s="107" t="s">
        <v>99</v>
      </c>
      <c r="U45" s="364" t="s">
        <v>616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39.290399999999998</v>
      </c>
      <c r="Q46" s="2"/>
      <c r="T46" s="107" t="s">
        <v>100</v>
      </c>
      <c r="U46" s="364" t="s">
        <v>617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38.923200000000001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38.555999999999997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38.188800000000001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37.821599999999997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37.4544</v>
      </c>
      <c r="Q51" s="2"/>
      <c r="T51" s="107" t="s">
        <v>104</v>
      </c>
      <c r="U51" s="364" t="s">
        <v>618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37.087199999999996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36.72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36.352800000000002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35.985599999999998</v>
      </c>
      <c r="Q55" s="2"/>
      <c r="T55" s="107" t="s">
        <v>107</v>
      </c>
      <c r="U55" s="364" t="s">
        <v>619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35.618400000000001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35.251199999999997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34.884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34.516799999999996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34.1496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33.782400000000003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33.415199999999999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33.048000000000002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11" priority="25">
      <formula>N19&gt;0</formula>
    </cfRule>
    <cfRule type="expression" dxfId="131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09" priority="19">
      <formula>F21&gt;0</formula>
    </cfRule>
    <cfRule type="expression" dxfId="1308" priority="20">
      <formula>F21&lt;0</formula>
    </cfRule>
  </conditionalFormatting>
  <conditionalFormatting sqref="H21:H31">
    <cfRule type="expression" dxfId="1307" priority="17">
      <formula>H21&gt;0</formula>
    </cfRule>
    <cfRule type="expression" dxfId="1306" priority="18">
      <formula>H21&lt;0</formula>
    </cfRule>
  </conditionalFormatting>
  <conditionalFormatting sqref="I21:I31">
    <cfRule type="expression" dxfId="1305" priority="15">
      <formula>I21&gt;0</formula>
    </cfRule>
    <cfRule type="expression" dxfId="1304" priority="16">
      <formula>I21&lt;0</formula>
    </cfRule>
  </conditionalFormatting>
  <conditionalFormatting sqref="Q8">
    <cfRule type="expression" dxfId="1303" priority="7">
      <formula>Q8&gt;0</formula>
    </cfRule>
    <cfRule type="expression" dxfId="1302" priority="8">
      <formula>Q8&lt;0</formula>
    </cfRule>
  </conditionalFormatting>
  <conditionalFormatting sqref="Q7">
    <cfRule type="expression" dxfId="1301" priority="9">
      <formula>Q7&gt;0</formula>
    </cfRule>
    <cfRule type="expression" dxfId="1300" priority="10">
      <formula>Q7&lt;0</formula>
    </cfRule>
  </conditionalFormatting>
  <conditionalFormatting sqref="F56:F66">
    <cfRule type="expression" dxfId="1299" priority="5">
      <formula>F56&gt;0</formula>
    </cfRule>
    <cfRule type="expression" dxfId="1298" priority="6">
      <formula>F56&lt;0</formula>
    </cfRule>
  </conditionalFormatting>
  <conditionalFormatting sqref="H56:H66">
    <cfRule type="expression" dxfId="1297" priority="3">
      <formula>H56&gt;0</formula>
    </cfRule>
    <cfRule type="expression" dxfId="1296" priority="4">
      <formula>H56&lt;0</formula>
    </cfRule>
  </conditionalFormatting>
  <conditionalFormatting sqref="I56:I66">
    <cfRule type="expression" dxfId="1295" priority="1">
      <formula>I56&gt;0</formula>
    </cfRule>
    <cfRule type="expression" dxfId="129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67.17928571428574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60.44</v>
      </c>
      <c r="R4" s="516">
        <v>8.8000000000000005E-3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21154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23512.750000000007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-1682.8000000000065</v>
      </c>
      <c r="R7">
        <v>300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-2358.7500000000073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-0.10031791262187564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205</v>
      </c>
      <c r="I18" s="14"/>
      <c r="J18" s="14"/>
      <c r="K18" s="14">
        <f t="shared" si="3"/>
        <v>14070.199999999999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14070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66.484000000000009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65.879599999999996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65.275199999999998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64.6708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64.066400000000002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63.462000000000003</v>
      </c>
      <c r="Q48" s="2"/>
      <c r="T48" s="107" t="s">
        <v>104</v>
      </c>
      <c r="U48" s="364" t="s">
        <v>620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62.857599999999998</v>
      </c>
      <c r="Q49" s="2"/>
      <c r="T49" s="107" t="s">
        <v>105</v>
      </c>
      <c r="U49" s="364" t="s">
        <v>621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62.2532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61.648800000000001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61.044399999999996</v>
      </c>
      <c r="Q52" s="2"/>
      <c r="T52" s="107" t="s">
        <v>107</v>
      </c>
      <c r="U52" s="364" t="s">
        <v>622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60.44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59.835599999999999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59.231199999999994</v>
      </c>
      <c r="Q55" s="2"/>
      <c r="T55" s="107" t="s">
        <v>108</v>
      </c>
      <c r="U55" s="364" t="s">
        <v>580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58.626799999999996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9">C57*(E57-D57)</f>
        <v>15.999999999999943</v>
      </c>
      <c r="G57" s="378">
        <f t="shared" ref="G57:G65" si="50">D57*C57</f>
        <v>1924</v>
      </c>
      <c r="H57" s="379">
        <f t="shared" ref="H57:H65" si="51">(E57-D57)/D57</f>
        <v>8.316008316008287E-3</v>
      </c>
      <c r="I57" s="379"/>
      <c r="O57" s="82">
        <v>0.96</v>
      </c>
      <c r="P57" s="82">
        <f t="shared" si="42"/>
        <v>58.022399999999998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9"/>
        <v>50.600000000000023</v>
      </c>
      <c r="G58" s="378">
        <f t="shared" si="50"/>
        <v>1924</v>
      </c>
      <c r="H58" s="379">
        <f t="shared" si="51"/>
        <v>2.6299376299376311E-2</v>
      </c>
      <c r="I58" s="379"/>
      <c r="O58" s="82">
        <v>0.95</v>
      </c>
      <c r="P58" s="82">
        <f t="shared" si="42"/>
        <v>57.417999999999992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9"/>
        <v>-176.20199999999988</v>
      </c>
      <c r="G59" s="378">
        <f t="shared" si="50"/>
        <v>4063.752</v>
      </c>
      <c r="H59" s="379">
        <f t="shared" si="51"/>
        <v>-4.3359437288495929E-2</v>
      </c>
      <c r="I59" s="380"/>
      <c r="O59" s="82">
        <v>0.94</v>
      </c>
      <c r="P59" s="82">
        <f t="shared" si="42"/>
        <v>56.813599999999994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9"/>
        <v>-51.239999999999952</v>
      </c>
      <c r="G60" s="378">
        <f t="shared" si="50"/>
        <v>2283.9899999999998</v>
      </c>
      <c r="H60" s="379">
        <f t="shared" si="51"/>
        <v>-2.2434423968581276E-2</v>
      </c>
      <c r="I60" s="379"/>
      <c r="O60" s="82">
        <v>0.93</v>
      </c>
      <c r="P60" s="82">
        <f t="shared" si="42"/>
        <v>56.209200000000003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9"/>
        <v>-146.2399999999999</v>
      </c>
      <c r="G61" s="378">
        <f t="shared" si="50"/>
        <v>2283.9899999999998</v>
      </c>
      <c r="H61" s="379">
        <f t="shared" si="51"/>
        <v>-6.402830134983073E-2</v>
      </c>
      <c r="I61" s="379"/>
      <c r="O61" s="82">
        <v>0.92</v>
      </c>
      <c r="P61" s="82">
        <f t="shared" si="42"/>
        <v>55.604799999999997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9"/>
        <v>-159.23999999999978</v>
      </c>
      <c r="G62" s="378">
        <f t="shared" si="50"/>
        <v>4352.74</v>
      </c>
      <c r="H62" s="379">
        <f t="shared" si="51"/>
        <v>-3.6583852929419118E-2</v>
      </c>
      <c r="I62" s="379"/>
      <c r="O62" s="82">
        <v>0.91</v>
      </c>
      <c r="P62" s="82">
        <f t="shared" si="42"/>
        <v>55.000399999999999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9"/>
        <v>-37.790000000000035</v>
      </c>
      <c r="G63" s="378">
        <f t="shared" si="50"/>
        <v>2188.04</v>
      </c>
      <c r="H63" s="379">
        <f t="shared" si="51"/>
        <v>-1.7271165060967823E-2</v>
      </c>
      <c r="I63" s="379"/>
      <c r="O63" s="82">
        <v>0.9</v>
      </c>
      <c r="P63" s="82">
        <f t="shared" si="42"/>
        <v>54.396000000000001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9"/>
        <v>-137.54000000000025</v>
      </c>
      <c r="G64" s="378">
        <f t="shared" si="50"/>
        <v>2188.04</v>
      </c>
      <c r="H64" s="379">
        <f t="shared" si="51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9"/>
        <v>-167.54249999999934</v>
      </c>
      <c r="G65" s="378">
        <f t="shared" si="50"/>
        <v>6112.0424999999996</v>
      </c>
      <c r="H65" s="379">
        <f t="shared" si="51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2">C66*(E66-D66)</f>
        <v>-58.042499999999819</v>
      </c>
      <c r="G66" s="378">
        <f t="shared" ref="G66:G78" si="53">D66*C66</f>
        <v>6112.0424999999996</v>
      </c>
      <c r="H66" s="379">
        <f t="shared" ref="H66:H78" si="54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2"/>
        <v>195.77249999999998</v>
      </c>
      <c r="G67" s="378">
        <f t="shared" si="53"/>
        <v>4432.4775</v>
      </c>
      <c r="H67" s="379">
        <f t="shared" si="54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2"/>
        <v>38.472500000000025</v>
      </c>
      <c r="G68" s="378">
        <f t="shared" si="53"/>
        <v>4432.4775</v>
      </c>
      <c r="H68" s="379">
        <f t="shared" si="54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2"/>
        <v>466.37249999999932</v>
      </c>
      <c r="G69" s="378">
        <f t="shared" si="53"/>
        <v>4432.4775</v>
      </c>
      <c r="H69" s="379">
        <f t="shared" si="54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2"/>
        <v>536.22249999999985</v>
      </c>
      <c r="G70" s="378">
        <f t="shared" si="53"/>
        <v>4432.4775</v>
      </c>
      <c r="H70" s="379">
        <f t="shared" si="54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2"/>
        <v>640.51000000000045</v>
      </c>
      <c r="G71" s="378">
        <f t="shared" si="53"/>
        <v>3972.49</v>
      </c>
      <c r="H71" s="379">
        <f t="shared" si="54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2"/>
        <v>547.01000000000022</v>
      </c>
      <c r="G72" s="378">
        <f t="shared" si="53"/>
        <v>3972.49</v>
      </c>
      <c r="H72" s="379">
        <f t="shared" si="54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2"/>
        <v>505.01000000000005</v>
      </c>
      <c r="G73" s="378">
        <f t="shared" si="53"/>
        <v>3972.49</v>
      </c>
      <c r="H73" s="379">
        <f t="shared" si="54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2"/>
        <v>400.50999999999988</v>
      </c>
      <c r="G74" s="378">
        <f t="shared" si="53"/>
        <v>3972.49</v>
      </c>
      <c r="H74" s="379">
        <f t="shared" si="54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2"/>
        <v>504.01000000000022</v>
      </c>
      <c r="G75" s="378">
        <f t="shared" si="53"/>
        <v>3972.49</v>
      </c>
      <c r="H75" s="379">
        <f t="shared" si="54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2"/>
        <v>470.51000000000016</v>
      </c>
      <c r="G76" s="378">
        <f t="shared" si="53"/>
        <v>3972.49</v>
      </c>
      <c r="H76" s="379">
        <f t="shared" si="54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2"/>
        <v>500.50999999999988</v>
      </c>
      <c r="G77" s="378">
        <f t="shared" si="53"/>
        <v>3972.49</v>
      </c>
      <c r="H77" s="379">
        <f t="shared" si="54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2"/>
        <v>413.46899999999977</v>
      </c>
      <c r="G78" s="378">
        <f t="shared" si="53"/>
        <v>2218.1310000000003</v>
      </c>
      <c r="H78" s="379">
        <f t="shared" si="54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5">C82*(E82-D82)</f>
        <v>42.500000000000071</v>
      </c>
      <c r="G82" s="378">
        <f t="shared" ref="G82:G98" si="56">D82*C82</f>
        <v>1973.75</v>
      </c>
      <c r="H82" s="379">
        <f t="shared" ref="H82:H98" si="57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5"/>
        <v>30.750000000000099</v>
      </c>
      <c r="G83" s="378">
        <f t="shared" si="56"/>
        <v>1973.75</v>
      </c>
      <c r="H83" s="379">
        <f t="shared" si="57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5"/>
        <v>75.750000000000028</v>
      </c>
      <c r="G84" s="378">
        <f t="shared" si="56"/>
        <v>1973.75</v>
      </c>
      <c r="H84" s="379">
        <f t="shared" si="57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5"/>
        <v>53.749999999999787</v>
      </c>
      <c r="G85" s="378">
        <f t="shared" si="56"/>
        <v>1973.75</v>
      </c>
      <c r="H85" s="379">
        <f t="shared" si="57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5"/>
        <v>88.250000000000028</v>
      </c>
      <c r="G86" s="378">
        <f t="shared" si="56"/>
        <v>1973.75</v>
      </c>
      <c r="H86" s="379">
        <f t="shared" si="57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5"/>
        <v>70.499999999999829</v>
      </c>
      <c r="G87" s="378">
        <f t="shared" si="56"/>
        <v>1973.75</v>
      </c>
      <c r="H87" s="379">
        <f t="shared" si="57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5"/>
        <v>-51.249999999999929</v>
      </c>
      <c r="G88" s="378">
        <f t="shared" si="56"/>
        <v>1973.75</v>
      </c>
      <c r="H88" s="379">
        <f t="shared" si="57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5"/>
        <v>-29.500000000000171</v>
      </c>
      <c r="G89" s="378">
        <f t="shared" si="56"/>
        <v>1973.75</v>
      </c>
      <c r="H89" s="379">
        <f t="shared" si="57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5"/>
        <v>-85.750000000000171</v>
      </c>
      <c r="G90" s="378">
        <f t="shared" si="56"/>
        <v>1973.75</v>
      </c>
      <c r="H90" s="379">
        <f t="shared" si="57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5"/>
        <v>-42.000000000000171</v>
      </c>
      <c r="G91" s="378">
        <f t="shared" si="56"/>
        <v>1973.75</v>
      </c>
      <c r="H91" s="379">
        <f t="shared" si="57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5"/>
        <v>0.49999999999990052</v>
      </c>
      <c r="G92" s="378">
        <f t="shared" si="56"/>
        <v>1973.75</v>
      </c>
      <c r="H92" s="379">
        <f t="shared" si="57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5"/>
        <v>-4.9500000000001876</v>
      </c>
      <c r="G93" s="378">
        <f t="shared" si="56"/>
        <v>4202</v>
      </c>
      <c r="H93" s="379">
        <f t="shared" si="57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5"/>
        <v>-102.99849999999971</v>
      </c>
      <c r="G94" s="378">
        <f t="shared" si="56"/>
        <v>4202.1484999999993</v>
      </c>
      <c r="H94" s="379">
        <f t="shared" si="57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5"/>
        <v>-37.548499999999834</v>
      </c>
      <c r="G95" s="378">
        <f t="shared" si="56"/>
        <v>4202.1484999999993</v>
      </c>
      <c r="H95" s="379">
        <f t="shared" si="57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5"/>
        <v>77.951499999999854</v>
      </c>
      <c r="G96" s="378">
        <f t="shared" si="56"/>
        <v>4202.1484999999993</v>
      </c>
      <c r="H96" s="379">
        <f t="shared" si="57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5"/>
        <v>214.71000000000032</v>
      </c>
      <c r="G97" s="378">
        <f t="shared" si="56"/>
        <v>2228.19</v>
      </c>
      <c r="H97" s="379">
        <f t="shared" si="57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5"/>
        <v>173.90999999999991</v>
      </c>
      <c r="G98" s="378">
        <f t="shared" si="56"/>
        <v>2228.19</v>
      </c>
      <c r="H98" s="379">
        <f t="shared" si="57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8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9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8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9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8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9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8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9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8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9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8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9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93" priority="35">
      <formula>N19&gt;0</formula>
    </cfRule>
    <cfRule type="expression" dxfId="12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91" priority="29">
      <formula>F61&gt;0</formula>
    </cfRule>
    <cfRule type="expression" dxfId="1290" priority="30">
      <formula>F61&lt;0</formula>
    </cfRule>
  </conditionalFormatting>
  <conditionalFormatting sqref="H61:H79 H83:H100">
    <cfRule type="expression" dxfId="1289" priority="27">
      <formula>H61&gt;0</formula>
    </cfRule>
    <cfRule type="expression" dxfId="1288" priority="28">
      <formula>H61&lt;0</formula>
    </cfRule>
  </conditionalFormatting>
  <conditionalFormatting sqref="I57:I79 I82:I100">
    <cfRule type="expression" dxfId="1287" priority="25">
      <formula>I57&gt;0</formula>
    </cfRule>
    <cfRule type="expression" dxfId="1286" priority="26">
      <formula>I57&lt;0</formula>
    </cfRule>
  </conditionalFormatting>
  <conditionalFormatting sqref="Q7">
    <cfRule type="expression" dxfId="1285" priority="23">
      <formula>Q7&gt;0</formula>
    </cfRule>
    <cfRule type="expression" dxfId="1284" priority="24">
      <formula>Q7&lt;0</formula>
    </cfRule>
  </conditionalFormatting>
  <conditionalFormatting sqref="Q8">
    <cfRule type="expression" dxfId="1283" priority="21">
      <formula>Q8&gt;0</formula>
    </cfRule>
    <cfRule type="expression" dxfId="1282" priority="22">
      <formula>Q8&lt;0</formula>
    </cfRule>
  </conditionalFormatting>
  <conditionalFormatting sqref="F57:F60">
    <cfRule type="expression" dxfId="1281" priority="19">
      <formula>F57&gt;0</formula>
    </cfRule>
    <cfRule type="expression" dxfId="1280" priority="20">
      <formula>F57&lt;0</formula>
    </cfRule>
  </conditionalFormatting>
  <conditionalFormatting sqref="H57:H60">
    <cfRule type="expression" dxfId="1279" priority="17">
      <formula>H57&gt;0</formula>
    </cfRule>
    <cfRule type="expression" dxfId="1278" priority="18">
      <formula>H57&lt;0</formula>
    </cfRule>
  </conditionalFormatting>
  <conditionalFormatting sqref="F82:F96">
    <cfRule type="expression" dxfId="1277" priority="11">
      <formula>F82&gt;0</formula>
    </cfRule>
    <cfRule type="expression" dxfId="1276" priority="12">
      <formula>F82&lt;0</formula>
    </cfRule>
  </conditionalFormatting>
  <conditionalFormatting sqref="H82:H96">
    <cfRule type="expression" dxfId="1275" priority="9">
      <formula>H82&gt;0</formula>
    </cfRule>
    <cfRule type="expression" dxfId="1274" priority="10">
      <formula>H82&lt;0</formula>
    </cfRule>
  </conditionalFormatting>
  <conditionalFormatting sqref="F25:F46">
    <cfRule type="expression" dxfId="1273" priority="7">
      <formula>F25&gt;0</formula>
    </cfRule>
    <cfRule type="expression" dxfId="1272" priority="8">
      <formula>F25&lt;0</formula>
    </cfRule>
  </conditionalFormatting>
  <conditionalFormatting sqref="H25:H46">
    <cfRule type="expression" dxfId="1271" priority="5">
      <formula>H25&gt;0</formula>
    </cfRule>
    <cfRule type="expression" dxfId="1270" priority="6">
      <formula>H25&lt;0</formula>
    </cfRule>
  </conditionalFormatting>
  <conditionalFormatting sqref="J34:J52">
    <cfRule type="expression" dxfId="1269" priority="3">
      <formula>J34&gt;0</formula>
    </cfRule>
    <cfRule type="expression" dxfId="1268" priority="4">
      <formula>J34&lt;0</formula>
    </cfRule>
  </conditionalFormatting>
  <conditionalFormatting sqref="J39">
    <cfRule type="expression" dxfId="1267" priority="1">
      <formula>J39&gt;0</formula>
    </cfRule>
    <cfRule type="expression" dxfId="126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142.27000000000001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142.27000000000001</v>
      </c>
      <c r="R4" s="516">
        <v>-1.4E-2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156.49700000000001</v>
      </c>
      <c r="Q43" s="2"/>
      <c r="T43" s="107" t="s">
        <v>100</v>
      </c>
      <c r="U43" s="364" t="s">
        <v>624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155.07430000000002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153.65160000000003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152.22890000000001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150.80620000000002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149.38350000000003</v>
      </c>
      <c r="Q48" s="2"/>
      <c r="T48" s="107" t="s">
        <v>104</v>
      </c>
      <c r="U48" s="364" t="s">
        <v>625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147.96080000000001</v>
      </c>
      <c r="Q49" s="2"/>
      <c r="T49" s="107" t="s">
        <v>105</v>
      </c>
      <c r="U49" s="364" t="s">
        <v>626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146.53810000000001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145.11540000000002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143.6927</v>
      </c>
      <c r="Q52" s="2"/>
      <c r="T52" s="107" t="s">
        <v>107</v>
      </c>
      <c r="U52" s="364" t="s">
        <v>627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142.27000000000001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140.84730000000002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139.4246</v>
      </c>
      <c r="Q55" s="2"/>
      <c r="T55" s="107" t="s">
        <v>108</v>
      </c>
      <c r="U55" s="364" t="s">
        <v>572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138.00190000000001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136.57920000000001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135.15649999999999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133.7338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132.31110000000001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130.88840000000002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129.46570000000003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128.04300000000001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65" priority="35">
      <formula>N19&gt;0</formula>
    </cfRule>
    <cfRule type="expression" dxfId="12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63" priority="21">
      <formula>F25&gt;0</formula>
    </cfRule>
    <cfRule type="expression" dxfId="1262" priority="22">
      <formula>F25&lt;0</formula>
    </cfRule>
  </conditionalFormatting>
  <conditionalFormatting sqref="H25:H47">
    <cfRule type="expression" dxfId="1261" priority="19">
      <formula>H25&gt;0</formula>
    </cfRule>
    <cfRule type="expression" dxfId="1260" priority="20">
      <formula>H25&lt;0</formula>
    </cfRule>
  </conditionalFormatting>
  <conditionalFormatting sqref="I25:I27">
    <cfRule type="expression" dxfId="1259" priority="15">
      <formula>I25&gt;0</formula>
    </cfRule>
    <cfRule type="expression" dxfId="1258" priority="16">
      <formula>I25&lt;0</formula>
    </cfRule>
  </conditionalFormatting>
  <conditionalFormatting sqref="Q7">
    <cfRule type="expression" dxfId="1257" priority="5">
      <formula>Q7&gt;0</formula>
    </cfRule>
    <cfRule type="expression" dxfId="1256" priority="6">
      <formula>Q7&lt;0</formula>
    </cfRule>
  </conditionalFormatting>
  <conditionalFormatting sqref="Q8">
    <cfRule type="expression" dxfId="1255" priority="3">
      <formula>Q8&gt;0</formula>
    </cfRule>
    <cfRule type="expression" dxfId="12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81.45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81.45</v>
      </c>
      <c r="R4" s="498">
        <v>9.2999999999999992E-3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89.595000000000013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88.780500000000004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87.966000000000008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87.151500000000013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86.337000000000003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85.522500000000008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84.708000000000013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83.893500000000003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83.079000000000008</v>
      </c>
      <c r="Q49" s="2"/>
      <c r="T49" s="92" t="s">
        <v>103</v>
      </c>
      <c r="U49" s="129" t="s">
        <v>552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82.264499999999998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81.45</v>
      </c>
      <c r="Q51" s="2"/>
      <c r="T51" s="92" t="s">
        <v>104</v>
      </c>
      <c r="U51" s="129" t="s">
        <v>628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80.635500000000008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79.820999999999998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79.006500000000003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78.191999999999993</v>
      </c>
      <c r="T55" s="92" t="s">
        <v>107</v>
      </c>
      <c r="U55" s="129" t="s">
        <v>629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77.377499999999998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76.563000000000002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75.748500000000007</v>
      </c>
      <c r="T58" s="92" t="s">
        <v>108</v>
      </c>
      <c r="U58" s="129" t="s">
        <v>581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74.934000000000012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74.119500000000002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73.305000000000007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53" priority="9">
      <formula>F36&gt;0</formula>
    </cfRule>
    <cfRule type="expression" dxfId="1252" priority="10">
      <formula>F36&lt;0</formula>
    </cfRule>
  </conditionalFormatting>
  <conditionalFormatting sqref="F25:F35">
    <cfRule type="expression" dxfId="1251" priority="7">
      <formula>F25&gt;0</formula>
    </cfRule>
    <cfRule type="expression" dxfId="1250" priority="8">
      <formula>F25&lt;0</formula>
    </cfRule>
  </conditionalFormatting>
  <conditionalFormatting sqref="H25:H35">
    <cfRule type="expression" dxfId="1249" priority="5">
      <formula>H25&gt;0</formula>
    </cfRule>
    <cfRule type="expression" dxfId="1248" priority="6">
      <formula>H25&lt;0</formula>
    </cfRule>
  </conditionalFormatting>
  <conditionalFormatting sqref="Q7">
    <cfRule type="expression" dxfId="1247" priority="3">
      <formula>Q7&gt;0</formula>
    </cfRule>
    <cfRule type="expression" dxfId="1246" priority="4">
      <formula>Q7&lt;0</formula>
    </cfRule>
  </conditionalFormatting>
  <conditionalFormatting sqref="Q8">
    <cfRule type="expression" dxfId="1245" priority="1">
      <formula>Q8&gt;0</formula>
    </cfRule>
    <cfRule type="expression" dxfId="12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70.12</v>
      </c>
      <c r="R4" s="521">
        <v>-3.04E-2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7012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203.63999999999942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45.340000000000146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6.5081401991772449E-3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77.132000000000005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76.430800000000005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75.729600000000005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75.028400000000005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74.327200000000005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73.626000000000005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72.924800000000005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72.223600000000005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71.522400000000005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70.821200000000005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70.12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69.418800000000005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68.717600000000004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68.016400000000004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67.315200000000004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66.614000000000004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65.912800000000004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65.211600000000004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64.510400000000004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63.809200000000004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63.108000000000004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43" priority="21">
      <formula>F47&gt;0</formula>
    </cfRule>
    <cfRule type="expression" dxfId="1242" priority="22">
      <formula>F47&lt;0</formula>
    </cfRule>
  </conditionalFormatting>
  <conditionalFormatting sqref="Q7">
    <cfRule type="expression" dxfId="1241" priority="19">
      <formula>Q7&gt;0</formula>
    </cfRule>
    <cfRule type="expression" dxfId="1240" priority="20">
      <formula>Q7&lt;0</formula>
    </cfRule>
  </conditionalFormatting>
  <conditionalFormatting sqref="Q8">
    <cfRule type="expression" dxfId="1239" priority="17">
      <formula>Q8&gt;0</formula>
    </cfRule>
    <cfRule type="expression" dxfId="1238" priority="18">
      <formula>Q8&lt;0</formula>
    </cfRule>
  </conditionalFormatting>
  <conditionalFormatting sqref="F25:F46">
    <cfRule type="expression" dxfId="1237" priority="15">
      <formula>F25&gt;0</formula>
    </cfRule>
    <cfRule type="expression" dxfId="1236" priority="16">
      <formula>F25&lt;0</formula>
    </cfRule>
  </conditionalFormatting>
  <conditionalFormatting sqref="H25:H46">
    <cfRule type="expression" dxfId="1235" priority="13">
      <formula>H25&gt;0</formula>
    </cfRule>
    <cfRule type="expression" dxfId="1234" priority="14">
      <formula>H25&lt;0</formula>
    </cfRule>
  </conditionalFormatting>
  <conditionalFormatting sqref="F89:F110">
    <cfRule type="expression" dxfId="1233" priority="11">
      <formula>F89&gt;0</formula>
    </cfRule>
    <cfRule type="expression" dxfId="1232" priority="12">
      <formula>F89&lt;0</formula>
    </cfRule>
  </conditionalFormatting>
  <conditionalFormatting sqref="H89:H110">
    <cfRule type="expression" dxfId="1231" priority="9">
      <formula>H89&gt;0</formula>
    </cfRule>
    <cfRule type="expression" dxfId="1230" priority="10">
      <formula>H89&lt;0</formula>
    </cfRule>
  </conditionalFormatting>
  <conditionalFormatting sqref="Q10">
    <cfRule type="expression" dxfId="1229" priority="7">
      <formula>Q10&gt;0</formula>
    </cfRule>
    <cfRule type="expression" dxfId="1228" priority="8">
      <formula>Q10&lt;0</formula>
    </cfRule>
  </conditionalFormatting>
  <conditionalFormatting sqref="J25:J38">
    <cfRule type="expression" dxfId="1227" priority="5">
      <formula>J25&gt;0</formula>
    </cfRule>
    <cfRule type="expression" dxfId="1226" priority="6">
      <formula>J25&lt;0</formula>
    </cfRule>
  </conditionalFormatting>
  <conditionalFormatting sqref="K25:K38">
    <cfRule type="expression" dxfId="1225" priority="3">
      <formula>K25&gt;0</formula>
    </cfRule>
    <cfRule type="expression" dxfId="1224" priority="4">
      <formula>K25&lt;0</formula>
    </cfRule>
  </conditionalFormatting>
  <conditionalFormatting sqref="L25:L38">
    <cfRule type="expression" dxfId="1223" priority="1">
      <formula>L25&gt;0</formula>
    </cfRule>
    <cfRule type="expression" dxfId="12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35.32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35.32</v>
      </c>
      <c r="R4" s="498">
        <v>9.4000000000000004E-3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38.852000000000004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38.498800000000003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38.145600000000002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37.792400000000001</v>
      </c>
      <c r="R43" s="82"/>
      <c r="T43" s="86" t="s">
        <v>100</v>
      </c>
      <c r="U43" s="129" t="s">
        <v>567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37.4392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37.085999999999999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36.732800000000005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36.379600000000003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36.026400000000002</v>
      </c>
      <c r="R48" s="82"/>
      <c r="T48" s="86" t="s">
        <v>104</v>
      </c>
      <c r="U48" s="129" t="s">
        <v>632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35.673200000000001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35.32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34.966799999999999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34.613599999999998</v>
      </c>
      <c r="R52" s="82"/>
      <c r="T52" s="86" t="s">
        <v>107</v>
      </c>
      <c r="U52" s="129" t="s">
        <v>633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34.260399999999997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33.907199999999996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33.554000000000002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33.200800000000001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32.8476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32.494399999999999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32.141200000000005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31.788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21" priority="31">
      <formula>F29&gt;0</formula>
    </cfRule>
    <cfRule type="expression" dxfId="1220" priority="32">
      <formula>F29&lt;0</formula>
    </cfRule>
  </conditionalFormatting>
  <conditionalFormatting sqref="F29 F31:F35">
    <cfRule type="expression" dxfId="1219" priority="33">
      <formula>F29&gt;0</formula>
    </cfRule>
    <cfRule type="expression" dxfId="1218" priority="34">
      <formula>F29&lt;0</formula>
    </cfRule>
  </conditionalFormatting>
  <conditionalFormatting sqref="H29 H31:H35">
    <cfRule type="expression" dxfId="1217" priority="29">
      <formula>H29&gt;0</formula>
    </cfRule>
    <cfRule type="expression" dxfId="1216" priority="30">
      <formula>H29&lt;0</formula>
    </cfRule>
  </conditionalFormatting>
  <conditionalFormatting sqref="F21:F28">
    <cfRule type="expression" dxfId="1215" priority="27">
      <formula>F21&gt;0</formula>
    </cfRule>
    <cfRule type="expression" dxfId="1214" priority="28">
      <formula>F21&lt;0</formula>
    </cfRule>
  </conditionalFormatting>
  <conditionalFormatting sqref="H21:H28">
    <cfRule type="expression" dxfId="1213" priority="25">
      <formula>H21&gt;0</formula>
    </cfRule>
    <cfRule type="expression" dxfId="1212" priority="26">
      <formula>H21&lt;0</formula>
    </cfRule>
  </conditionalFormatting>
  <conditionalFormatting sqref="Q8">
    <cfRule type="expression" dxfId="1211" priority="21">
      <formula>Q8&gt;0</formula>
    </cfRule>
    <cfRule type="expression" dxfId="1210" priority="22">
      <formula>Q8&lt;0</formula>
    </cfRule>
  </conditionalFormatting>
  <conditionalFormatting sqref="Q7">
    <cfRule type="expression" dxfId="1209" priority="23">
      <formula>Q7&gt;0</formula>
    </cfRule>
    <cfRule type="expression" dxfId="1208" priority="24">
      <formula>Q7&lt;0</formula>
    </cfRule>
  </conditionalFormatting>
  <conditionalFormatting sqref="F30">
    <cfRule type="expression" dxfId="1207" priority="19">
      <formula>F30&gt;0</formula>
    </cfRule>
    <cfRule type="expression" dxfId="1206" priority="20">
      <formula>F30&lt;0</formula>
    </cfRule>
  </conditionalFormatting>
  <conditionalFormatting sqref="H30">
    <cfRule type="expression" dxfId="1205" priority="17">
      <formula>H30&gt;0</formula>
    </cfRule>
    <cfRule type="expression" dxfId="1204" priority="18">
      <formula>H30&lt;0</formula>
    </cfRule>
  </conditionalFormatting>
  <conditionalFormatting sqref="F68 F70:F74">
    <cfRule type="expression" dxfId="1203" priority="13">
      <formula>F68&gt;0</formula>
    </cfRule>
    <cfRule type="expression" dxfId="1202" priority="14">
      <formula>F68&lt;0</formula>
    </cfRule>
  </conditionalFormatting>
  <conditionalFormatting sqref="F68 F70:F74">
    <cfRule type="expression" dxfId="1201" priority="15">
      <formula>F68&gt;0</formula>
    </cfRule>
    <cfRule type="expression" dxfId="1200" priority="16">
      <formula>F68&lt;0</formula>
    </cfRule>
  </conditionalFormatting>
  <conditionalFormatting sqref="H68 H70:H74">
    <cfRule type="expression" dxfId="1199" priority="11">
      <formula>H68&gt;0</formula>
    </cfRule>
    <cfRule type="expression" dxfId="1198" priority="12">
      <formula>H68&lt;0</formula>
    </cfRule>
  </conditionalFormatting>
  <conditionalFormatting sqref="F60:F67">
    <cfRule type="expression" dxfId="1197" priority="9">
      <formula>F60&gt;0</formula>
    </cfRule>
    <cfRule type="expression" dxfId="1196" priority="10">
      <formula>F60&lt;0</formula>
    </cfRule>
  </conditionalFormatting>
  <conditionalFormatting sqref="H60:H67">
    <cfRule type="expression" dxfId="1195" priority="7">
      <formula>H60&gt;0</formula>
    </cfRule>
    <cfRule type="expression" dxfId="1194" priority="8">
      <formula>H60&lt;0</formula>
    </cfRule>
  </conditionalFormatting>
  <conditionalFormatting sqref="F69">
    <cfRule type="expression" dxfId="1193" priority="5">
      <formula>F69&gt;0</formula>
    </cfRule>
    <cfRule type="expression" dxfId="1192" priority="6">
      <formula>F69&lt;0</formula>
    </cfRule>
  </conditionalFormatting>
  <conditionalFormatting sqref="H69">
    <cfRule type="expression" dxfId="1191" priority="3">
      <formula>H69&gt;0</formula>
    </cfRule>
    <cfRule type="expression" dxfId="1190" priority="4">
      <formula>H69&lt;0</formula>
    </cfRule>
  </conditionalFormatting>
  <conditionalFormatting sqref="Q10">
    <cfRule type="expression" dxfId="1189" priority="1">
      <formula>Q10&gt;0</formula>
    </cfRule>
    <cfRule type="expression" dxfId="118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27.45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27.45</v>
      </c>
      <c r="R4" s="498">
        <v>-1.0500000000000001E-2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30.195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29.920500000000001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29.646000000000001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29.371500000000001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29.097000000000001</v>
      </c>
      <c r="Q45" s="2"/>
      <c r="T45" s="92" t="s">
        <v>99</v>
      </c>
      <c r="U45" s="129" t="s">
        <v>634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28.822500000000002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28.548000000000002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28.273499999999999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27.998999999999999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27.724499999999999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27.45</v>
      </c>
      <c r="Q51" s="2"/>
      <c r="T51" s="92" t="s">
        <v>104</v>
      </c>
      <c r="U51" s="129" t="s">
        <v>635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27.1755</v>
      </c>
      <c r="Q52" s="2"/>
      <c r="T52" s="92" t="s">
        <v>105</v>
      </c>
      <c r="U52" s="129" t="s">
        <v>573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26.901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26.6265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26.351999999999997</v>
      </c>
      <c r="T55" s="92" t="s">
        <v>107</v>
      </c>
      <c r="U55" s="129" t="s">
        <v>636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26.077499999999997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25.802999999999997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25.528500000000001</v>
      </c>
      <c r="T58" s="92" t="s">
        <v>108</v>
      </c>
      <c r="U58" s="129" t="s">
        <v>574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25.254000000000001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24.979500000000002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24.704999999999998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87" priority="11">
      <formula>F33&gt;0</formula>
    </cfRule>
    <cfRule type="expression" dxfId="1186" priority="12">
      <formula>F33&lt;0</formula>
    </cfRule>
  </conditionalFormatting>
  <conditionalFormatting sqref="Q7">
    <cfRule type="expression" dxfId="1185" priority="9">
      <formula>Q7&gt;0</formula>
    </cfRule>
    <cfRule type="expression" dxfId="1184" priority="10">
      <formula>Q7&lt;0</formula>
    </cfRule>
  </conditionalFormatting>
  <conditionalFormatting sqref="Q8">
    <cfRule type="expression" dxfId="1183" priority="7">
      <formula>Q8&gt;0</formula>
    </cfRule>
    <cfRule type="expression" dxfId="1182" priority="8">
      <formula>Q8&lt;0</formula>
    </cfRule>
  </conditionalFormatting>
  <conditionalFormatting sqref="F25:F32">
    <cfRule type="expression" dxfId="1181" priority="5">
      <formula>F25&gt;0</formula>
    </cfRule>
    <cfRule type="expression" dxfId="1180" priority="6">
      <formula>F25&lt;0</formula>
    </cfRule>
  </conditionalFormatting>
  <conditionalFormatting sqref="H25:H32">
    <cfRule type="expression" dxfId="1179" priority="3">
      <formula>H25&gt;0</formula>
    </cfRule>
    <cfRule type="expression" dxfId="1178" priority="4">
      <formula>H25&lt;0</formula>
    </cfRule>
  </conditionalFormatting>
  <conditionalFormatting sqref="Q10">
    <cfRule type="expression" dxfId="1177" priority="1">
      <formula>Q10&gt;0</formula>
    </cfRule>
    <cfRule type="expression" dxfId="117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24.07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24.07</v>
      </c>
      <c r="R4" s="498">
        <v>0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26.477000000000004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26.236300000000004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25.995600000000003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25.754900000000003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25.514200000000002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25.273500000000002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25.032800000000002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24.792100000000001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24.551400000000001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24.310700000000001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24.07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23.8293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23.5886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23.347899999999999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23.107199999999999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22.866499999999998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22.625799999999998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22.385100000000001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22.144400000000001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21.903700000000001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21.663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748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75" priority="57">
      <formula>F31&gt;0</formula>
    </cfRule>
    <cfRule type="expression" dxfId="1174" priority="58">
      <formula>F31&lt;0</formula>
    </cfRule>
  </conditionalFormatting>
  <conditionalFormatting sqref="Q7">
    <cfRule type="expression" dxfId="1173" priority="55">
      <formula>Q7&gt;0</formula>
    </cfRule>
    <cfRule type="expression" dxfId="1172" priority="56">
      <formula>Q7&lt;0</formula>
    </cfRule>
  </conditionalFormatting>
  <conditionalFormatting sqref="Q8">
    <cfRule type="expression" dxfId="1171" priority="53">
      <formula>Q8&gt;0</formula>
    </cfRule>
    <cfRule type="expression" dxfId="117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69" priority="45">
      <formula>M58&gt;0</formula>
    </cfRule>
    <cfRule type="expression" dxfId="1168" priority="46">
      <formula>M58&lt;0</formula>
    </cfRule>
  </conditionalFormatting>
  <conditionalFormatting sqref="Q10">
    <cfRule type="expression" dxfId="1167" priority="43">
      <formula>Q10&gt;0</formula>
    </cfRule>
    <cfRule type="expression" dxfId="1166" priority="44">
      <formula>Q10&lt;0</formula>
    </cfRule>
  </conditionalFormatting>
  <conditionalFormatting sqref="F25:F30">
    <cfRule type="expression" dxfId="1165" priority="41">
      <formula>F25&gt;0</formula>
    </cfRule>
    <cfRule type="expression" dxfId="1164" priority="42">
      <formula>F25&lt;0</formula>
    </cfRule>
  </conditionalFormatting>
  <conditionalFormatting sqref="H25:H30">
    <cfRule type="expression" dxfId="1163" priority="39">
      <formula>H25&gt;0</formula>
    </cfRule>
    <cfRule type="expression" dxfId="1162" priority="40">
      <formula>H25&lt;0</formula>
    </cfRule>
  </conditionalFormatting>
  <conditionalFormatting sqref="F83:F94">
    <cfRule type="expression" dxfId="1161" priority="37">
      <formula>F83&gt;0</formula>
    </cfRule>
    <cfRule type="expression" dxfId="1160" priority="38">
      <formula>F83&lt;0</formula>
    </cfRule>
  </conditionalFormatting>
  <conditionalFormatting sqref="H83:H94">
    <cfRule type="expression" dxfId="1159" priority="35">
      <formula>H83&gt;0</formula>
    </cfRule>
    <cfRule type="expression" dxfId="1158" priority="36">
      <formula>H83&lt;0</formula>
    </cfRule>
  </conditionalFormatting>
  <conditionalFormatting sqref="J41">
    <cfRule type="expression" dxfId="1157" priority="33">
      <formula>J41&gt;0</formula>
    </cfRule>
    <cfRule type="expression" dxfId="1156" priority="34">
      <formula>J41&lt;0</formula>
    </cfRule>
  </conditionalFormatting>
  <conditionalFormatting sqref="J39:J47 J49">
    <cfRule type="expression" dxfId="1155" priority="31">
      <formula>J39&gt;0</formula>
    </cfRule>
    <cfRule type="expression" dxfId="1154" priority="32">
      <formula>J39&lt;0</formula>
    </cfRule>
  </conditionalFormatting>
  <conditionalFormatting sqref="F48 H48">
    <cfRule type="expression" dxfId="1153" priority="29">
      <formula>F48&gt;0</formula>
    </cfRule>
    <cfRule type="expression" dxfId="1152" priority="30">
      <formula>F48&lt;0</formula>
    </cfRule>
  </conditionalFormatting>
  <conditionalFormatting sqref="J48">
    <cfRule type="expression" dxfId="1151" priority="27">
      <formula>J48&gt;0</formula>
    </cfRule>
    <cfRule type="expression" dxfId="1150" priority="28">
      <formula>J48&lt;0</formula>
    </cfRule>
  </conditionalFormatting>
  <conditionalFormatting sqref="K41:K52">
    <cfRule type="expression" dxfId="1149" priority="25">
      <formula>K41&gt;0</formula>
    </cfRule>
    <cfRule type="expression" dxfId="1148" priority="26">
      <formula>K41&lt;0</formula>
    </cfRule>
  </conditionalFormatting>
  <conditionalFormatting sqref="K39:K52">
    <cfRule type="expression" dxfId="1147" priority="23">
      <formula>K39&gt;0</formula>
    </cfRule>
    <cfRule type="expression" dxfId="1146" priority="24">
      <formula>K39&lt;0</formula>
    </cfRule>
  </conditionalFormatting>
  <conditionalFormatting sqref="F102:F118 H102:H118 H120:H128 F120:F128">
    <cfRule type="expression" dxfId="1145" priority="19">
      <formula>F102&gt;0</formula>
    </cfRule>
    <cfRule type="expression" dxfId="1144" priority="20">
      <formula>F102&lt;0</formula>
    </cfRule>
  </conditionalFormatting>
  <conditionalFormatting sqref="F96:F101">
    <cfRule type="expression" dxfId="1143" priority="17">
      <formula>F96&gt;0</formula>
    </cfRule>
    <cfRule type="expression" dxfId="1142" priority="18">
      <formula>F96&lt;0</formula>
    </cfRule>
  </conditionalFormatting>
  <conditionalFormatting sqref="H96:H101">
    <cfRule type="expression" dxfId="1141" priority="15">
      <formula>H96&gt;0</formula>
    </cfRule>
    <cfRule type="expression" dxfId="1140" priority="16">
      <formula>H96&lt;0</formula>
    </cfRule>
  </conditionalFormatting>
  <conditionalFormatting sqref="J112">
    <cfRule type="expression" dxfId="1139" priority="13">
      <formula>J112&gt;0</formula>
    </cfRule>
    <cfRule type="expression" dxfId="1138" priority="14">
      <formula>J112&lt;0</formula>
    </cfRule>
  </conditionalFormatting>
  <conditionalFormatting sqref="J110:J118 J120">
    <cfRule type="expression" dxfId="1137" priority="11">
      <formula>J110&gt;0</formula>
    </cfRule>
    <cfRule type="expression" dxfId="1136" priority="12">
      <formula>J110&lt;0</formula>
    </cfRule>
  </conditionalFormatting>
  <conditionalFormatting sqref="F119 H119">
    <cfRule type="expression" dxfId="1135" priority="9">
      <formula>F119&gt;0</formula>
    </cfRule>
    <cfRule type="expression" dxfId="1134" priority="10">
      <formula>F119&lt;0</formula>
    </cfRule>
  </conditionalFormatting>
  <conditionalFormatting sqref="J119">
    <cfRule type="expression" dxfId="1133" priority="7">
      <formula>J119&gt;0</formula>
    </cfRule>
    <cfRule type="expression" dxfId="1132" priority="8">
      <formula>J119&lt;0</formula>
    </cfRule>
  </conditionalFormatting>
  <conditionalFormatting sqref="K112:K123">
    <cfRule type="expression" dxfId="1131" priority="5">
      <formula>K112&gt;0</formula>
    </cfRule>
    <cfRule type="expression" dxfId="1130" priority="6">
      <formula>K112&lt;0</formula>
    </cfRule>
  </conditionalFormatting>
  <conditionalFormatting sqref="K110:K123">
    <cfRule type="expression" dxfId="1129" priority="3">
      <formula>K110&gt;0</formula>
    </cfRule>
    <cfRule type="expression" dxfId="1128" priority="4">
      <formula>K110&lt;0</formula>
    </cfRule>
  </conditionalFormatting>
  <conditionalFormatting sqref="J121">
    <cfRule type="expression" dxfId="1127" priority="1">
      <formula>J121&gt;0</formula>
    </cfRule>
    <cfRule type="expression" dxfId="112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60.29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60.29</v>
      </c>
      <c r="R4" s="498">
        <v>3.0000000000000001E-3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66.319000000000003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65.716099999999997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65.113200000000006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64.510300000000001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63.907400000000003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63.304500000000004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62.701599999999999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62.098700000000001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61.495800000000003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60.892899999999997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60.29</v>
      </c>
      <c r="Q51" s="2"/>
      <c r="T51" s="92" t="s">
        <v>104</v>
      </c>
      <c r="U51" s="129" t="s">
        <v>637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59.687100000000001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59.084199999999996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58.481299999999997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57.878399999999999</v>
      </c>
      <c r="T55" s="92" t="s">
        <v>107</v>
      </c>
      <c r="U55" s="129" t="s">
        <v>638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57.275499999999994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56.672599999999996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56.069700000000005</v>
      </c>
      <c r="T58" s="92" t="s">
        <v>108</v>
      </c>
      <c r="U58" s="129" t="s">
        <v>575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55.466799999999999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54.863900000000001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54.261000000000003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25" priority="15">
      <formula>F39&gt;0</formula>
    </cfRule>
    <cfRule type="expression" dxfId="1124" priority="16">
      <formula>F39&lt;0</formula>
    </cfRule>
  </conditionalFormatting>
  <conditionalFormatting sqref="Q7">
    <cfRule type="expression" dxfId="1123" priority="13">
      <formula>Q7&gt;0</formula>
    </cfRule>
    <cfRule type="expression" dxfId="1122" priority="14">
      <formula>Q7&lt;0</formula>
    </cfRule>
  </conditionalFormatting>
  <conditionalFormatting sqref="Q8">
    <cfRule type="expression" dxfId="1121" priority="11">
      <formula>Q8&gt;0</formula>
    </cfRule>
    <cfRule type="expression" dxfId="1120" priority="12">
      <formula>Q8&lt;0</formula>
    </cfRule>
  </conditionalFormatting>
  <conditionalFormatting sqref="F25:F38">
    <cfRule type="expression" dxfId="1119" priority="9">
      <formula>F25&gt;0</formula>
    </cfRule>
    <cfRule type="expression" dxfId="1118" priority="10">
      <formula>F25&lt;0</formula>
    </cfRule>
  </conditionalFormatting>
  <conditionalFormatting sqref="H25:H38">
    <cfRule type="expression" dxfId="1117" priority="7">
      <formula>H25&gt;0</formula>
    </cfRule>
    <cfRule type="expression" dxfId="111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15" priority="3">
      <formula>M55&gt;0</formula>
    </cfRule>
    <cfRule type="expression" dxfId="1114" priority="4">
      <formula>M55&lt;0</formula>
    </cfRule>
  </conditionalFormatting>
  <conditionalFormatting sqref="Q10">
    <cfRule type="expression" dxfId="1113" priority="1">
      <formula>Q10&gt;0</formula>
    </cfRule>
    <cfRule type="expression" dxfId="11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40.450000000000003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40.450000000000003</v>
      </c>
      <c r="R4" s="498">
        <v>-1.2E-2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44.495000000000005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44.090500000000006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43.686000000000007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43.281500000000008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42.877000000000002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42.472500000000004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42.068000000000005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41.663500000000006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41.259</v>
      </c>
      <c r="Q49" s="2"/>
      <c r="T49" s="92" t="s">
        <v>103</v>
      </c>
      <c r="U49" s="129" t="s">
        <v>639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40.854500000000002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40.450000000000003</v>
      </c>
      <c r="Q51" s="2"/>
      <c r="T51" s="92" t="s">
        <v>104</v>
      </c>
      <c r="U51" s="129" t="s">
        <v>640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40.045500000000004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39.641000000000005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39.236499999999999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38.832000000000001</v>
      </c>
      <c r="T55" s="92" t="s">
        <v>107</v>
      </c>
      <c r="U55" s="129" t="s">
        <v>641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38.427500000000002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38.023000000000003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37.618500000000004</v>
      </c>
      <c r="T58" s="92" t="s">
        <v>108</v>
      </c>
      <c r="U58" s="129" t="s">
        <v>544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37.214000000000006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36.809500000000007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36.405000000000001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11" priority="27">
      <formula>F27&gt;0</formula>
    </cfRule>
    <cfRule type="expression" dxfId="111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09" priority="15">
      <formula>Q8&gt;0</formula>
    </cfRule>
    <cfRule type="expression" dxfId="1108" priority="16">
      <formula>Q8&lt;0</formula>
    </cfRule>
  </conditionalFormatting>
  <conditionalFormatting sqref="Q7">
    <cfRule type="expression" dxfId="1107" priority="17">
      <formula>Q7&gt;0</formula>
    </cfRule>
    <cfRule type="expression" dxfId="1106" priority="18">
      <formula>Q7&lt;0</formula>
    </cfRule>
  </conditionalFormatting>
  <conditionalFormatting sqref="F37:F38">
    <cfRule type="expression" dxfId="1105" priority="13">
      <formula>F37&gt;0</formula>
    </cfRule>
    <cfRule type="expression" dxfId="1104" priority="14">
      <formula>F37&lt;0</formula>
    </cfRule>
  </conditionalFormatting>
  <conditionalFormatting sqref="H37:H38">
    <cfRule type="expression" dxfId="1103" priority="11">
      <formula>H37&gt;0</formula>
    </cfRule>
    <cfRule type="expression" dxfId="1102" priority="12">
      <formula>H37&lt;0</formula>
    </cfRule>
  </conditionalFormatting>
  <conditionalFormatting sqref="F23:F26 H23:H26">
    <cfRule type="expression" dxfId="1101" priority="9">
      <formula>F23&gt;0</formula>
    </cfRule>
    <cfRule type="expression" dxfId="1100" priority="10">
      <formula>F23&lt;0</formula>
    </cfRule>
  </conditionalFormatting>
  <conditionalFormatting sqref="Q10">
    <cfRule type="expression" dxfId="1099" priority="3">
      <formula>Q10&gt;0</formula>
    </cfRule>
    <cfRule type="expression" dxfId="1098" priority="4">
      <formula>Q10&lt;0</formula>
    </cfRule>
  </conditionalFormatting>
  <conditionalFormatting sqref="F22 H22">
    <cfRule type="expression" dxfId="1097" priority="1">
      <formula>F22&gt;0</formula>
    </cfRule>
    <cfRule type="expression" dxfId="1096" priority="2">
      <formula>F22&lt;0</formula>
    </cfRule>
  </conditionalFormatting>
  <conditionalFormatting sqref="M41">
    <cfRule type="expression" dxfId="1095" priority="5">
      <formula>M41&gt;0</formula>
    </cfRule>
    <cfRule type="expression" dxfId="10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54.46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54.46</v>
      </c>
      <c r="R4" s="498">
        <v>3.3E-3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59.906000000000006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59.361400000000003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58.816800000000008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58.272200000000005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57.727600000000002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57.183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56.638400000000004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56.093800000000002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55.549199999999999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55.004600000000003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54.46</v>
      </c>
      <c r="Q51" s="2"/>
      <c r="T51" s="92" t="s">
        <v>104</v>
      </c>
      <c r="U51" s="129" t="s">
        <v>642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53.915399999999998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53.370800000000003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52.8262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52.281599999999997</v>
      </c>
      <c r="T55" s="92" t="s">
        <v>107</v>
      </c>
      <c r="U55" s="129" t="s">
        <v>643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51.737000000000002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51.192399999999999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50.647800000000004</v>
      </c>
      <c r="T58" s="92" t="s">
        <v>108</v>
      </c>
      <c r="U58" s="129" t="s">
        <v>583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50.103200000000001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49.558600000000006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49.014000000000003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93" priority="29">
      <formula>F25&gt;0</formula>
    </cfRule>
    <cfRule type="expression" dxfId="1092" priority="30">
      <formula>F25&lt;0</formula>
    </cfRule>
  </conditionalFormatting>
  <conditionalFormatting sqref="Q7">
    <cfRule type="expression" dxfId="1091" priority="27">
      <formula>Q7&gt;0</formula>
    </cfRule>
    <cfRule type="expression" dxfId="1090" priority="28">
      <formula>Q7&lt;0</formula>
    </cfRule>
  </conditionalFormatting>
  <conditionalFormatting sqref="Q8">
    <cfRule type="expression" dxfId="1089" priority="25">
      <formula>Q8&gt;0</formula>
    </cfRule>
    <cfRule type="expression" dxfId="1088" priority="26">
      <formula>Q8&lt;0</formula>
    </cfRule>
  </conditionalFormatting>
  <conditionalFormatting sqref="Q10">
    <cfRule type="expression" dxfId="1087" priority="13">
      <formula>Q10&gt;0</formula>
    </cfRule>
    <cfRule type="expression" dxfId="1086" priority="14">
      <formula>Q10&lt;0</formula>
    </cfRule>
  </conditionalFormatting>
  <conditionalFormatting sqref="M46">
    <cfRule type="expression" dxfId="1085" priority="11">
      <formula>M46&gt;0</formula>
    </cfRule>
    <cfRule type="expression" dxfId="1084" priority="12">
      <formula>M46&lt;0</formula>
    </cfRule>
  </conditionalFormatting>
  <conditionalFormatting sqref="F80:F88 H80:H88">
    <cfRule type="expression" dxfId="1083" priority="9">
      <formula>F80&gt;0</formula>
    </cfRule>
    <cfRule type="expression" dxfId="1082" priority="10">
      <formula>F80&lt;0</formula>
    </cfRule>
  </conditionalFormatting>
  <conditionalFormatting sqref="F75:F79">
    <cfRule type="expression" dxfId="1081" priority="7">
      <formula>F75&gt;0</formula>
    </cfRule>
    <cfRule type="expression" dxfId="1080" priority="8">
      <formula>F75&lt;0</formula>
    </cfRule>
  </conditionalFormatting>
  <conditionalFormatting sqref="H75:H79">
    <cfRule type="expression" dxfId="1079" priority="5">
      <formula>H75&gt;0</formula>
    </cfRule>
    <cfRule type="expression" dxfId="1078" priority="6">
      <formula>H75&lt;0</formula>
    </cfRule>
  </conditionalFormatting>
  <conditionalFormatting sqref="F71:F74">
    <cfRule type="expression" dxfId="1077" priority="3">
      <formula>F71&gt;0</formula>
    </cfRule>
    <cfRule type="expression" dxfId="1076" priority="4">
      <formula>F71&lt;0</formula>
    </cfRule>
  </conditionalFormatting>
  <conditionalFormatting sqref="H71:H74">
    <cfRule type="expression" dxfId="1075" priority="1">
      <formula>H71&gt;0</formula>
    </cfRule>
    <cfRule type="expression" dxfId="107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49.5</v>
      </c>
      <c r="R4" s="498">
        <v>6.3E-3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54.45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53.955000000000005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53.46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52.965000000000003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52.470000000000006</v>
      </c>
      <c r="Q45" s="2"/>
      <c r="T45" s="92" t="s">
        <v>99</v>
      </c>
      <c r="U45" s="129" t="s">
        <v>644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51.975000000000001</v>
      </c>
      <c r="Q46" s="2"/>
      <c r="T46" s="92" t="s">
        <v>100</v>
      </c>
      <c r="U46" s="129" t="s">
        <v>645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51.480000000000004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50.984999999999999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50.49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49.994999999999997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49.5</v>
      </c>
      <c r="Q51" s="2"/>
      <c r="T51" s="92" t="s">
        <v>104</v>
      </c>
      <c r="U51" s="129" t="s">
        <v>646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49.005000000000003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48.51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48.015000000000001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47.519999999999996</v>
      </c>
      <c r="T55" s="92" t="s">
        <v>107</v>
      </c>
      <c r="U55" s="129" t="s">
        <v>647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47.024999999999999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46.529999999999994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46.035000000000004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45.54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45.045000000000002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44.550000000000004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73" priority="11">
      <formula>F34&gt;0</formula>
    </cfRule>
    <cfRule type="expression" dxfId="1072" priority="12">
      <formula>F34&lt;0</formula>
    </cfRule>
  </conditionalFormatting>
  <conditionalFormatting sqref="Q7">
    <cfRule type="expression" dxfId="1071" priority="9">
      <formula>Q7&gt;0</formula>
    </cfRule>
    <cfRule type="expression" dxfId="1070" priority="10">
      <formula>Q7&lt;0</formula>
    </cfRule>
  </conditionalFormatting>
  <conditionalFormatting sqref="Q8">
    <cfRule type="expression" dxfId="1069" priority="7">
      <formula>Q8&gt;0</formula>
    </cfRule>
    <cfRule type="expression" dxfId="1068" priority="8">
      <formula>Q8&lt;0</formula>
    </cfRule>
  </conditionalFormatting>
  <conditionalFormatting sqref="F25:F33">
    <cfRule type="expression" dxfId="1067" priority="5">
      <formula>F25&gt;0</formula>
    </cfRule>
    <cfRule type="expression" dxfId="1066" priority="6">
      <formula>F25&lt;0</formula>
    </cfRule>
  </conditionalFormatting>
  <conditionalFormatting sqref="H25:H33">
    <cfRule type="expression" dxfId="1065" priority="3">
      <formula>H25&gt;0</formula>
    </cfRule>
    <cfRule type="expression" dxfId="1064" priority="4">
      <formula>H25&lt;0</formula>
    </cfRule>
  </conditionalFormatting>
  <conditionalFormatting sqref="M46">
    <cfRule type="expression" dxfId="1063" priority="1">
      <formula>M46&gt;0</formula>
    </cfRule>
    <cfRule type="expression" dxfId="106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752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26.43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26.43</v>
      </c>
      <c r="R4" s="498">
        <v>-1.01E-2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29.073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28.808700000000002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28.544400000000003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28.280100000000001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28.015800000000002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27.7515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27.487200000000001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27.222899999999999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26.958600000000001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26.694299999999998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26.43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26.165700000000001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25.901399999999999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25.6371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25.372799999999998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25.108499999999999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24.844199999999997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24.579900000000002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24.3156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24.051300000000001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23.786999999999999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752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61" priority="9">
      <formula>F57&gt;0</formula>
    </cfRule>
    <cfRule type="expression" dxfId="1060" priority="10">
      <formula>F57&lt;0</formula>
    </cfRule>
  </conditionalFormatting>
  <conditionalFormatting sqref="Q7">
    <cfRule type="expression" dxfId="1059" priority="7">
      <formula>Q7&gt;0</formula>
    </cfRule>
    <cfRule type="expression" dxfId="1058" priority="8">
      <formula>Q7&lt;0</formula>
    </cfRule>
  </conditionalFormatting>
  <conditionalFormatting sqref="Q8">
    <cfRule type="expression" dxfId="1057" priority="5">
      <formula>Q8&gt;0</formula>
    </cfRule>
    <cfRule type="expression" dxfId="1056" priority="6">
      <formula>Q8&lt;0</formula>
    </cfRule>
  </conditionalFormatting>
  <conditionalFormatting sqref="F25:F56">
    <cfRule type="expression" dxfId="1055" priority="3">
      <formula>F25&gt;0</formula>
    </cfRule>
    <cfRule type="expression" dxfId="1054" priority="4">
      <formula>F25&lt;0</formula>
    </cfRule>
  </conditionalFormatting>
  <conditionalFormatting sqref="H25:H56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77.06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77.06</v>
      </c>
      <c r="R4" s="498">
        <v>-3.78E-2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84.766000000000005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83.995400000000004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83.224800000000002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82.4542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81.683600000000013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80.913000000000011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80.142400000000009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79.371800000000007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78.601200000000006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77.830600000000004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77.06</v>
      </c>
      <c r="Q51" s="2"/>
      <c r="T51" s="92" t="s">
        <v>104</v>
      </c>
      <c r="U51" s="129" t="s">
        <v>648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76.289400000000001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75.518799999999999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74.748199999999997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73.977599999999995</v>
      </c>
      <c r="T55" s="92" t="s">
        <v>107</v>
      </c>
      <c r="U55" s="129" t="s">
        <v>649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73.206999999999994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72.436399999999992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71.665800000000004</v>
      </c>
      <c r="T58" s="92" t="s">
        <v>108</v>
      </c>
      <c r="U58" s="129" t="s">
        <v>563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70.895200000000003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70.124600000000001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69.353999999999999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51" priority="15">
      <formula>F57&gt;0</formula>
    </cfRule>
    <cfRule type="expression" dxfId="1050" priority="16">
      <formula>F57&lt;0</formula>
    </cfRule>
  </conditionalFormatting>
  <conditionalFormatting sqref="Q7">
    <cfRule type="expression" dxfId="1049" priority="13">
      <formula>Q7&gt;0</formula>
    </cfRule>
    <cfRule type="expression" dxfId="1048" priority="14">
      <formula>Q7&lt;0</formula>
    </cfRule>
  </conditionalFormatting>
  <conditionalFormatting sqref="Q8">
    <cfRule type="expression" dxfId="1047" priority="11">
      <formula>Q8&gt;0</formula>
    </cfRule>
    <cfRule type="expression" dxfId="1046" priority="12">
      <formula>Q8&lt;0</formula>
    </cfRule>
  </conditionalFormatting>
  <conditionalFormatting sqref="F25:F56">
    <cfRule type="expression" dxfId="1045" priority="9">
      <formula>F25&gt;0</formula>
    </cfRule>
    <cfRule type="expression" dxfId="1044" priority="10">
      <formula>F25&lt;0</formula>
    </cfRule>
  </conditionalFormatting>
  <conditionalFormatting sqref="H25:H56">
    <cfRule type="expression" dxfId="1043" priority="7">
      <formula>H25&gt;0</formula>
    </cfRule>
    <cfRule type="expression" dxfId="1042" priority="8">
      <formula>H25&lt;0</formula>
    </cfRule>
  </conditionalFormatting>
  <conditionalFormatting sqref="M58">
    <cfRule type="expression" dxfId="1041" priority="5">
      <formula>M58&gt;0</formula>
    </cfRule>
    <cfRule type="expression" dxfId="1040" priority="6">
      <formula>M58&lt;0</formula>
    </cfRule>
  </conditionalFormatting>
  <conditionalFormatting sqref="F84:F115">
    <cfRule type="expression" dxfId="1039" priority="3">
      <formula>F84&gt;0</formula>
    </cfRule>
    <cfRule type="expression" dxfId="1038" priority="4">
      <formula>F84&lt;0</formula>
    </cfRule>
  </conditionalFormatting>
  <conditionalFormatting sqref="H84:H115">
    <cfRule type="expression" dxfId="1037" priority="1">
      <formula>H84&gt;0</formula>
    </cfRule>
    <cfRule type="expression" dxfId="103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17" activePane="bottomLeft" state="frozen"/>
      <selection pane="bottomLeft" activeCell="B50" sqref="B50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15.584008749999997</v>
      </c>
      <c r="T3" s="63">
        <v>42866</v>
      </c>
      <c r="U3" s="85" t="s">
        <v>757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12.52</v>
      </c>
      <c r="R4" s="498">
        <v>1.21E-2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100160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-9896.4989999983518</v>
      </c>
      <c r="R7">
        <v>6400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-24512.069999999978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-0.19661236073163765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15.2744</v>
      </c>
    </row>
    <row r="43" spans="2:16" x14ac:dyDescent="0.25">
      <c r="O43" s="82">
        <v>1.21</v>
      </c>
      <c r="P43" s="82">
        <f>O43*$Q$4</f>
        <v>15.149199999999999</v>
      </c>
    </row>
    <row r="44" spans="2:16" x14ac:dyDescent="0.25">
      <c r="O44" s="82">
        <v>1.2</v>
      </c>
      <c r="P44" s="82">
        <f>O44*$Q$4</f>
        <v>15.023999999999999</v>
      </c>
    </row>
    <row r="45" spans="2:16" x14ac:dyDescent="0.25">
      <c r="O45" s="82">
        <v>1.19</v>
      </c>
      <c r="P45" s="82">
        <f>O45*$Q$4</f>
        <v>14.8988</v>
      </c>
    </row>
    <row r="46" spans="2:16" x14ac:dyDescent="0.25">
      <c r="O46" s="82">
        <v>1.18</v>
      </c>
      <c r="P46" s="82">
        <f>O46*$Q$4</f>
        <v>14.773599999999998</v>
      </c>
    </row>
    <row r="47" spans="2:16" x14ac:dyDescent="0.25">
      <c r="O47" s="82">
        <v>1.17</v>
      </c>
      <c r="P47" s="82">
        <f t="shared" ref="P47:P53" si="2">O47*$Q$4</f>
        <v>14.648399999999999</v>
      </c>
    </row>
    <row r="48" spans="2:16" x14ac:dyDescent="0.25">
      <c r="G48" s="30"/>
      <c r="O48" s="82">
        <v>1.1599999999999999</v>
      </c>
      <c r="P48" s="82">
        <f t="shared" si="2"/>
        <v>14.523199999999999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14.397999999999998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14.272799999999998</v>
      </c>
    </row>
    <row r="51" spans="1:16" x14ac:dyDescent="0.25">
      <c r="O51" s="82">
        <v>1.1299999999999999</v>
      </c>
      <c r="P51" s="82">
        <f t="shared" si="2"/>
        <v>14.147599999999999</v>
      </c>
    </row>
    <row r="52" spans="1:16" x14ac:dyDescent="0.25">
      <c r="O52" s="82">
        <v>1.1200000000000001</v>
      </c>
      <c r="P52" s="82">
        <f t="shared" si="2"/>
        <v>14.022400000000001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/>
      <c r="O53" s="82">
        <v>1.1100000000000001</v>
      </c>
      <c r="P53" s="82">
        <f t="shared" si="2"/>
        <v>13.897200000000002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13.772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13.646800000000001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13.521600000000001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13.3964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13.2712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13.146000000000001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13.020799999999999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12.8956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12.7704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12.645199999999999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12.52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12.3948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12.269599999999999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12.144399999999999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12.0192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11.893999999999998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11.768799999999999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11.643600000000001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11.5184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11.3932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11.268000000000001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11.142799999999999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11.0176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10.8924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10.767199999999999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10.641999999999999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2">IF(C90=0, 0,D90*C90)</f>
        <v>68120</v>
      </c>
      <c r="H90" s="380">
        <f t="shared" ref="H90:H96" si="53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2"/>
        <v>0</v>
      </c>
      <c r="H91" s="380" t="str">
        <f t="shared" si="53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2"/>
        <v>0</v>
      </c>
      <c r="H92" s="380" t="str">
        <f t="shared" si="53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2"/>
        <v>75600</v>
      </c>
      <c r="H93" s="380">
        <f t="shared" si="53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2"/>
        <v>0</v>
      </c>
      <c r="H94" s="380" t="str">
        <f t="shared" si="53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2"/>
        <v>82367.28</v>
      </c>
      <c r="H95" s="380">
        <f t="shared" si="53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2"/>
        <v>0</v>
      </c>
      <c r="H96" s="380" t="str">
        <f t="shared" si="53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4">C98*(E98-D98)</f>
        <v>-29017.579999999998</v>
      </c>
      <c r="G98" s="378">
        <f t="shared" ref="G98:G127" si="55">D98*C98</f>
        <v>91417.900000000009</v>
      </c>
      <c r="H98" s="379">
        <f t="shared" ref="H98:H127" si="56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4"/>
        <v>-31836.35999999999</v>
      </c>
      <c r="G99" s="378">
        <f t="shared" si="55"/>
        <v>101483.62</v>
      </c>
      <c r="H99" s="379">
        <f t="shared" si="56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4"/>
        <v>-34009.06</v>
      </c>
      <c r="G100" s="378">
        <f t="shared" si="55"/>
        <v>109418.42</v>
      </c>
      <c r="H100" s="379">
        <f t="shared" si="56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4"/>
        <v>-34008.920000000006</v>
      </c>
      <c r="G101" s="378">
        <f t="shared" si="55"/>
        <v>101358.28000000001</v>
      </c>
      <c r="H101" s="379">
        <f t="shared" si="56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4"/>
        <v>-39575.879999999997</v>
      </c>
      <c r="G102" s="378">
        <f t="shared" si="55"/>
        <v>108716.71999999999</v>
      </c>
      <c r="H102" s="379">
        <f t="shared" si="56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4"/>
        <v>-38892.919999999991</v>
      </c>
      <c r="G103" s="378">
        <f t="shared" si="55"/>
        <v>110180.68</v>
      </c>
      <c r="H103" s="379">
        <f t="shared" si="56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4"/>
        <v>-39649.22</v>
      </c>
      <c r="G104" s="378">
        <f t="shared" si="55"/>
        <v>101232.94</v>
      </c>
      <c r="H104" s="379">
        <f t="shared" si="56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4"/>
        <v>-41303.94</v>
      </c>
      <c r="G105" s="378">
        <f t="shared" si="55"/>
        <v>94046.46</v>
      </c>
      <c r="H105" s="379">
        <f t="shared" si="56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4"/>
        <v>-42699.159999999996</v>
      </c>
      <c r="G106" s="378">
        <f t="shared" si="55"/>
        <v>101024.04</v>
      </c>
      <c r="H106" s="379">
        <f t="shared" si="56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4"/>
        <v>-47715.600000000006</v>
      </c>
      <c r="G107" s="378">
        <f t="shared" si="55"/>
        <v>107500.44</v>
      </c>
      <c r="H107" s="379">
        <f t="shared" si="56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4"/>
        <v>-46809.119999999995</v>
      </c>
      <c r="G108" s="378">
        <f t="shared" si="55"/>
        <v>113864.21999999999</v>
      </c>
      <c r="H108" s="379">
        <f t="shared" si="56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4"/>
        <v>-47694.16</v>
      </c>
      <c r="G109" s="378">
        <f t="shared" si="55"/>
        <v>126525.44</v>
      </c>
      <c r="H109" s="379">
        <f t="shared" si="56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4"/>
        <v>-48128</v>
      </c>
      <c r="G110" s="378">
        <f t="shared" si="55"/>
        <v>129280</v>
      </c>
      <c r="H110" s="379">
        <f t="shared" si="56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4"/>
        <v>-48155.4</v>
      </c>
      <c r="G111" s="378">
        <f t="shared" si="55"/>
        <v>113708.88</v>
      </c>
      <c r="H111" s="379">
        <f t="shared" si="56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4"/>
        <v>-42239.579999999994</v>
      </c>
      <c r="G112" s="378">
        <f t="shared" si="55"/>
        <v>100564.46</v>
      </c>
      <c r="H112" s="379">
        <f t="shared" si="56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4"/>
        <v>-42072.46</v>
      </c>
      <c r="G113" s="378">
        <f t="shared" si="55"/>
        <v>100397.34000000001</v>
      </c>
      <c r="H113" s="379">
        <f t="shared" si="56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4"/>
        <v>-45543.96</v>
      </c>
      <c r="G114" s="378">
        <f t="shared" si="55"/>
        <v>132958.98000000001</v>
      </c>
      <c r="H114" s="379">
        <f t="shared" si="56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4"/>
        <v>-45906.62000000001</v>
      </c>
      <c r="G115" s="378">
        <f t="shared" si="55"/>
        <v>158980.96</v>
      </c>
      <c r="H115" s="379">
        <f t="shared" si="56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4"/>
        <v>-51777.299999999996</v>
      </c>
      <c r="G116" s="378">
        <f t="shared" si="55"/>
        <v>171590.94</v>
      </c>
      <c r="H116" s="380">
        <f t="shared" si="56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4"/>
        <v>-49664.193999999989</v>
      </c>
      <c r="G117" s="378">
        <f t="shared" si="55"/>
        <v>158920.21399999998</v>
      </c>
      <c r="H117" s="380">
        <f t="shared" si="56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4"/>
        <v>-47987.500000000015</v>
      </c>
      <c r="G118" s="378">
        <f t="shared" si="55"/>
        <v>145958.78</v>
      </c>
      <c r="H118" s="380">
        <f t="shared" si="56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4"/>
        <v>-47702.966000000015</v>
      </c>
      <c r="G119" s="378">
        <f t="shared" si="55"/>
        <v>158434.24600000001</v>
      </c>
      <c r="H119" s="380">
        <f t="shared" si="56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4"/>
        <v>-60971.399999999987</v>
      </c>
      <c r="G120" s="378">
        <f t="shared" si="55"/>
        <v>170139.24</v>
      </c>
      <c r="H120" s="380">
        <f t="shared" si="56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4"/>
        <v>-77656.859999999986</v>
      </c>
      <c r="G121" s="378">
        <f t="shared" si="55"/>
        <v>166354.54</v>
      </c>
      <c r="H121" s="380">
        <f t="shared" si="56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4"/>
        <v>-85359.959999999992</v>
      </c>
      <c r="G122" s="378">
        <f t="shared" si="55"/>
        <v>169945.68</v>
      </c>
      <c r="H122" s="380">
        <f t="shared" si="56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4"/>
        <v>-100883.47199999999</v>
      </c>
      <c r="G123" s="378">
        <f t="shared" si="55"/>
        <v>169887.61199999999</v>
      </c>
      <c r="H123" s="379">
        <f t="shared" si="56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4"/>
        <v>-97651.02</v>
      </c>
      <c r="G124" s="378">
        <f t="shared" si="55"/>
        <v>169848.9</v>
      </c>
      <c r="H124" s="379">
        <f t="shared" si="56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4"/>
        <v>-97231.731999999989</v>
      </c>
      <c r="G125" s="378">
        <f t="shared" si="55"/>
        <v>165974.95199999999</v>
      </c>
      <c r="H125" s="379">
        <f t="shared" si="56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4"/>
        <v>-97234.865999999995</v>
      </c>
      <c r="G126" s="378">
        <f t="shared" si="55"/>
        <v>169723.08599999998</v>
      </c>
      <c r="H126" s="379">
        <f t="shared" si="56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4"/>
        <v>-104373.632</v>
      </c>
      <c r="G127" s="378">
        <f t="shared" si="55"/>
        <v>197776.17199999999</v>
      </c>
      <c r="H127" s="379">
        <f t="shared" si="56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4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4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7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7"/>
        <v>-94166.28</v>
      </c>
      <c r="G131" s="378">
        <f t="shared" ref="G131:G138" si="58">IF(C131=0, 0,D131*C131)</f>
        <v>165387.56</v>
      </c>
      <c r="H131" s="379">
        <f t="shared" ref="H131:H138" si="59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7"/>
        <v>-91969.787999999986</v>
      </c>
      <c r="G132" s="378">
        <f t="shared" si="58"/>
        <v>157393.788</v>
      </c>
      <c r="H132" s="379">
        <f t="shared" si="59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7"/>
        <v>-91154.7</v>
      </c>
      <c r="G133" s="378">
        <f t="shared" si="58"/>
        <v>145246.5</v>
      </c>
      <c r="H133" s="379">
        <f t="shared" si="59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7"/>
        <v>-92238.461999999985</v>
      </c>
      <c r="G134" s="378">
        <f t="shared" si="58"/>
        <v>161141.78199999998</v>
      </c>
      <c r="H134" s="379">
        <f t="shared" si="59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7"/>
        <v>-89571.54800000001</v>
      </c>
      <c r="G135" s="378">
        <f t="shared" si="58"/>
        <v>152607.92800000001</v>
      </c>
      <c r="H135" s="379">
        <f t="shared" si="59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7"/>
        <v>-89550.534</v>
      </c>
      <c r="G136" s="378">
        <f t="shared" si="58"/>
        <v>169006.91400000002</v>
      </c>
      <c r="H136" s="379">
        <f t="shared" si="59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7"/>
        <v>-89678.238000000012</v>
      </c>
      <c r="G137" s="378">
        <f t="shared" si="58"/>
        <v>165029.61800000002</v>
      </c>
      <c r="H137" s="379">
        <f t="shared" si="59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7"/>
        <v>-89511.821999999986</v>
      </c>
      <c r="G138" s="378">
        <f t="shared" si="58"/>
        <v>168968.20199999999</v>
      </c>
      <c r="H138" s="379">
        <f t="shared" si="59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0">C139*(E139-D139)</f>
        <v>-89632.347999999984</v>
      </c>
      <c r="G139" s="378">
        <f t="shared" ref="G139:G150" si="61">IF(C139=0, 0,D139*C139)</f>
        <v>164983.728</v>
      </c>
      <c r="H139" s="379">
        <f t="shared" ref="H139:H190" si="62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0"/>
        <v>-93372.971999999994</v>
      </c>
      <c r="G140" s="378">
        <f t="shared" si="61"/>
        <v>172761.372</v>
      </c>
      <c r="H140" s="379">
        <f t="shared" si="62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0"/>
        <v>-91747.44</v>
      </c>
      <c r="G141" s="378">
        <f t="shared" si="61"/>
        <v>168784.32</v>
      </c>
      <c r="H141" s="379">
        <f t="shared" si="62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0"/>
        <v>-80757.467999999993</v>
      </c>
      <c r="G142" s="378">
        <f t="shared" si="61"/>
        <v>159727.26799999998</v>
      </c>
      <c r="H142" s="380">
        <f t="shared" si="62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0"/>
        <v>-72386.955999999976</v>
      </c>
      <c r="G143" s="378">
        <f t="shared" si="61"/>
        <v>164888.61599999998</v>
      </c>
      <c r="H143" s="380">
        <f t="shared" si="62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0"/>
        <v>-62830.615999999987</v>
      </c>
      <c r="G144" s="378">
        <f t="shared" si="61"/>
        <v>164888.61599999998</v>
      </c>
      <c r="H144" s="380">
        <f t="shared" si="62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0"/>
        <v>-66133.584000000003</v>
      </c>
      <c r="G145" s="378">
        <f t="shared" si="61"/>
        <v>164387.60399999999</v>
      </c>
      <c r="H145" s="380">
        <f t="shared" si="62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0"/>
        <v>-61160.576000000008</v>
      </c>
      <c r="G146" s="378">
        <f t="shared" si="61"/>
        <v>164331.93599999999</v>
      </c>
      <c r="H146" s="380">
        <f t="shared" si="62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0"/>
        <v>-58033.889999999992</v>
      </c>
      <c r="G147" s="378">
        <f t="shared" si="61"/>
        <v>164266.99</v>
      </c>
      <c r="H147" s="380">
        <f t="shared" si="62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0"/>
        <v>-56328.439999999988</v>
      </c>
      <c r="G148" s="378">
        <f t="shared" si="61"/>
        <v>148531.07999999999</v>
      </c>
      <c r="H148" s="380">
        <f t="shared" si="62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0"/>
        <v>-57894.720000000016</v>
      </c>
      <c r="G149" s="378">
        <f t="shared" si="61"/>
        <v>163942.26</v>
      </c>
      <c r="H149" s="379">
        <f t="shared" si="62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0"/>
        <v>-58904.104000000007</v>
      </c>
      <c r="G150" s="378">
        <f t="shared" si="61"/>
        <v>167796.78400000001</v>
      </c>
      <c r="H150" s="379">
        <f t="shared" si="62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3">C151*(E151-D151)</f>
        <v>-69928.587000000014</v>
      </c>
      <c r="G151" s="378">
        <f t="shared" ref="G151:G190" si="64">IF(C151=0, 0,D151*C151)</f>
        <v>206559.20699999999</v>
      </c>
      <c r="H151" s="379">
        <f t="shared" si="62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3"/>
        <v>-66302.234199999992</v>
      </c>
      <c r="G152" s="378">
        <f t="shared" si="64"/>
        <v>185059.5742</v>
      </c>
      <c r="H152" s="379">
        <f t="shared" si="62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3"/>
        <v>-59729.712599999977</v>
      </c>
      <c r="G153" s="378">
        <f t="shared" si="64"/>
        <v>167542.63259999998</v>
      </c>
      <c r="H153" s="379">
        <f t="shared" si="62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3"/>
        <v>-65233.308000000005</v>
      </c>
      <c r="G154" s="378">
        <f t="shared" si="64"/>
        <v>188202.64799999999</v>
      </c>
      <c r="H154" s="379">
        <f t="shared" si="62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3"/>
        <v>-64902.603600000009</v>
      </c>
      <c r="G155" s="378">
        <f t="shared" si="64"/>
        <v>167102.28360000002</v>
      </c>
      <c r="H155" s="379">
        <f t="shared" si="62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3"/>
        <v>-66452.265800000008</v>
      </c>
      <c r="G156" s="378">
        <f t="shared" si="64"/>
        <v>168143.46580000001</v>
      </c>
      <c r="H156" s="379">
        <f t="shared" si="62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3"/>
        <v>-64191.270599999982</v>
      </c>
      <c r="G157" s="378">
        <f t="shared" si="64"/>
        <v>167068.4106</v>
      </c>
      <c r="H157" s="379">
        <f t="shared" si="62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3"/>
        <v>-53072.044600000016</v>
      </c>
      <c r="G158" s="378">
        <f t="shared" si="64"/>
        <v>155298.88460000002</v>
      </c>
      <c r="H158" s="379">
        <f t="shared" si="62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3"/>
        <v>-54016.789200000007</v>
      </c>
      <c r="G159" s="378">
        <f t="shared" si="64"/>
        <v>166959.04920000001</v>
      </c>
      <c r="H159" s="379">
        <f t="shared" si="62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3"/>
        <v>-40694.080000000002</v>
      </c>
      <c r="G160" s="378">
        <f t="shared" si="64"/>
        <v>148852.48000000001</v>
      </c>
      <c r="H160" s="379">
        <f t="shared" si="62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3"/>
        <v>-41622.116400000006</v>
      </c>
      <c r="G161" s="378">
        <f t="shared" si="64"/>
        <v>161235.47640000001</v>
      </c>
      <c r="H161" s="379">
        <f t="shared" si="62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3"/>
        <v>-39713.673000000003</v>
      </c>
      <c r="G162" s="378">
        <f t="shared" si="64"/>
        <v>166592.253</v>
      </c>
      <c r="H162" s="379">
        <f t="shared" si="62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3"/>
        <v>-39679.2474</v>
      </c>
      <c r="G163" s="378">
        <f t="shared" si="64"/>
        <v>160002.82739999998</v>
      </c>
      <c r="H163" s="379">
        <f t="shared" si="62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3"/>
        <v>-40600.177800000019</v>
      </c>
      <c r="G164" s="378">
        <f t="shared" si="64"/>
        <v>166510.9578</v>
      </c>
      <c r="H164" s="379">
        <f t="shared" si="62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3"/>
        <v>-37192.92720000002</v>
      </c>
      <c r="G165" s="378">
        <f t="shared" si="64"/>
        <v>159811.00720000002</v>
      </c>
      <c r="H165" s="379">
        <f t="shared" si="62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3"/>
        <v>-28198.487200000018</v>
      </c>
      <c r="G166" s="378">
        <f t="shared" si="64"/>
        <v>159811.00720000002</v>
      </c>
      <c r="H166" s="379">
        <f t="shared" si="62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3"/>
        <v>-32939.072999999997</v>
      </c>
      <c r="G167" s="378">
        <f t="shared" si="64"/>
        <v>166785.81299999999</v>
      </c>
      <c r="H167" s="379">
        <f t="shared" si="62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3"/>
        <v>-27080.606799999998</v>
      </c>
      <c r="G168" s="378">
        <f t="shared" si="64"/>
        <v>159610.92679999999</v>
      </c>
      <c r="H168" s="380">
        <f t="shared" si="62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3"/>
        <v>-23278.161400000005</v>
      </c>
      <c r="G169" s="378">
        <f t="shared" si="64"/>
        <v>159479.6814</v>
      </c>
      <c r="H169" s="380">
        <f t="shared" si="62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3"/>
        <v>-27860.058600000004</v>
      </c>
      <c r="G170" s="378">
        <f t="shared" si="64"/>
        <v>166739.35860000001</v>
      </c>
      <c r="H170" s="380">
        <f t="shared" si="62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3"/>
        <v>-29897.277600000016</v>
      </c>
      <c r="G171" s="378">
        <f t="shared" si="64"/>
        <v>166260.29760000002</v>
      </c>
      <c r="H171" s="380">
        <f t="shared" si="62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3"/>
        <v>-34709.179199999977</v>
      </c>
      <c r="G172" s="378">
        <f t="shared" si="64"/>
        <v>165846.07919999998</v>
      </c>
      <c r="H172" s="380">
        <f t="shared" si="62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3"/>
        <v>-41926.063800000004</v>
      </c>
      <c r="G173" s="378">
        <f t="shared" si="64"/>
        <v>165707.6838</v>
      </c>
      <c r="H173" s="380">
        <f t="shared" si="62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3"/>
        <v>-48426.330400000006</v>
      </c>
      <c r="G174" s="378">
        <f t="shared" si="64"/>
        <v>190547.59040000002</v>
      </c>
      <c r="H174" s="380">
        <f t="shared" si="62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3"/>
        <v>-48374.515200000002</v>
      </c>
      <c r="G175" s="378">
        <f t="shared" si="64"/>
        <v>165187.97520000002</v>
      </c>
      <c r="H175" s="379">
        <f t="shared" si="62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3"/>
        <v>-54432.172800000015</v>
      </c>
      <c r="G176" s="378">
        <f t="shared" si="64"/>
        <v>176588.49280000001</v>
      </c>
      <c r="H176" s="379">
        <f t="shared" si="62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3"/>
        <v>-49378.123800000016</v>
      </c>
      <c r="G177" s="378">
        <f t="shared" si="64"/>
        <v>164933.44380000001</v>
      </c>
      <c r="H177" s="379">
        <f t="shared" si="62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3"/>
        <v>-45614.280400000011</v>
      </c>
      <c r="G178" s="378">
        <f t="shared" si="64"/>
        <v>177274.02040000001</v>
      </c>
      <c r="H178" s="379">
        <f t="shared" si="62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3"/>
        <v>-45519.5052</v>
      </c>
      <c r="G179" s="378">
        <f t="shared" si="64"/>
        <v>164849.2452</v>
      </c>
      <c r="H179" s="379">
        <f t="shared" si="62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3"/>
        <v>-45770.165399999983</v>
      </c>
      <c r="G180" s="378">
        <f t="shared" si="64"/>
        <v>164809.56539999999</v>
      </c>
      <c r="H180" s="379">
        <f t="shared" si="62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3"/>
        <v>-41109.240599999997</v>
      </c>
      <c r="G181" s="378">
        <f t="shared" si="64"/>
        <v>164794.08059999999</v>
      </c>
      <c r="H181" s="379">
        <f t="shared" si="62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3"/>
        <v>-37211.283199999991</v>
      </c>
      <c r="G182" s="378">
        <f t="shared" si="64"/>
        <v>158269.10319999998</v>
      </c>
      <c r="H182" s="379">
        <f t="shared" si="62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3"/>
        <v>-38770.067999999999</v>
      </c>
      <c r="G183" s="378">
        <f t="shared" si="64"/>
        <v>164777.628</v>
      </c>
      <c r="H183" s="379">
        <f t="shared" si="62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3"/>
        <v>-33653.890400000018</v>
      </c>
      <c r="G184" s="378">
        <f t="shared" si="64"/>
        <v>157924.0104</v>
      </c>
      <c r="H184" s="379">
        <f t="shared" si="62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3"/>
        <v>-37103.516399999986</v>
      </c>
      <c r="G185" s="378">
        <f t="shared" si="64"/>
        <v>164562.77639999997</v>
      </c>
      <c r="H185" s="379">
        <f t="shared" si="62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3"/>
        <v>-39676.8966</v>
      </c>
      <c r="G186" s="378">
        <f t="shared" si="64"/>
        <v>164523.09660000002</v>
      </c>
      <c r="H186" s="379">
        <f t="shared" si="62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3"/>
        <v>-35572.456799999993</v>
      </c>
      <c r="G187" s="378">
        <f t="shared" si="64"/>
        <v>164483.41680000001</v>
      </c>
      <c r="H187" s="379">
        <f t="shared" si="62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3"/>
        <v>-29514.401999999984</v>
      </c>
      <c r="G188" s="378">
        <f t="shared" si="64"/>
        <v>143679.28200000001</v>
      </c>
      <c r="H188" s="379">
        <f t="shared" si="62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3"/>
        <v>-24105.848799999996</v>
      </c>
      <c r="G189" s="378">
        <f t="shared" si="64"/>
        <v>136358.20879999999</v>
      </c>
      <c r="H189" s="379">
        <f t="shared" si="62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3"/>
        <v>-24823.50120000001</v>
      </c>
      <c r="G190" s="378">
        <f t="shared" si="64"/>
        <v>143649.8412</v>
      </c>
      <c r="H190" s="379">
        <f t="shared" si="62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5">C191*(E191-D191)</f>
        <v>-33713.287800000006</v>
      </c>
      <c r="G191" s="378">
        <f t="shared" ref="G191:G199" si="66">IF(C191=0, 0,D191*C191)</f>
        <v>154198.0478</v>
      </c>
      <c r="H191" s="379">
        <f t="shared" ref="H191:H199" si="67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5"/>
        <v>-34191.285600000003</v>
      </c>
      <c r="G192" s="378">
        <f t="shared" si="66"/>
        <v>158702.04560000001</v>
      </c>
      <c r="H192" s="379">
        <f t="shared" si="67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5"/>
        <v>-33706.974000000009</v>
      </c>
      <c r="G193" s="378">
        <f t="shared" si="66"/>
        <v>158217.734</v>
      </c>
      <c r="H193" s="379">
        <f t="shared" si="67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5"/>
        <v>-35317.9254</v>
      </c>
      <c r="G194" s="378">
        <f t="shared" si="66"/>
        <v>163357.86540000001</v>
      </c>
      <c r="H194" s="379">
        <f t="shared" si="67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5"/>
        <v>-36815.103999999985</v>
      </c>
      <c r="G195" s="378">
        <f t="shared" si="66"/>
        <v>157985.78399999999</v>
      </c>
      <c r="H195" s="379">
        <f t="shared" si="67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5"/>
        <v>-40329.610399999998</v>
      </c>
      <c r="G196" s="378">
        <f t="shared" si="66"/>
        <v>157881.87039999999</v>
      </c>
      <c r="H196" s="379">
        <f t="shared" si="67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5"/>
        <v>-35684.1158</v>
      </c>
      <c r="G197" s="378">
        <f t="shared" si="66"/>
        <v>157782.59580000001</v>
      </c>
      <c r="H197" s="379">
        <f t="shared" si="67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5"/>
        <v>-23709.664000000008</v>
      </c>
      <c r="G198" s="378">
        <f t="shared" si="66"/>
        <v>134887.10400000002</v>
      </c>
      <c r="H198" s="380">
        <f t="shared" si="67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5"/>
        <v>-19054.279999999995</v>
      </c>
      <c r="G199" s="378">
        <f t="shared" si="66"/>
        <v>121666.28</v>
      </c>
      <c r="H199" s="380">
        <f t="shared" si="67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8">C200*(E200-D200)</f>
        <v>-21366.37</v>
      </c>
      <c r="G200" s="378">
        <f t="shared" ref="G200:G208" si="69">IF(C200=0, 0,D200*C200)</f>
        <v>129041.37</v>
      </c>
      <c r="H200" s="380">
        <f t="shared" ref="H200:H208" si="70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8"/>
        <v>-17585.480000000014</v>
      </c>
      <c r="G201" s="378">
        <f t="shared" si="69"/>
        <v>121421.48000000001</v>
      </c>
      <c r="H201" s="380">
        <f t="shared" si="70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8"/>
        <v>-23433.255999999998</v>
      </c>
      <c r="G202" s="378">
        <f t="shared" si="69"/>
        <v>134073.236</v>
      </c>
      <c r="H202" s="380">
        <f t="shared" si="70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8"/>
        <v>-21154.320000000003</v>
      </c>
      <c r="G203" s="378">
        <f t="shared" si="69"/>
        <v>138785.16</v>
      </c>
      <c r="H203" s="380">
        <f t="shared" si="70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8"/>
        <v>-29477.467400000005</v>
      </c>
      <c r="G204" s="378">
        <f t="shared" si="69"/>
        <v>152116.9474</v>
      </c>
      <c r="H204" s="380">
        <f t="shared" si="70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8"/>
        <v>-29453.938799999982</v>
      </c>
      <c r="G205" s="378">
        <f t="shared" si="69"/>
        <v>156191.41879999998</v>
      </c>
      <c r="H205" s="379">
        <f t="shared" si="70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8"/>
        <v>-19172.503200000017</v>
      </c>
      <c r="G206" s="378">
        <f t="shared" si="69"/>
        <v>140043.3432</v>
      </c>
      <c r="H206" s="379">
        <f t="shared" si="70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8"/>
        <v>-13448.017</v>
      </c>
      <c r="G207" s="378">
        <f t="shared" si="69"/>
        <v>132303.45699999999</v>
      </c>
      <c r="H207" s="379">
        <f t="shared" si="70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8"/>
        <v>-12142.820000000009</v>
      </c>
      <c r="G208" s="378">
        <f t="shared" si="69"/>
        <v>126387.82</v>
      </c>
      <c r="H208" s="379">
        <f t="shared" si="70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1">C209*(E209-D209)</f>
        <v>-11873.480000000014</v>
      </c>
      <c r="G209" s="378">
        <f t="shared" ref="G209:G230" si="72">IF(C209=0, 0,D209*C209)</f>
        <v>118633.48000000001</v>
      </c>
      <c r="H209" s="379">
        <f t="shared" ref="H209:H230" si="73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1"/>
        <v>-11929.199999999995</v>
      </c>
      <c r="G210" s="378">
        <f t="shared" si="72"/>
        <v>106009.2</v>
      </c>
      <c r="H210" s="379">
        <f t="shared" si="73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1"/>
        <v>-18473.284199999991</v>
      </c>
      <c r="G211" s="378">
        <f t="shared" si="72"/>
        <v>138853.4442</v>
      </c>
      <c r="H211" s="379">
        <f t="shared" si="73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1"/>
        <v>-18423.393999999993</v>
      </c>
      <c r="G212" s="378">
        <f t="shared" si="72"/>
        <v>146163.554</v>
      </c>
      <c r="H212" s="379">
        <f t="shared" si="73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1"/>
        <v>-17342.266799999998</v>
      </c>
      <c r="G213" s="378">
        <f t="shared" si="72"/>
        <v>138703.7868</v>
      </c>
      <c r="H213" s="379">
        <f t="shared" si="73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1"/>
        <v>-17312.610000000008</v>
      </c>
      <c r="G214" s="378">
        <f t="shared" si="72"/>
        <v>146094.13</v>
      </c>
      <c r="H214" s="379">
        <f t="shared" si="73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1"/>
        <v>-16618.370000000006</v>
      </c>
      <c r="G215" s="378">
        <f t="shared" si="72"/>
        <v>146094.13</v>
      </c>
      <c r="H215" s="379">
        <f t="shared" si="73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1"/>
        <v>-18614.310000000012</v>
      </c>
      <c r="G216" s="378">
        <f t="shared" si="72"/>
        <v>146094.13</v>
      </c>
      <c r="H216" s="379">
        <f t="shared" si="73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1"/>
        <v>-10717.330000000011</v>
      </c>
      <c r="G217" s="378">
        <f t="shared" si="72"/>
        <v>146094.13</v>
      </c>
      <c r="H217" s="379">
        <f t="shared" si="73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1"/>
        <v>-13335.061799999996</v>
      </c>
      <c r="G218" s="378">
        <f t="shared" si="72"/>
        <v>146939.08179999999</v>
      </c>
      <c r="H218" s="379">
        <f t="shared" si="73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1"/>
        <v>-14034.101799999982</v>
      </c>
      <c r="G219" s="378">
        <f t="shared" si="72"/>
        <v>146939.08179999999</v>
      </c>
      <c r="H219" s="379">
        <f t="shared" si="73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1"/>
        <v>-18125.222999999994</v>
      </c>
      <c r="G220" s="378">
        <f t="shared" si="72"/>
        <v>152910.723</v>
      </c>
      <c r="H220" s="379">
        <f t="shared" si="73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1"/>
        <v>-17204.112599999997</v>
      </c>
      <c r="G221" s="378">
        <f t="shared" si="72"/>
        <v>152812.03260000001</v>
      </c>
      <c r="H221" s="379">
        <f t="shared" si="73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1"/>
        <v>-21007.348200000015</v>
      </c>
      <c r="G222" s="378">
        <f t="shared" si="72"/>
        <v>152777.3082</v>
      </c>
      <c r="H222" s="379">
        <f t="shared" si="73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1"/>
        <v>-23836.109799999987</v>
      </c>
      <c r="G223" s="378">
        <f t="shared" si="72"/>
        <v>154748.68979999999</v>
      </c>
      <c r="H223" s="379">
        <f t="shared" si="73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1"/>
        <v>-28747.721799999992</v>
      </c>
      <c r="G224" s="378">
        <f t="shared" si="72"/>
        <v>157458.96179999999</v>
      </c>
      <c r="H224" s="379">
        <f t="shared" si="73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1"/>
        <v>-26852.387599999998</v>
      </c>
      <c r="G225" s="378">
        <f t="shared" si="72"/>
        <v>154703.22759999998</v>
      </c>
      <c r="H225" s="379">
        <f t="shared" si="73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1"/>
        <v>-32892.451199999996</v>
      </c>
      <c r="G226" s="378">
        <f t="shared" si="72"/>
        <v>157338.5912</v>
      </c>
      <c r="H226" s="379">
        <f t="shared" si="73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1"/>
        <v>-28045.401999999998</v>
      </c>
      <c r="G227" s="378">
        <f t="shared" si="72"/>
        <v>157325.32200000001</v>
      </c>
      <c r="H227" s="380">
        <f t="shared" si="73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1"/>
        <v>-28056.67200000001</v>
      </c>
      <c r="G228" s="378">
        <f t="shared" si="72"/>
        <v>154608.592</v>
      </c>
      <c r="H228" s="380">
        <f t="shared" si="73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1"/>
        <v>-34756.773799999995</v>
      </c>
      <c r="G229" s="378">
        <f t="shared" si="72"/>
        <v>157212.5338</v>
      </c>
      <c r="H229" s="380">
        <f t="shared" si="73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1"/>
        <v>-34901.771399999991</v>
      </c>
      <c r="G230" s="378">
        <f t="shared" si="72"/>
        <v>159747.97140000001</v>
      </c>
      <c r="H230" s="380">
        <f t="shared" si="73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4">C231*(E231-D231)</f>
        <v>-36344.291399999995</v>
      </c>
      <c r="G231" s="378">
        <f t="shared" ref="G231:G246" si="75">IF(C231=0, 0,D231*C231)</f>
        <v>166350.4914</v>
      </c>
      <c r="H231" s="380">
        <f t="shared" ref="H231:H246" si="76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4"/>
        <v>-29806.304399999986</v>
      </c>
      <c r="G232" s="378">
        <f t="shared" si="75"/>
        <v>159588.28439999997</v>
      </c>
      <c r="H232" s="380">
        <f t="shared" si="76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4"/>
        <v>-27362.67760000001</v>
      </c>
      <c r="G233" s="378">
        <f t="shared" si="75"/>
        <v>154100.15760000001</v>
      </c>
      <c r="H233" s="380">
        <f t="shared" si="76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4"/>
        <v>-25413.691800000004</v>
      </c>
      <c r="G234" s="378">
        <f t="shared" si="75"/>
        <v>152157.7518</v>
      </c>
      <c r="H234" s="379">
        <f t="shared" si="76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4"/>
        <v>-18660.303400000012</v>
      </c>
      <c r="G235" s="378">
        <f t="shared" si="75"/>
        <v>145445.88340000002</v>
      </c>
      <c r="H235" s="379">
        <f t="shared" si="76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4"/>
        <v>-16029.133799999994</v>
      </c>
      <c r="G236" s="378">
        <f t="shared" si="75"/>
        <v>145331.33379999999</v>
      </c>
      <c r="H236" s="379">
        <f t="shared" si="76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4"/>
        <v>-13680.976200000003</v>
      </c>
      <c r="G237" s="378">
        <f t="shared" si="75"/>
        <v>137741.23620000001</v>
      </c>
      <c r="H237" s="379">
        <f t="shared" si="76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4"/>
        <v>-9402.4621999999927</v>
      </c>
      <c r="G238" s="378">
        <f t="shared" si="75"/>
        <v>122097.06219999999</v>
      </c>
      <c r="H238" s="379">
        <f t="shared" si="76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4"/>
        <v>-2780.8000000000065</v>
      </c>
      <c r="G239" s="378">
        <f t="shared" si="75"/>
        <v>94520.8</v>
      </c>
      <c r="H239" s="379">
        <f t="shared" si="76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4"/>
        <v>-2111.0000000000005</v>
      </c>
      <c r="G240" s="378">
        <f t="shared" si="75"/>
        <v>86111</v>
      </c>
      <c r="H240" s="379">
        <f t="shared" si="76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4"/>
        <v>-7950.599999999994</v>
      </c>
      <c r="G241" s="378">
        <f t="shared" si="75"/>
        <v>101790.59999999999</v>
      </c>
      <c r="H241" s="379">
        <f t="shared" si="76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4"/>
        <v>-7870.8499999999922</v>
      </c>
      <c r="G242" s="378">
        <f t="shared" si="75"/>
        <v>109530.84999999999</v>
      </c>
      <c r="H242" s="379">
        <f t="shared" si="76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4"/>
        <v>-2961.0000000000055</v>
      </c>
      <c r="G243" s="378">
        <f t="shared" si="75"/>
        <v>101541</v>
      </c>
      <c r="H243" s="379">
        <f t="shared" si="76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4"/>
        <v>-3051.400000000001</v>
      </c>
      <c r="G244" s="378">
        <f t="shared" si="75"/>
        <v>93416.4</v>
      </c>
      <c r="H244" s="379">
        <f t="shared" si="76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4"/>
        <v>-3026.4999999999986</v>
      </c>
      <c r="G245" s="378">
        <f t="shared" si="75"/>
        <v>85176.5</v>
      </c>
      <c r="H245" s="379">
        <f t="shared" si="76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4"/>
        <v>-4876.1226000000042</v>
      </c>
      <c r="G246" s="378">
        <f t="shared" si="75"/>
        <v>88034.802599999995</v>
      </c>
      <c r="H246" s="379">
        <f t="shared" si="76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7">C249*(E249-D249)</f>
        <v>-5163.5724000000046</v>
      </c>
      <c r="G249" s="378">
        <f t="shared" ref="G249:G254" si="78">IF(C249=0, 0,D249*C249)</f>
        <v>103949.79240000001</v>
      </c>
      <c r="H249" s="379">
        <f t="shared" ref="H249:H254" si="79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7"/>
        <v>-7946.8199999999852</v>
      </c>
      <c r="G250" s="378">
        <f t="shared" si="78"/>
        <v>111789.71999999999</v>
      </c>
      <c r="H250" s="380">
        <f t="shared" si="79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7"/>
        <v>-7946.7637999999934</v>
      </c>
      <c r="G251" s="378">
        <f t="shared" si="78"/>
        <v>119564.66379999999</v>
      </c>
      <c r="H251" s="379">
        <f t="shared" si="79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7"/>
        <v>-11864.04560000001</v>
      </c>
      <c r="G252" s="378">
        <f t="shared" si="78"/>
        <v>127187.60560000001</v>
      </c>
      <c r="H252" s="379">
        <f t="shared" si="79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7"/>
        <v>-11894.083199999997</v>
      </c>
      <c r="G253" s="378">
        <f t="shared" si="78"/>
        <v>134727.64319999999</v>
      </c>
      <c r="H253" s="379">
        <f t="shared" si="79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7"/>
        <v>-7970.5317999999861</v>
      </c>
      <c r="G254" s="378">
        <f t="shared" si="78"/>
        <v>126902.75179999998</v>
      </c>
      <c r="H254" s="379">
        <f t="shared" si="79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0">C260*(E260-D260)</f>
        <v>-5839.4414759999936</v>
      </c>
      <c r="G260" s="378">
        <f t="shared" ref="G260:G266" si="81">IF(C260=0, 0,D260*C260)</f>
        <v>126153.70147599999</v>
      </c>
      <c r="H260" s="379">
        <f t="shared" ref="H260:H266" si="82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0"/>
        <v>-7235.2097400000011</v>
      </c>
      <c r="G261" s="378">
        <f t="shared" si="81"/>
        <v>126013.86974000001</v>
      </c>
      <c r="H261" s="379">
        <f t="shared" si="82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0"/>
        <v>-6801.3106039999893</v>
      </c>
      <c r="G262" s="378">
        <f t="shared" si="81"/>
        <v>125579.970604</v>
      </c>
      <c r="H262" s="379">
        <f t="shared" si="82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0"/>
        <v>-15816.44348</v>
      </c>
      <c r="G263" s="378">
        <f t="shared" si="81"/>
        <v>134522.96348000001</v>
      </c>
      <c r="H263" s="380">
        <f t="shared" si="82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0"/>
        <v>-15980.450220000002</v>
      </c>
      <c r="G264" s="378">
        <f t="shared" si="81"/>
        <v>140422.97021999999</v>
      </c>
      <c r="H264" s="380">
        <f t="shared" si="82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0"/>
        <v>-16022.453030000013</v>
      </c>
      <c r="G265" s="378">
        <f t="shared" si="81"/>
        <v>144766.97303000002</v>
      </c>
      <c r="H265" s="380">
        <f t="shared" si="82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0"/>
        <v>-15995.457559999995</v>
      </c>
      <c r="G266" s="378">
        <f t="shared" si="81"/>
        <v>149041.97756</v>
      </c>
      <c r="H266" s="380">
        <f t="shared" si="82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3">C267*(E267-D267)</f>
        <v>-19058.277097999995</v>
      </c>
      <c r="G267" s="378">
        <f t="shared" ref="G267:G274" si="84">IF(C267=0, 0,D267*C267)</f>
        <v>151845.05709799999</v>
      </c>
      <c r="H267" s="380">
        <f t="shared" ref="H267:H274" si="85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3"/>
        <v>-16640.780505999985</v>
      </c>
      <c r="G268" s="378">
        <f t="shared" si="84"/>
        <v>151797.06050599998</v>
      </c>
      <c r="H268" s="380">
        <f t="shared" si="85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3"/>
        <v>-16830.340505999982</v>
      </c>
      <c r="G269" s="378">
        <f t="shared" si="84"/>
        <v>151797.06050599998</v>
      </c>
      <c r="H269" s="380">
        <f t="shared" si="85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3"/>
        <v>-18246.039857999996</v>
      </c>
      <c r="G270" s="378">
        <f t="shared" si="84"/>
        <v>154609.05985799999</v>
      </c>
      <c r="H270" s="379">
        <f t="shared" si="85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3"/>
        <v>-20423.199632000014</v>
      </c>
      <c r="G271" s="378">
        <f t="shared" si="84"/>
        <v>157431.05963200002</v>
      </c>
      <c r="H271" s="379">
        <f t="shared" si="85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3"/>
        <v>-20451.260000000017</v>
      </c>
      <c r="G272" s="378">
        <f t="shared" si="84"/>
        <v>159151.26</v>
      </c>
      <c r="H272" s="379">
        <f t="shared" si="85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3"/>
        <v>-12770.498441999989</v>
      </c>
      <c r="G273" s="378">
        <f t="shared" si="84"/>
        <v>154553.19844199999</v>
      </c>
      <c r="H273" s="379">
        <f t="shared" si="85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3"/>
        <v>-12774.627693999981</v>
      </c>
      <c r="G274" s="378">
        <f t="shared" si="84"/>
        <v>148697.32769399998</v>
      </c>
      <c r="H274" s="379">
        <f t="shared" si="85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6">C275*(E275-D275)</f>
        <v>-10733.467693999992</v>
      </c>
      <c r="G275" s="378">
        <f t="shared" ref="G275:G286" si="87">IF(C275=0, 0,D275*C275)</f>
        <v>148697.32769399998</v>
      </c>
      <c r="H275" s="379">
        <f t="shared" ref="H275:H286" si="88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6"/>
        <v>-14237.112315999999</v>
      </c>
      <c r="G276" s="378">
        <f t="shared" si="87"/>
        <v>151573.33231600001</v>
      </c>
      <c r="H276" s="379">
        <f t="shared" si="88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6"/>
        <v>-14933.404899999989</v>
      </c>
      <c r="G277" s="378">
        <f t="shared" si="87"/>
        <v>148629.38489999998</v>
      </c>
      <c r="H277" s="379">
        <f t="shared" si="88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6"/>
        <v>-14951.241703999996</v>
      </c>
      <c r="G278" s="378">
        <f t="shared" si="87"/>
        <v>151529.221704</v>
      </c>
      <c r="H278" s="379">
        <f t="shared" si="88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6"/>
        <v>-14945.406348000004</v>
      </c>
      <c r="G279" s="378">
        <f t="shared" si="87"/>
        <v>154405.386348</v>
      </c>
      <c r="H279" s="379">
        <f t="shared" si="88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6"/>
        <v>-18303.73</v>
      </c>
      <c r="G280" s="378">
        <f t="shared" si="87"/>
        <v>158903.73000000001</v>
      </c>
      <c r="H280" s="379">
        <f t="shared" si="88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6"/>
        <v>-7311.0640000000021</v>
      </c>
      <c r="G281" s="378">
        <f t="shared" si="87"/>
        <v>148151.10399999999</v>
      </c>
      <c r="H281" s="379">
        <f t="shared" si="88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6"/>
        <v>-7285.3417480000098</v>
      </c>
      <c r="G282" s="378">
        <f t="shared" si="87"/>
        <v>143571.38174800001</v>
      </c>
      <c r="H282" s="379">
        <f t="shared" si="88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6"/>
        <v>-1007.5158000000105</v>
      </c>
      <c r="G283" s="378">
        <f t="shared" si="87"/>
        <v>138987.71580000001</v>
      </c>
      <c r="H283" s="379">
        <f t="shared" si="88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6"/>
        <v>-1091.5898499999998</v>
      </c>
      <c r="G284" s="378">
        <f t="shared" si="87"/>
        <v>127941.78985</v>
      </c>
      <c r="H284" s="379">
        <f t="shared" si="88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6"/>
        <v>-1074.5375999999919</v>
      </c>
      <c r="G285" s="378">
        <f t="shared" si="87"/>
        <v>124522.1376</v>
      </c>
      <c r="H285" s="379">
        <f t="shared" si="88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6"/>
        <v>-975.11200799999187</v>
      </c>
      <c r="G286" s="378">
        <f t="shared" si="87"/>
        <v>131005.31200799999</v>
      </c>
      <c r="H286" s="379">
        <f t="shared" si="88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89">C288*(E288-D288)</f>
        <v>-320.8720079999913</v>
      </c>
      <c r="G288" s="378">
        <f t="shared" ref="G288:G297" si="90">IF(C288=0, 0,D288*C288)</f>
        <v>131005.31200799999</v>
      </c>
      <c r="H288" s="379">
        <f t="shared" ref="H288:H297" si="91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89"/>
        <v>-3298.169357999996</v>
      </c>
      <c r="G289" s="378">
        <f t="shared" si="90"/>
        <v>138935.309358</v>
      </c>
      <c r="H289" s="379">
        <f t="shared" si="91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89"/>
        <v>-3293.1673579999938</v>
      </c>
      <c r="G290" s="378">
        <f t="shared" si="90"/>
        <v>146745.30735799999</v>
      </c>
      <c r="H290" s="379">
        <f t="shared" si="91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89"/>
        <v>1163.524950000012</v>
      </c>
      <c r="G291" s="378">
        <f t="shared" si="90"/>
        <v>130665.83504999999</v>
      </c>
      <c r="H291" s="379">
        <f t="shared" si="91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89"/>
        <v>1293.5203380000021</v>
      </c>
      <c r="G292" s="378">
        <f t="shared" si="90"/>
        <v>122475.839662</v>
      </c>
      <c r="H292" s="379">
        <f t="shared" si="91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89"/>
        <v>1201.2174379999781</v>
      </c>
      <c r="G293" s="378">
        <f t="shared" si="90"/>
        <v>138341.022562</v>
      </c>
      <c r="H293" s="379">
        <f t="shared" si="91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89"/>
        <v>-3368.3391059999908</v>
      </c>
      <c r="G294" s="378">
        <f t="shared" si="90"/>
        <v>143066.01910599999</v>
      </c>
      <c r="H294" s="379">
        <f t="shared" si="91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89"/>
        <v>-3374.3343760000034</v>
      </c>
      <c r="G295" s="378">
        <f t="shared" si="90"/>
        <v>147740.01437600001</v>
      </c>
      <c r="H295" s="379">
        <f t="shared" si="91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89"/>
        <v>-1890.1133999999961</v>
      </c>
      <c r="G296" s="378">
        <f t="shared" si="90"/>
        <v>154028.27340000001</v>
      </c>
      <c r="H296" s="379">
        <f t="shared" si="91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89"/>
        <v>-17012.580000000009</v>
      </c>
      <c r="G297" s="378">
        <f t="shared" si="90"/>
        <v>159012.58000000002</v>
      </c>
      <c r="H297" s="379">
        <f t="shared" si="91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2">C301*(E301-D301)</f>
        <v>-19935.600000000009</v>
      </c>
      <c r="G301" s="378">
        <f t="shared" ref="G301:G308" si="93">IF(C301=0, 0,D301*C301)</f>
        <v>187335.6</v>
      </c>
      <c r="H301" s="380">
        <f t="shared" ref="H301:H308" si="94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2"/>
        <v>-19900.075000000015</v>
      </c>
      <c r="G302" s="378">
        <f t="shared" si="93"/>
        <v>194275.07500000001</v>
      </c>
      <c r="H302" s="380">
        <f t="shared" si="94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2"/>
        <v>-22705.387499999997</v>
      </c>
      <c r="G303" s="378">
        <f t="shared" si="93"/>
        <v>194205.38750000001</v>
      </c>
      <c r="H303" s="380">
        <f t="shared" si="94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2"/>
        <v>-29391.250000000004</v>
      </c>
      <c r="G304" s="378">
        <f t="shared" si="93"/>
        <v>194141.25</v>
      </c>
      <c r="H304" s="380">
        <f t="shared" si="94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2"/>
        <v>-34359.325000000004</v>
      </c>
      <c r="G305" s="378">
        <f t="shared" si="93"/>
        <v>194109.32500000001</v>
      </c>
      <c r="H305" s="379">
        <f t="shared" si="94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2"/>
        <v>-16630.000000000004</v>
      </c>
      <c r="G306" s="378">
        <f t="shared" si="93"/>
        <v>158130</v>
      </c>
      <c r="H306" s="379">
        <f t="shared" si="94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2"/>
        <v>-21229.999999999996</v>
      </c>
      <c r="G307" s="378">
        <f t="shared" si="93"/>
        <v>171820</v>
      </c>
      <c r="H307" s="379">
        <f t="shared" si="94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2"/>
        <v>6109.9988400000047</v>
      </c>
      <c r="G308" s="378">
        <f t="shared" si="93"/>
        <v>118887.84116000001</v>
      </c>
      <c r="H308" s="379">
        <f t="shared" si="94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5">C309*(E309-D309)</f>
        <v>822.70680000000016</v>
      </c>
      <c r="G309" s="378">
        <f t="shared" ref="G309:G326" si="96">IF(C309=0, 0,D309*C309)</f>
        <v>126917.6532</v>
      </c>
      <c r="H309" s="379">
        <f t="shared" ref="H309:H326" si="97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5"/>
        <v>83.308799999990825</v>
      </c>
      <c r="G310" s="378">
        <f t="shared" si="96"/>
        <v>134772.8112</v>
      </c>
      <c r="H310" s="379">
        <f t="shared" si="97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5"/>
        <v>-4985.4834000000074</v>
      </c>
      <c r="G311" s="378">
        <f t="shared" si="96"/>
        <v>139206.5834</v>
      </c>
      <c r="H311" s="379">
        <f t="shared" si="97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5"/>
        <v>18978.923399999992</v>
      </c>
      <c r="G312" s="378">
        <f t="shared" si="96"/>
        <v>74535.756600000008</v>
      </c>
      <c r="H312" s="379">
        <f t="shared" si="97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5"/>
        <v>18638.087600000006</v>
      </c>
      <c r="G313" s="378">
        <f t="shared" si="96"/>
        <v>65051.332399999999</v>
      </c>
      <c r="H313" s="379">
        <f t="shared" si="97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5"/>
        <v>18627.5</v>
      </c>
      <c r="G314" s="378">
        <f t="shared" si="96"/>
        <v>70822.5</v>
      </c>
      <c r="H314" s="379">
        <f t="shared" si="97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5"/>
        <v>20177.499999999996</v>
      </c>
      <c r="G315" s="378">
        <f t="shared" si="96"/>
        <v>70822.5</v>
      </c>
      <c r="H315" s="379">
        <f t="shared" si="97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5"/>
        <v>21382.430000000011</v>
      </c>
      <c r="G316" s="378">
        <f t="shared" si="96"/>
        <v>70717.569999999992</v>
      </c>
      <c r="H316" s="379">
        <f t="shared" si="97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5"/>
        <v>20612.23</v>
      </c>
      <c r="G317" s="378">
        <f t="shared" si="96"/>
        <v>70637.77</v>
      </c>
      <c r="H317" s="379">
        <f t="shared" si="97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5"/>
        <v>22311.999999999993</v>
      </c>
      <c r="G318" s="378">
        <f t="shared" si="96"/>
        <v>70138</v>
      </c>
      <c r="H318" s="379">
        <f t="shared" si="97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5"/>
        <v>20873</v>
      </c>
      <c r="G319" s="378">
        <f t="shared" si="96"/>
        <v>70127</v>
      </c>
      <c r="H319" s="379">
        <f t="shared" si="97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5"/>
        <v>20073</v>
      </c>
      <c r="G320" s="378">
        <f t="shared" si="96"/>
        <v>70127</v>
      </c>
      <c r="H320" s="379">
        <f t="shared" si="97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5"/>
        <v>17654.651999999998</v>
      </c>
      <c r="G321" s="378">
        <f t="shared" si="96"/>
        <v>87765.347999999998</v>
      </c>
      <c r="H321" s="380">
        <f t="shared" si="97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5"/>
        <v>16484.261999999992</v>
      </c>
      <c r="G322" s="378">
        <f t="shared" si="96"/>
        <v>87375.737999999998</v>
      </c>
      <c r="H322" s="380">
        <f t="shared" si="97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5"/>
        <v>20939.061000000002</v>
      </c>
      <c r="G323" s="378">
        <f t="shared" si="96"/>
        <v>78335.938999999998</v>
      </c>
      <c r="H323" s="380">
        <f t="shared" si="97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5"/>
        <v>20604.060000000005</v>
      </c>
      <c r="G324" s="378">
        <f t="shared" si="96"/>
        <v>87275.94</v>
      </c>
      <c r="H324" s="380">
        <f t="shared" si="97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5"/>
        <v>17593.872000000007</v>
      </c>
      <c r="G325" s="378">
        <f t="shared" si="96"/>
        <v>87166.127999999997</v>
      </c>
      <c r="H325" s="380">
        <f t="shared" si="97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5"/>
        <v>16453.871999999999</v>
      </c>
      <c r="G326" s="378">
        <f t="shared" si="96"/>
        <v>87166.127999999997</v>
      </c>
      <c r="H326" s="380">
        <f t="shared" si="97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8">C327*(E327-D327)</f>
        <v>19333.872000000003</v>
      </c>
      <c r="G327" s="378">
        <f t="shared" ref="G327:G341" si="99">IF(C327=0, 0,D327*C327)</f>
        <v>87166.127999999997</v>
      </c>
      <c r="H327" s="380">
        <f t="shared" ref="H327:H341" si="100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8"/>
        <v>19450.98</v>
      </c>
      <c r="G328" s="378">
        <f t="shared" si="99"/>
        <v>87049.02</v>
      </c>
      <c r="H328" s="380">
        <f t="shared" si="100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8"/>
        <v>17423.978999999996</v>
      </c>
      <c r="G329" s="378">
        <f t="shared" si="99"/>
        <v>88777.021000000008</v>
      </c>
      <c r="H329" s="380">
        <f t="shared" si="100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8"/>
        <v>11978.979600000011</v>
      </c>
      <c r="G330" s="378">
        <f t="shared" si="99"/>
        <v>102078.02039999999</v>
      </c>
      <c r="H330" s="380">
        <f t="shared" si="100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8"/>
        <v>13568.870699999996</v>
      </c>
      <c r="G331" s="378">
        <f t="shared" si="99"/>
        <v>102006.1293</v>
      </c>
      <c r="H331" s="380">
        <f t="shared" si="100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8"/>
        <v>12886.949999999995</v>
      </c>
      <c r="G332" s="378">
        <f t="shared" si="99"/>
        <v>86653.05</v>
      </c>
      <c r="H332" s="380">
        <f t="shared" si="100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8"/>
        <v>13051.947999999999</v>
      </c>
      <c r="G333" s="378">
        <f t="shared" si="99"/>
        <v>103078.052</v>
      </c>
      <c r="H333" s="380">
        <f t="shared" si="100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8"/>
        <v>13089.952800000001</v>
      </c>
      <c r="G334" s="378">
        <f t="shared" si="99"/>
        <v>106358.0472</v>
      </c>
      <c r="H334" s="380">
        <f t="shared" si="100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8"/>
        <v>13075.699000000004</v>
      </c>
      <c r="G335" s="378">
        <f t="shared" si="99"/>
        <v>94759.300999999992</v>
      </c>
      <c r="H335" s="380">
        <f t="shared" si="100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8"/>
        <v>13867.271999999995</v>
      </c>
      <c r="G336" s="378">
        <f>IF(C336=0, 0,D336*C336)</f>
        <v>86212.728000000003</v>
      </c>
      <c r="H336" s="380">
        <f t="shared" si="100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8"/>
        <v>17083.611900000004</v>
      </c>
      <c r="G337" s="378">
        <f t="shared" si="99"/>
        <v>74235.388099999996</v>
      </c>
      <c r="H337" s="380">
        <f t="shared" si="100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8"/>
        <v>13252.614000000001</v>
      </c>
      <c r="G338" s="378">
        <f t="shared" si="99"/>
        <v>85867.385999999999</v>
      </c>
      <c r="H338" s="380">
        <f t="shared" si="100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8"/>
        <v>10351.611600000004</v>
      </c>
      <c r="G339" s="378">
        <f t="shared" si="99"/>
        <v>95446.388400000011</v>
      </c>
      <c r="H339" s="380">
        <f t="shared" si="100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8"/>
        <v>12307.2804</v>
      </c>
      <c r="G340" s="378">
        <f t="shared" si="99"/>
        <v>80602.719600000011</v>
      </c>
      <c r="H340" s="380">
        <f t="shared" si="100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8"/>
        <v>11781.900000000011</v>
      </c>
      <c r="G341" s="378">
        <f t="shared" si="99"/>
        <v>80387.100000000006</v>
      </c>
      <c r="H341" s="380">
        <f t="shared" si="100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1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2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1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2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1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2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1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2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1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2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1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2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1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2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1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2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1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2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1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2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1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2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1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2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1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2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1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2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1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2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1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2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1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2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1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2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1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2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1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2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1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2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1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2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1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2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1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2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1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2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1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2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1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2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1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2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1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1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1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3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1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3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1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3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1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3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1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3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1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3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1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3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1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3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1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3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1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3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1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3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1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3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1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3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1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1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1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4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1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4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1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4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1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4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1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4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1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4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1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4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1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4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1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4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1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4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1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4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1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4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1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4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1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4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1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4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1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4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1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4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1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4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1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4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5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4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5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4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5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4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5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4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5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4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5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4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5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4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5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4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5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4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5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4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5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4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5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4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5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4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5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4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5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4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5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4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5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4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5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4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5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4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5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4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5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4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5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4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5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4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5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4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5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4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5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4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5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4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5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4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5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4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5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4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5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4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5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4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5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4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5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4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5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4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5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4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5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4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5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4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5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4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5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4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5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4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5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5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5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5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5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5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5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5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5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5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5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5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5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5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5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5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5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5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5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5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5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5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5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6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6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6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6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6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6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6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6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6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6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6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6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6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6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6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6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7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6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7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6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7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6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7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6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7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6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7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6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7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6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7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6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7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6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7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6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7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6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7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6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7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6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7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6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7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6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7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6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7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6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7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6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7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6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7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6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7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6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7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6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7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6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7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6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7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6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7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6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7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6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7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6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7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6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7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6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7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6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7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6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7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6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7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6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7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6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7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6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7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6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7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6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7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6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7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6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7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6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7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6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7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6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7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6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7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6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7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6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7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6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7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6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7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8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7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8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7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8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7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8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7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8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7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8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7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8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7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8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7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8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7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8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7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8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7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8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7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8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7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8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7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8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7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7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7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09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7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09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7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09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7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09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7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09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7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09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7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09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7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09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7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09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7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09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7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7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0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7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0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7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0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7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0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7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0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7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0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7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0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7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0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7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0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7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0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0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0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0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0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0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0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0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35" priority="108">
      <formula>F97&gt;0</formula>
    </cfRule>
    <cfRule type="expression" dxfId="103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33" priority="101">
      <formula>F90&gt;0</formula>
    </cfRule>
    <cfRule type="expression" dxfId="1032" priority="102">
      <formula>F90&lt;0</formula>
    </cfRule>
  </conditionalFormatting>
  <conditionalFormatting sqref="H90:H96">
    <cfRule type="expression" dxfId="1031" priority="97">
      <formula>H90&gt;0</formula>
    </cfRule>
    <cfRule type="expression" dxfId="1030" priority="98">
      <formula>H90&lt;0</formula>
    </cfRule>
  </conditionalFormatting>
  <conditionalFormatting sqref="Q8">
    <cfRule type="expression" dxfId="1029" priority="83">
      <formula>Q8&gt;0</formula>
    </cfRule>
    <cfRule type="expression" dxfId="1028" priority="84">
      <formula>Q8&lt;0</formula>
    </cfRule>
  </conditionalFormatting>
  <conditionalFormatting sqref="Q7">
    <cfRule type="expression" dxfId="1027" priority="85">
      <formula>Q7&gt;0</formula>
    </cfRule>
    <cfRule type="expression" dxfId="1026" priority="86">
      <formula>Q7&lt;0</formula>
    </cfRule>
  </conditionalFormatting>
  <conditionalFormatting sqref="F198:F204">
    <cfRule type="expression" dxfId="1025" priority="57">
      <formula>F198&gt;0</formula>
    </cfRule>
    <cfRule type="expression" dxfId="1024" priority="58">
      <formula>F198&lt;0</formula>
    </cfRule>
  </conditionalFormatting>
  <conditionalFormatting sqref="F123:F141 H123:H141">
    <cfRule type="expression" dxfId="1023" priority="79">
      <formula>F123&gt;0</formula>
    </cfRule>
    <cfRule type="expression" dxfId="1022" priority="80">
      <formula>F123&lt;0</formula>
    </cfRule>
  </conditionalFormatting>
  <conditionalFormatting sqref="F116:F122">
    <cfRule type="expression" dxfId="1021" priority="77">
      <formula>F116&gt;0</formula>
    </cfRule>
    <cfRule type="expression" dxfId="1020" priority="78">
      <formula>F116&lt;0</formula>
    </cfRule>
  </conditionalFormatting>
  <conditionalFormatting sqref="H116:H122">
    <cfRule type="expression" dxfId="1019" priority="75">
      <formula>H116&gt;0</formula>
    </cfRule>
    <cfRule type="expression" dxfId="1018" priority="76">
      <formula>H116&lt;0</formula>
    </cfRule>
  </conditionalFormatting>
  <conditionalFormatting sqref="F149:F167 H149:H167">
    <cfRule type="expression" dxfId="1017" priority="73">
      <formula>F149&gt;0</formula>
    </cfRule>
    <cfRule type="expression" dxfId="1016" priority="74">
      <formula>F149&lt;0</formula>
    </cfRule>
  </conditionalFormatting>
  <conditionalFormatting sqref="F142:F148">
    <cfRule type="expression" dxfId="1015" priority="71">
      <formula>F142&gt;0</formula>
    </cfRule>
    <cfRule type="expression" dxfId="1014" priority="72">
      <formula>F142&lt;0</formula>
    </cfRule>
  </conditionalFormatting>
  <conditionalFormatting sqref="H142:H148">
    <cfRule type="expression" dxfId="1013" priority="69">
      <formula>H142&gt;0</formula>
    </cfRule>
    <cfRule type="expression" dxfId="1012" priority="70">
      <formula>H142&lt;0</formula>
    </cfRule>
  </conditionalFormatting>
  <conditionalFormatting sqref="F175:F192 H175:H192">
    <cfRule type="expression" dxfId="1011" priority="67">
      <formula>F175&gt;0</formula>
    </cfRule>
    <cfRule type="expression" dxfId="1010" priority="68">
      <formula>F175&lt;0</formula>
    </cfRule>
  </conditionalFormatting>
  <conditionalFormatting sqref="F168:F174">
    <cfRule type="expression" dxfId="1009" priority="65">
      <formula>F168&gt;0</formula>
    </cfRule>
    <cfRule type="expression" dxfId="1008" priority="66">
      <formula>F168&lt;0</formula>
    </cfRule>
  </conditionalFormatting>
  <conditionalFormatting sqref="H168:H174">
    <cfRule type="expression" dxfId="1007" priority="63">
      <formula>H168&gt;0</formula>
    </cfRule>
    <cfRule type="expression" dxfId="1006" priority="64">
      <formula>H168&lt;0</formula>
    </cfRule>
  </conditionalFormatting>
  <conditionalFormatting sqref="F193:F197 H193:H197">
    <cfRule type="expression" dxfId="1005" priority="61">
      <formula>F193&gt;0</formula>
    </cfRule>
    <cfRule type="expression" dxfId="1004" priority="62">
      <formula>F193&lt;0</formula>
    </cfRule>
  </conditionalFormatting>
  <conditionalFormatting sqref="F205:F220 H205:H220">
    <cfRule type="expression" dxfId="1003" priority="59">
      <formula>F205&gt;0</formula>
    </cfRule>
    <cfRule type="expression" dxfId="1002" priority="60">
      <formula>F205&lt;0</formula>
    </cfRule>
  </conditionalFormatting>
  <conditionalFormatting sqref="H198:H204">
    <cfRule type="expression" dxfId="1001" priority="55">
      <formula>H198&gt;0</formula>
    </cfRule>
    <cfRule type="expression" dxfId="1000" priority="56">
      <formula>H198&lt;0</formula>
    </cfRule>
  </conditionalFormatting>
  <conditionalFormatting sqref="F221 H221">
    <cfRule type="expression" dxfId="999" priority="53">
      <formula>F221&gt;0</formula>
    </cfRule>
    <cfRule type="expression" dxfId="998" priority="54">
      <formula>F221&lt;0</formula>
    </cfRule>
  </conditionalFormatting>
  <conditionalFormatting sqref="F222:F226 H222:H226">
    <cfRule type="expression" dxfId="997" priority="51">
      <formula>F222&gt;0</formula>
    </cfRule>
    <cfRule type="expression" dxfId="996" priority="52">
      <formula>F222&lt;0</formula>
    </cfRule>
  </conditionalFormatting>
  <conditionalFormatting sqref="F234:F249 H234:H249">
    <cfRule type="expression" dxfId="995" priority="49">
      <formula>F234&gt;0</formula>
    </cfRule>
    <cfRule type="expression" dxfId="994" priority="50">
      <formula>F234&lt;0</formula>
    </cfRule>
  </conditionalFormatting>
  <conditionalFormatting sqref="F227:F233">
    <cfRule type="expression" dxfId="993" priority="47">
      <formula>F227&gt;0</formula>
    </cfRule>
    <cfRule type="expression" dxfId="992" priority="48">
      <formula>F227&lt;0</formula>
    </cfRule>
  </conditionalFormatting>
  <conditionalFormatting sqref="H227:H233">
    <cfRule type="expression" dxfId="991" priority="45">
      <formula>H227&gt;0</formula>
    </cfRule>
    <cfRule type="expression" dxfId="990" priority="46">
      <formula>H227&lt;0</formula>
    </cfRule>
  </conditionalFormatting>
  <conditionalFormatting sqref="F251:F256 H251:H256">
    <cfRule type="expression" dxfId="989" priority="43">
      <formula>F251&gt;0</formula>
    </cfRule>
    <cfRule type="expression" dxfId="988" priority="44">
      <formula>F251&lt;0</formula>
    </cfRule>
  </conditionalFormatting>
  <conditionalFormatting sqref="F257 H257">
    <cfRule type="expression" dxfId="987" priority="41">
      <formula>F257&gt;0</formula>
    </cfRule>
    <cfRule type="expression" dxfId="986" priority="42">
      <formula>F257&lt;0</formula>
    </cfRule>
  </conditionalFormatting>
  <conditionalFormatting sqref="F258:F262 H258:H262">
    <cfRule type="expression" dxfId="985" priority="39">
      <formula>F258&gt;0</formula>
    </cfRule>
    <cfRule type="expression" dxfId="984" priority="40">
      <formula>F258&lt;0</formula>
    </cfRule>
  </conditionalFormatting>
  <conditionalFormatting sqref="F270:F285 H270:H285">
    <cfRule type="expression" dxfId="983" priority="37">
      <formula>F270&gt;0</formula>
    </cfRule>
    <cfRule type="expression" dxfId="982" priority="38">
      <formula>F270&lt;0</formula>
    </cfRule>
  </conditionalFormatting>
  <conditionalFormatting sqref="F263:F269">
    <cfRule type="expression" dxfId="981" priority="35">
      <formula>F263&gt;0</formula>
    </cfRule>
    <cfRule type="expression" dxfId="980" priority="36">
      <formula>F263&lt;0</formula>
    </cfRule>
  </conditionalFormatting>
  <conditionalFormatting sqref="H263:H269">
    <cfRule type="expression" dxfId="979" priority="33">
      <formula>H263&gt;0</formula>
    </cfRule>
    <cfRule type="expression" dxfId="978" priority="34">
      <formula>H263&lt;0</formula>
    </cfRule>
  </conditionalFormatting>
  <conditionalFormatting sqref="F286:F291 H286:H291">
    <cfRule type="expression" dxfId="977" priority="31">
      <formula>F286&gt;0</formula>
    </cfRule>
    <cfRule type="expression" dxfId="976" priority="32">
      <formula>F286&lt;0</formula>
    </cfRule>
  </conditionalFormatting>
  <conditionalFormatting sqref="F292 H292">
    <cfRule type="expression" dxfId="975" priority="29">
      <formula>F292&gt;0</formula>
    </cfRule>
    <cfRule type="expression" dxfId="974" priority="30">
      <formula>F292&lt;0</formula>
    </cfRule>
  </conditionalFormatting>
  <conditionalFormatting sqref="F293:F297 H293:H297">
    <cfRule type="expression" dxfId="973" priority="27">
      <formula>F293&gt;0</formula>
    </cfRule>
    <cfRule type="expression" dxfId="972" priority="28">
      <formula>F293&lt;0</formula>
    </cfRule>
  </conditionalFormatting>
  <conditionalFormatting sqref="F305:F320 H305:H320">
    <cfRule type="expression" dxfId="971" priority="25">
      <formula>F305&gt;0</formula>
    </cfRule>
    <cfRule type="expression" dxfId="970" priority="26">
      <formula>F305&lt;0</formula>
    </cfRule>
  </conditionalFormatting>
  <conditionalFormatting sqref="F298:F304">
    <cfRule type="expression" dxfId="969" priority="23">
      <formula>F298&gt;0</formula>
    </cfRule>
    <cfRule type="expression" dxfId="968" priority="24">
      <formula>F298&lt;0</formula>
    </cfRule>
  </conditionalFormatting>
  <conditionalFormatting sqref="H298:H304">
    <cfRule type="expression" dxfId="967" priority="21">
      <formula>H298&gt;0</formula>
    </cfRule>
    <cfRule type="expression" dxfId="966" priority="22">
      <formula>H298&lt;0</formula>
    </cfRule>
  </conditionalFormatting>
  <conditionalFormatting sqref="M349">
    <cfRule type="expression" dxfId="965" priority="19">
      <formula>M349&gt;0</formula>
    </cfRule>
    <cfRule type="expression" dxfId="964" priority="20">
      <formula>M349&lt;0</formula>
    </cfRule>
  </conditionalFormatting>
  <conditionalFormatting sqref="F72:F86 H72:H86">
    <cfRule type="expression" dxfId="963" priority="17">
      <formula>F72&gt;0</formula>
    </cfRule>
    <cfRule type="expression" dxfId="962" priority="18">
      <formula>F72&lt;0</formula>
    </cfRule>
  </conditionalFormatting>
  <conditionalFormatting sqref="F60:F71">
    <cfRule type="expression" dxfId="961" priority="15">
      <formula>F60&gt;0</formula>
    </cfRule>
    <cfRule type="expression" dxfId="960" priority="16">
      <formula>F60&lt;0</formula>
    </cfRule>
  </conditionalFormatting>
  <conditionalFormatting sqref="H60:H71">
    <cfRule type="expression" dxfId="959" priority="13">
      <formula>H60&gt;0</formula>
    </cfRule>
    <cfRule type="expression" dxfId="958" priority="14">
      <formula>H60&lt;0</formula>
    </cfRule>
  </conditionalFormatting>
  <conditionalFormatting sqref="F54:F59 H54:H59">
    <cfRule type="expression" dxfId="957" priority="11">
      <formula>F54&gt;0</formula>
    </cfRule>
    <cfRule type="expression" dxfId="956" priority="12">
      <formula>F54&lt;0</formula>
    </cfRule>
  </conditionalFormatting>
  <conditionalFormatting sqref="J56:K56">
    <cfRule type="expression" dxfId="955" priority="9">
      <formula>J56&gt;0</formula>
    </cfRule>
    <cfRule type="expression" dxfId="954" priority="10">
      <formula>J56&lt;0</formula>
    </cfRule>
  </conditionalFormatting>
  <conditionalFormatting sqref="J57:K63 K62:K86">
    <cfRule type="expression" dxfId="953" priority="7">
      <formula>J57&gt;0</formula>
    </cfRule>
    <cfRule type="expression" dxfId="952" priority="8">
      <formula>J57&lt;0</formula>
    </cfRule>
  </conditionalFormatting>
  <conditionalFormatting sqref="L56:L86">
    <cfRule type="expression" dxfId="951" priority="3">
      <formula>L56&gt;0</formula>
    </cfRule>
    <cfRule type="expression" dxfId="950" priority="4">
      <formula>L56&lt;0</formula>
    </cfRule>
  </conditionalFormatting>
  <conditionalFormatting sqref="Q10">
    <cfRule type="expression" dxfId="949" priority="1">
      <formula>Q10&gt;0</formula>
    </cfRule>
    <cfRule type="expression" dxfId="94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29.751439999999999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22.29</v>
      </c>
      <c r="R4" s="498">
        <v>-9.2399999999999996E-2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44580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59502.879999999997</v>
      </c>
      <c r="T6" t="s">
        <v>557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-13174.910000000003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-14922.879999999997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-0.25079256667912542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1">
        <v>42901</v>
      </c>
      <c r="C14" s="4">
        <v>100</v>
      </c>
      <c r="D14" s="238">
        <v>26.98</v>
      </c>
      <c r="E14" s="3">
        <v>0</v>
      </c>
      <c r="F14" s="3">
        <f t="shared" si="0"/>
        <v>2698</v>
      </c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1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1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748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24.519000000000002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24.296099999999999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24.0732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23.850300000000001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23.627400000000002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23.404499999999999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23.1816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22.9587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22.735800000000001</v>
      </c>
      <c r="Q49" s="2"/>
      <c r="T49" s="92" t="s">
        <v>103</v>
      </c>
      <c r="U49" s="87" t="s">
        <v>545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:G52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22.512899999999998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3"/>
        <v>55182.96</v>
      </c>
      <c r="H51" s="10"/>
      <c r="I51" s="40"/>
      <c r="J51" s="40"/>
      <c r="K51" s="40"/>
      <c r="L51" s="40">
        <f>(G51-$Q$10)/C51</f>
        <v>29.68610555555556</v>
      </c>
      <c r="O51" s="82">
        <v>1</v>
      </c>
      <c r="P51" s="82">
        <f t="shared" si="9"/>
        <v>22.29</v>
      </c>
      <c r="Q51" s="2"/>
      <c r="T51" s="92" t="s">
        <v>104</v>
      </c>
      <c r="U51" s="87" t="s">
        <v>650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5">C52*(E52-D52)</f>
        <v>-14922.88</v>
      </c>
      <c r="G52" s="40">
        <f t="shared" ref="G52" si="36">D52*C52</f>
        <v>59502.879999999997</v>
      </c>
      <c r="H52" s="229">
        <f t="shared" ref="H52" si="37">(E52-D52)/D52</f>
        <v>-0.25079256667912547</v>
      </c>
      <c r="I52" s="40"/>
      <c r="J52" s="40"/>
      <c r="K52" s="40">
        <v>-13175</v>
      </c>
      <c r="L52" s="40">
        <f>(G52-$Q$10)/C52</f>
        <v>28.877455000000001</v>
      </c>
      <c r="O52" s="82">
        <v>0.99</v>
      </c>
      <c r="P52" s="82">
        <f t="shared" si="9"/>
        <v>22.0671</v>
      </c>
      <c r="Q52" s="2"/>
      <c r="T52" s="92" t="s">
        <v>105</v>
      </c>
      <c r="U52" s="87" t="s">
        <v>651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21.844199999999997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21.621299999999998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21.398399999999999</v>
      </c>
      <c r="T55" s="92" t="s">
        <v>107</v>
      </c>
      <c r="U55" s="87" t="s">
        <v>652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21.1755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20.952599999999997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20.729700000000001</v>
      </c>
      <c r="T58" s="92" t="s">
        <v>108</v>
      </c>
      <c r="U58" s="87" t="s">
        <v>584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20.506799999999998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20.283899999999999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20.061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8">C65*(E65-D65)</f>
        <v>-33.800000000000097</v>
      </c>
      <c r="G65" s="378">
        <f t="shared" ref="G65:G78" si="39">D65*C65</f>
        <v>3591.7999999999997</v>
      </c>
      <c r="H65" s="379">
        <f t="shared" ref="H65:H78" si="40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8"/>
        <v>85.200000000000387</v>
      </c>
      <c r="G66" s="378">
        <f t="shared" si="39"/>
        <v>3591.7999999999997</v>
      </c>
      <c r="H66" s="379">
        <f t="shared" si="40"/>
        <v>2.3720697143493622E-2</v>
      </c>
      <c r="I66" s="378"/>
      <c r="O66" s="11" t="s">
        <v>750</v>
      </c>
      <c r="S66" s="23" t="s">
        <v>749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8"/>
        <v>-136.80000000000021</v>
      </c>
      <c r="G67" s="378">
        <f t="shared" si="39"/>
        <v>3591.7999999999997</v>
      </c>
      <c r="H67" s="379">
        <f t="shared" si="40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8"/>
        <v>-147.56000000000029</v>
      </c>
      <c r="G68" s="378">
        <f t="shared" si="39"/>
        <v>4959.3599999999997</v>
      </c>
      <c r="H68" s="379">
        <f t="shared" si="40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8"/>
        <v>-49.199999999999591</v>
      </c>
      <c r="G69" s="378">
        <f t="shared" si="39"/>
        <v>8408.4</v>
      </c>
      <c r="H69" s="379">
        <f t="shared" si="40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8"/>
        <v>109.60000000000036</v>
      </c>
      <c r="G70" s="378">
        <f t="shared" si="39"/>
        <v>6994.4000000000005</v>
      </c>
      <c r="H70" s="379">
        <f t="shared" si="40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8"/>
        <v>-6.4000000000007162</v>
      </c>
      <c r="G71" s="378">
        <f t="shared" si="39"/>
        <v>6994.4000000000005</v>
      </c>
      <c r="H71" s="379">
        <f t="shared" si="40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8"/>
        <v>166.71999999999912</v>
      </c>
      <c r="G72" s="378">
        <f t="shared" si="39"/>
        <v>5554.880000000001</v>
      </c>
      <c r="H72" s="379">
        <f t="shared" si="40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8"/>
        <v>218.88000000000034</v>
      </c>
      <c r="G73" s="378">
        <f t="shared" si="39"/>
        <v>5544.32</v>
      </c>
      <c r="H73" s="379">
        <f t="shared" si="40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8"/>
        <v>298.88000000000034</v>
      </c>
      <c r="G74" s="378">
        <f t="shared" si="39"/>
        <v>5544.32</v>
      </c>
      <c r="H74" s="379">
        <f t="shared" si="40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8"/>
        <v>363.18000000000006</v>
      </c>
      <c r="G75" s="378">
        <f t="shared" si="39"/>
        <v>1845.42</v>
      </c>
      <c r="H75" s="379">
        <f t="shared" si="40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8"/>
        <v>329.12000000000035</v>
      </c>
      <c r="G76" s="378">
        <f t="shared" si="39"/>
        <v>5384.48</v>
      </c>
      <c r="H76" s="379">
        <f t="shared" si="40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8"/>
        <v>169.60000000000036</v>
      </c>
      <c r="G77" s="378">
        <f t="shared" si="39"/>
        <v>5384</v>
      </c>
      <c r="H77" s="379">
        <f t="shared" si="40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8"/>
        <v>474.7199999999998</v>
      </c>
      <c r="G78" s="378">
        <f t="shared" si="39"/>
        <v>5384.48</v>
      </c>
      <c r="H78" s="379">
        <f t="shared" si="40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1">C79*(E79-D79)</f>
        <v>588.31999999999994</v>
      </c>
      <c r="G79" s="378">
        <f t="shared" ref="G79:G92" si="42">D79*C79</f>
        <v>5384.48</v>
      </c>
      <c r="H79" s="379">
        <f t="shared" ref="H79:H121" si="43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1"/>
        <v>673.12000000000012</v>
      </c>
      <c r="G80" s="378">
        <f t="shared" si="42"/>
        <v>5384.48</v>
      </c>
      <c r="H80" s="379">
        <f t="shared" si="43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1"/>
        <v>597.9200000000003</v>
      </c>
      <c r="G81" s="378">
        <f t="shared" si="42"/>
        <v>5384.48</v>
      </c>
      <c r="H81" s="379">
        <f t="shared" si="43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1"/>
        <v>489.12000000000035</v>
      </c>
      <c r="G82" s="378">
        <f t="shared" si="42"/>
        <v>5384.48</v>
      </c>
      <c r="H82" s="379">
        <f t="shared" si="43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1"/>
        <v>409.12000000000035</v>
      </c>
      <c r="G83" s="378">
        <f t="shared" si="42"/>
        <v>5384.48</v>
      </c>
      <c r="H83" s="379">
        <f t="shared" si="43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1"/>
        <v>439.52</v>
      </c>
      <c r="G84" s="378">
        <f t="shared" si="42"/>
        <v>5384.48</v>
      </c>
      <c r="H84" s="379">
        <f t="shared" si="43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1"/>
        <v>369.12000000000035</v>
      </c>
      <c r="G85" s="378">
        <f t="shared" si="42"/>
        <v>5384.48</v>
      </c>
      <c r="H85" s="379">
        <f t="shared" si="43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1"/>
        <v>341.92000000000007</v>
      </c>
      <c r="G86" s="378">
        <f t="shared" si="42"/>
        <v>5384.48</v>
      </c>
      <c r="H86" s="379">
        <f t="shared" si="43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1"/>
        <v>442.72000000000048</v>
      </c>
      <c r="G87" s="378">
        <f t="shared" si="42"/>
        <v>5384.48</v>
      </c>
      <c r="H87" s="379">
        <f t="shared" si="43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1"/>
        <v>90.619999999999621</v>
      </c>
      <c r="G88" s="378">
        <f t="shared" si="42"/>
        <v>7821.38</v>
      </c>
      <c r="H88" s="379">
        <f t="shared" si="43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1"/>
        <v>51.480000000000103</v>
      </c>
      <c r="G89" s="378">
        <f t="shared" si="42"/>
        <v>8837.92</v>
      </c>
      <c r="H89" s="379">
        <f t="shared" si="43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1"/>
        <v>-376.80000000000007</v>
      </c>
      <c r="G90" s="378">
        <f t="shared" si="42"/>
        <v>10159.799999999999</v>
      </c>
      <c r="H90" s="379">
        <f t="shared" si="43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1"/>
        <v>-388.00000000000239</v>
      </c>
      <c r="G91" s="378">
        <f t="shared" si="42"/>
        <v>13408.000000000002</v>
      </c>
      <c r="H91" s="379">
        <f t="shared" si="43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1"/>
        <v>-262.9400000000004</v>
      </c>
      <c r="G92" s="378">
        <f t="shared" si="42"/>
        <v>13354.939999999999</v>
      </c>
      <c r="H92" s="379">
        <f t="shared" si="43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1"/>
        <v>-514.93999999999858</v>
      </c>
      <c r="G93" s="378">
        <f t="shared" ref="G93:G98" si="44">D93*C93</f>
        <v>13354.939999999999</v>
      </c>
      <c r="H93" s="379">
        <f t="shared" si="43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1"/>
        <v>-582.93999999999892</v>
      </c>
      <c r="G94" s="378">
        <f t="shared" si="44"/>
        <v>16522.939999999999</v>
      </c>
      <c r="H94" s="379">
        <f t="shared" si="43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1"/>
        <v>-292.93999999999801</v>
      </c>
      <c r="G95" s="378">
        <f t="shared" si="44"/>
        <v>16522.939999999999</v>
      </c>
      <c r="H95" s="379">
        <f t="shared" si="43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1"/>
        <v>-217.93999999999869</v>
      </c>
      <c r="G96" s="378">
        <f t="shared" si="44"/>
        <v>16522.939999999999</v>
      </c>
      <c r="H96" s="379">
        <f t="shared" si="43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1"/>
        <v>-92.93999999999869</v>
      </c>
      <c r="G97" s="378">
        <f t="shared" si="44"/>
        <v>16522.939999999999</v>
      </c>
      <c r="H97" s="379">
        <f t="shared" si="43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1"/>
        <v>-397.93999999999841</v>
      </c>
      <c r="G98" s="378">
        <f t="shared" si="44"/>
        <v>16522.939999999999</v>
      </c>
      <c r="H98" s="379">
        <f t="shared" si="43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1"/>
        <v>-27.939999999997411</v>
      </c>
      <c r="G99" s="378">
        <f t="shared" ref="G99:G121" si="45">D99*C99</f>
        <v>16522.939999999999</v>
      </c>
      <c r="H99" s="379">
        <f t="shared" si="43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1"/>
        <v>-142.9399999999994</v>
      </c>
      <c r="G100" s="378">
        <f t="shared" si="45"/>
        <v>16522.939999999999</v>
      </c>
      <c r="H100" s="379">
        <f t="shared" si="43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1"/>
        <v>-357.93999999999926</v>
      </c>
      <c r="G101" s="378">
        <f t="shared" si="45"/>
        <v>16522.939999999999</v>
      </c>
      <c r="H101" s="379">
        <f t="shared" si="43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1"/>
        <v>-442.94000000000011</v>
      </c>
      <c r="G102" s="378">
        <f t="shared" si="45"/>
        <v>16522.939999999999</v>
      </c>
      <c r="H102" s="379">
        <f t="shared" si="43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1"/>
        <v>-542.93999999999801</v>
      </c>
      <c r="G103" s="378">
        <f t="shared" si="45"/>
        <v>16522.939999999999</v>
      </c>
      <c r="H103" s="379">
        <f t="shared" si="43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1"/>
        <v>-224.94000000000014</v>
      </c>
      <c r="G104" s="378">
        <f t="shared" si="45"/>
        <v>16474.939999999999</v>
      </c>
      <c r="H104" s="379">
        <f t="shared" si="43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1"/>
        <v>-139.93999999999929</v>
      </c>
      <c r="G105" s="378">
        <f t="shared" si="45"/>
        <v>16474.939999999999</v>
      </c>
      <c r="H105" s="379">
        <f t="shared" si="43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1"/>
        <v>-847.93799999999919</v>
      </c>
      <c r="G106" s="378">
        <f t="shared" si="45"/>
        <v>19639.937999999998</v>
      </c>
      <c r="H106" s="379">
        <f t="shared" si="43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1"/>
        <v>-833.93799999999771</v>
      </c>
      <c r="G107" s="378">
        <f t="shared" si="45"/>
        <v>22757.937999999998</v>
      </c>
      <c r="H107" s="379">
        <f t="shared" si="43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1"/>
        <v>-840.93799999999885</v>
      </c>
      <c r="G108" s="378">
        <f t="shared" si="45"/>
        <v>22757.937999999998</v>
      </c>
      <c r="H108" s="379">
        <f t="shared" si="43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1"/>
        <v>-700.9379999999968</v>
      </c>
      <c r="G109" s="378">
        <f t="shared" si="45"/>
        <v>22757.937999999998</v>
      </c>
      <c r="H109" s="379">
        <f t="shared" si="43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1"/>
        <v>-1125.9439999999984</v>
      </c>
      <c r="G110" s="378">
        <f t="shared" si="45"/>
        <v>25837.944</v>
      </c>
      <c r="H110" s="379">
        <f t="shared" si="43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1"/>
        <v>-1205.9439999999995</v>
      </c>
      <c r="G111" s="378">
        <f t="shared" si="45"/>
        <v>25837.944</v>
      </c>
      <c r="H111" s="379">
        <f t="shared" si="43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1"/>
        <v>-965.94399999999894</v>
      </c>
      <c r="G112" s="378">
        <f t="shared" si="45"/>
        <v>25837.944</v>
      </c>
      <c r="H112" s="379">
        <f t="shared" si="43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1"/>
        <v>-1477.9439999999995</v>
      </c>
      <c r="G113" s="378">
        <f t="shared" si="45"/>
        <v>25837.944</v>
      </c>
      <c r="H113" s="379">
        <f t="shared" si="43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1"/>
        <v>-1773.936000000002</v>
      </c>
      <c r="G114" s="378">
        <f t="shared" si="45"/>
        <v>28845.936000000002</v>
      </c>
      <c r="H114" s="379">
        <f t="shared" si="43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1"/>
        <v>-1935.9360000000017</v>
      </c>
      <c r="G115" s="378">
        <f t="shared" si="45"/>
        <v>28845.936000000002</v>
      </c>
      <c r="H115" s="379">
        <f t="shared" si="43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1"/>
        <v>-1989.9360000000006</v>
      </c>
      <c r="G116" s="378">
        <f t="shared" si="45"/>
        <v>28845.936000000002</v>
      </c>
      <c r="H116" s="379">
        <f t="shared" si="43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1"/>
        <v>-2133.9360000000006</v>
      </c>
      <c r="G117" s="378">
        <f t="shared" si="45"/>
        <v>28845.936000000002</v>
      </c>
      <c r="H117" s="379">
        <f t="shared" si="43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1"/>
        <v>-2505.9399999999991</v>
      </c>
      <c r="G118" s="378">
        <f t="shared" si="45"/>
        <v>31785.94</v>
      </c>
      <c r="H118" s="379">
        <f t="shared" si="43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1"/>
        <v>-2945.94</v>
      </c>
      <c r="G119" s="378">
        <f t="shared" si="45"/>
        <v>31785.94</v>
      </c>
      <c r="H119" s="379">
        <f t="shared" si="43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1"/>
        <v>-2415.9399999999991</v>
      </c>
      <c r="G120" s="378">
        <f t="shared" si="45"/>
        <v>31785.94</v>
      </c>
      <c r="H120" s="379">
        <f t="shared" si="43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1"/>
        <v>-2785.94</v>
      </c>
      <c r="G121" s="378">
        <f t="shared" si="45"/>
        <v>31785.94</v>
      </c>
      <c r="H121" s="379">
        <f t="shared" si="43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6">C122*(E122-D122)</f>
        <v>-1145.9399999999996</v>
      </c>
      <c r="G122" s="378">
        <f t="shared" ref="G122:G127" si="47">D122*C122</f>
        <v>31785.94</v>
      </c>
      <c r="H122" s="379">
        <f t="shared" ref="H122:H127" si="48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6"/>
        <v>-520.01099999999701</v>
      </c>
      <c r="G123" s="378">
        <f t="shared" si="47"/>
        <v>28654.010999999999</v>
      </c>
      <c r="H123" s="379">
        <f t="shared" si="48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6"/>
        <v>-783.99999999999886</v>
      </c>
      <c r="G124" s="378">
        <f t="shared" si="47"/>
        <v>31764</v>
      </c>
      <c r="H124" s="379">
        <f t="shared" si="48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6"/>
        <v>350.64000000000027</v>
      </c>
      <c r="G125" s="378">
        <f t="shared" si="47"/>
        <v>15759.359999999999</v>
      </c>
      <c r="H125" s="379">
        <f t="shared" si="48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6"/>
        <v>-398.86400000000037</v>
      </c>
      <c r="G126" s="378">
        <f t="shared" si="47"/>
        <v>25214.864000000001</v>
      </c>
      <c r="H126" s="379">
        <f t="shared" si="48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6"/>
        <v>1280.8600000000013</v>
      </c>
      <c r="G127" s="378">
        <f t="shared" si="47"/>
        <v>12271.14</v>
      </c>
      <c r="H127" s="379">
        <f t="shared" si="48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9">C128*(E128-D128)</f>
        <v>648.8599999999991</v>
      </c>
      <c r="G128" s="378">
        <f t="shared" ref="G128:G134" si="50">D128*C128</f>
        <v>12271.14</v>
      </c>
      <c r="H128" s="379">
        <f t="shared" ref="H128:H134" si="51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9"/>
        <v>1108.8599999999985</v>
      </c>
      <c r="G129" s="378">
        <f t="shared" si="50"/>
        <v>12211.14</v>
      </c>
      <c r="H129" s="379">
        <f t="shared" si="51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9"/>
        <v>1467.7889999999991</v>
      </c>
      <c r="G130" s="378">
        <f t="shared" si="50"/>
        <v>8789.2109999999993</v>
      </c>
      <c r="H130" s="379">
        <f t="shared" si="51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9"/>
        <v>1645.7100000000005</v>
      </c>
      <c r="G131" s="378">
        <f t="shared" si="50"/>
        <v>5310.29</v>
      </c>
      <c r="H131" s="379">
        <f t="shared" si="51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9"/>
        <v>1537.7099999999996</v>
      </c>
      <c r="G132" s="378">
        <f t="shared" si="50"/>
        <v>8728.2900000000009</v>
      </c>
      <c r="H132" s="379">
        <f t="shared" si="51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9"/>
        <v>1754.0499999999997</v>
      </c>
      <c r="G133" s="378">
        <f t="shared" si="50"/>
        <v>1717.95</v>
      </c>
      <c r="H133" s="379">
        <f t="shared" si="51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9"/>
        <v>1742.0399999999997</v>
      </c>
      <c r="G134" s="378">
        <f t="shared" si="50"/>
        <v>8673.9599999999991</v>
      </c>
      <c r="H134" s="379">
        <f t="shared" si="51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2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2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2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3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2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3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2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3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2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3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2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3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2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3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2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3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2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3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2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3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2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3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2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3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2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3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2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3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2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3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2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3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2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3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2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2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2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47" priority="53">
      <formula>F69&gt;0</formula>
    </cfRule>
    <cfRule type="expression" dxfId="946" priority="54">
      <formula>F69&lt;0</formula>
    </cfRule>
  </conditionalFormatting>
  <conditionalFormatting sqref="F74:F87 F90:F134 F137:F138">
    <cfRule type="expression" dxfId="945" priority="49">
      <formula>F74&gt;0</formula>
    </cfRule>
    <cfRule type="expression" dxfId="944" priority="50">
      <formula>F74&lt;0</formula>
    </cfRule>
  </conditionalFormatting>
  <conditionalFormatting sqref="F74:F87 F90:F134 F137:F138">
    <cfRule type="expression" dxfId="943" priority="51">
      <formula>F74&gt;0</formula>
    </cfRule>
    <cfRule type="expression" dxfId="942" priority="52">
      <formula>F74&lt;0</formula>
    </cfRule>
  </conditionalFormatting>
  <conditionalFormatting sqref="H69:H87 H90:H134 H137:H138">
    <cfRule type="expression" dxfId="941" priority="47">
      <formula>H69&gt;0</formula>
    </cfRule>
    <cfRule type="expression" dxfId="940" priority="48">
      <formula>H69&lt;0</formula>
    </cfRule>
  </conditionalFormatting>
  <conditionalFormatting sqref="F65:F68">
    <cfRule type="expression" dxfId="939" priority="41">
      <formula>F65&gt;0</formula>
    </cfRule>
    <cfRule type="expression" dxfId="938" priority="42">
      <formula>F65&lt;0</formula>
    </cfRule>
  </conditionalFormatting>
  <conditionalFormatting sqref="H65:H68">
    <cfRule type="expression" dxfId="937" priority="39">
      <formula>H65&gt;0</formula>
    </cfRule>
    <cfRule type="expression" dxfId="936" priority="40">
      <formula>H65&lt;0</formula>
    </cfRule>
  </conditionalFormatting>
  <conditionalFormatting sqref="Q8">
    <cfRule type="expression" dxfId="935" priority="35">
      <formula>Q8&gt;0</formula>
    </cfRule>
    <cfRule type="expression" dxfId="934" priority="36">
      <formula>Q8&lt;0</formula>
    </cfRule>
  </conditionalFormatting>
  <conditionalFormatting sqref="Q7">
    <cfRule type="expression" dxfId="933" priority="37">
      <formula>Q7&gt;0</formula>
    </cfRule>
    <cfRule type="expression" dxfId="932" priority="38">
      <formula>Q7&lt;0</formula>
    </cfRule>
  </conditionalFormatting>
  <conditionalFormatting sqref="F88">
    <cfRule type="expression" dxfId="931" priority="31">
      <formula>F88&gt;0</formula>
    </cfRule>
    <cfRule type="expression" dxfId="930" priority="32">
      <formula>F88&lt;0</formula>
    </cfRule>
  </conditionalFormatting>
  <conditionalFormatting sqref="F88">
    <cfRule type="expression" dxfId="929" priority="33">
      <formula>F88&gt;0</formula>
    </cfRule>
    <cfRule type="expression" dxfId="928" priority="34">
      <formula>F88&lt;0</formula>
    </cfRule>
  </conditionalFormatting>
  <conditionalFormatting sqref="H88">
    <cfRule type="expression" dxfId="927" priority="29">
      <formula>H88&gt;0</formula>
    </cfRule>
    <cfRule type="expression" dxfId="926" priority="30">
      <formula>H88&lt;0</formula>
    </cfRule>
  </conditionalFormatting>
  <conditionalFormatting sqref="F89">
    <cfRule type="expression" dxfId="925" priority="25">
      <formula>F89&gt;0</formula>
    </cfRule>
    <cfRule type="expression" dxfId="924" priority="26">
      <formula>F89&lt;0</formula>
    </cfRule>
  </conditionalFormatting>
  <conditionalFormatting sqref="F89">
    <cfRule type="expression" dxfId="923" priority="27">
      <formula>F89&gt;0</formula>
    </cfRule>
    <cfRule type="expression" dxfId="922" priority="28">
      <formula>F89&lt;0</formula>
    </cfRule>
  </conditionalFormatting>
  <conditionalFormatting sqref="H89">
    <cfRule type="expression" dxfId="921" priority="23">
      <formula>H89&gt;0</formula>
    </cfRule>
    <cfRule type="expression" dxfId="920" priority="24">
      <formula>H89&lt;0</formula>
    </cfRule>
  </conditionalFormatting>
  <conditionalFormatting sqref="F135:F136">
    <cfRule type="expression" dxfId="919" priority="19">
      <formula>F135&gt;0</formula>
    </cfRule>
    <cfRule type="expression" dxfId="918" priority="20">
      <formula>F135&lt;0</formula>
    </cfRule>
  </conditionalFormatting>
  <conditionalFormatting sqref="F135:F136">
    <cfRule type="expression" dxfId="917" priority="21">
      <formula>F135&gt;0</formula>
    </cfRule>
    <cfRule type="expression" dxfId="916" priority="22">
      <formula>F135&lt;0</formula>
    </cfRule>
  </conditionalFormatting>
  <conditionalFormatting sqref="H135:H136">
    <cfRule type="expression" dxfId="915" priority="17">
      <formula>H135&gt;0</formula>
    </cfRule>
    <cfRule type="expression" dxfId="914" priority="18">
      <formula>H135&lt;0</formula>
    </cfRule>
  </conditionalFormatting>
  <conditionalFormatting sqref="F35:F50">
    <cfRule type="expression" dxfId="913" priority="15">
      <formula>F35&gt;0</formula>
    </cfRule>
    <cfRule type="expression" dxfId="912" priority="16">
      <formula>F35&lt;0</formula>
    </cfRule>
  </conditionalFormatting>
  <conditionalFormatting sqref="H35:H50">
    <cfRule type="expression" dxfId="911" priority="13">
      <formula>H35&gt;0</formula>
    </cfRule>
    <cfRule type="expression" dxfId="910" priority="14">
      <formula>H35&lt;0</formula>
    </cfRule>
  </conditionalFormatting>
  <conditionalFormatting sqref="Q10">
    <cfRule type="expression" dxfId="909" priority="11">
      <formula>Q10&gt;0</formula>
    </cfRule>
    <cfRule type="expression" dxfId="908" priority="12">
      <formula>Q10&lt;0</formula>
    </cfRule>
  </conditionalFormatting>
  <conditionalFormatting sqref="J45:K45">
    <cfRule type="expression" dxfId="907" priority="9">
      <formula>J45&gt;0</formula>
    </cfRule>
    <cfRule type="expression" dxfId="906" priority="10">
      <formula>J45&lt;0</formula>
    </cfRule>
  </conditionalFormatting>
  <conditionalFormatting sqref="K46">
    <cfRule type="expression" dxfId="905" priority="7">
      <formula>K46&gt;0</formula>
    </cfRule>
    <cfRule type="expression" dxfId="904" priority="8">
      <formula>K46&lt;0</formula>
    </cfRule>
  </conditionalFormatting>
  <conditionalFormatting sqref="K47:K58">
    <cfRule type="expression" dxfId="903" priority="5">
      <formula>K47&gt;0</formula>
    </cfRule>
    <cfRule type="expression" dxfId="902" priority="6">
      <formula>K47&lt;0</formula>
    </cfRule>
  </conditionalFormatting>
  <conditionalFormatting sqref="F52">
    <cfRule type="expression" dxfId="3" priority="3">
      <formula>F52&gt;0</formula>
    </cfRule>
    <cfRule type="expression" dxfId="2" priority="4">
      <formula>F52&lt;0</formula>
    </cfRule>
  </conditionalFormatting>
  <conditionalFormatting sqref="H52">
    <cfRule type="expression" dxfId="1" priority="1">
      <formula>H52&gt;0</formula>
    </cfRule>
    <cfRule type="expression" dxfId="0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11.22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11.22</v>
      </c>
      <c r="R4" s="498">
        <v>-1.8E-3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12.342000000000002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12.229800000000001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12.117600000000001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12.005400000000002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11.893200000000002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11.781000000000001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11.668800000000001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11.556600000000001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11.444400000000002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11.3322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11.22</v>
      </c>
      <c r="Q51" s="2"/>
      <c r="T51" s="92" t="s">
        <v>104</v>
      </c>
      <c r="U51" s="87" t="s">
        <v>653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11.107800000000001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10.9956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10.8834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10.7712</v>
      </c>
      <c r="T55" s="92" t="s">
        <v>107</v>
      </c>
      <c r="U55" s="87" t="s">
        <v>654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10.659000000000001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10.546799999999999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10.434600000000001</v>
      </c>
      <c r="T58" s="92" t="s">
        <v>108</v>
      </c>
      <c r="U58" s="87" t="s">
        <v>576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10.322400000000002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10.2102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10.098000000000001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01" priority="25">
      <formula>F30&gt;0</formula>
    </cfRule>
    <cfRule type="expression" dxfId="900" priority="26">
      <formula>F30&lt;0</formula>
    </cfRule>
  </conditionalFormatting>
  <conditionalFormatting sqref="F34:F42 F46:F74">
    <cfRule type="expression" dxfId="899" priority="21">
      <formula>F34&gt;0</formula>
    </cfRule>
    <cfRule type="expression" dxfId="898" priority="22">
      <formula>F34&lt;0</formula>
    </cfRule>
  </conditionalFormatting>
  <conditionalFormatting sqref="F34:F42 F46:F74">
    <cfRule type="expression" dxfId="897" priority="23">
      <formula>F34&gt;0</formula>
    </cfRule>
    <cfRule type="expression" dxfId="896" priority="24">
      <formula>F34&lt;0</formula>
    </cfRule>
  </conditionalFormatting>
  <conditionalFormatting sqref="H30:H42 H46:H74">
    <cfRule type="expression" dxfId="895" priority="19">
      <formula>H30&gt;0</formula>
    </cfRule>
    <cfRule type="expression" dxfId="894" priority="20">
      <formula>H30&lt;0</formula>
    </cfRule>
  </conditionalFormatting>
  <conditionalFormatting sqref="F25:F29">
    <cfRule type="expression" dxfId="893" priority="13">
      <formula>F25&gt;0</formula>
    </cfRule>
    <cfRule type="expression" dxfId="892" priority="14">
      <formula>F25&lt;0</formula>
    </cfRule>
  </conditionalFormatting>
  <conditionalFormatting sqref="H25:H29">
    <cfRule type="expression" dxfId="891" priority="11">
      <formula>H25&gt;0</formula>
    </cfRule>
    <cfRule type="expression" dxfId="890" priority="12">
      <formula>H25&lt;0</formula>
    </cfRule>
  </conditionalFormatting>
  <conditionalFormatting sqref="Q7">
    <cfRule type="expression" dxfId="889" priority="9">
      <formula>Q7&gt;0</formula>
    </cfRule>
    <cfRule type="expression" dxfId="888" priority="10">
      <formula>Q7&lt;0</formula>
    </cfRule>
  </conditionalFormatting>
  <conditionalFormatting sqref="Q8">
    <cfRule type="expression" dxfId="887" priority="7">
      <formula>Q8&gt;0</formula>
    </cfRule>
    <cfRule type="expression" dxfId="886" priority="8">
      <formula>Q8&lt;0</formula>
    </cfRule>
  </conditionalFormatting>
  <conditionalFormatting sqref="F43:F45">
    <cfRule type="expression" dxfId="885" priority="3">
      <formula>F43&gt;0</formula>
    </cfRule>
    <cfRule type="expression" dxfId="884" priority="4">
      <formula>F43&lt;0</formula>
    </cfRule>
  </conditionalFormatting>
  <conditionalFormatting sqref="F43:F45">
    <cfRule type="expression" dxfId="883" priority="5">
      <formula>F43&gt;0</formula>
    </cfRule>
    <cfRule type="expression" dxfId="882" priority="6">
      <formula>F43&lt;0</formula>
    </cfRule>
  </conditionalFormatting>
  <conditionalFormatting sqref="H43:H45">
    <cfRule type="expression" dxfId="881" priority="1">
      <formula>H43&gt;0</formula>
    </cfRule>
    <cfRule type="expression" dxfId="88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134.35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134.35</v>
      </c>
      <c r="R4" s="498">
        <v>9.7999999999999997E-3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147.785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146.44149999999999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145.09800000000001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143.75450000000001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142.411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141.0675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139.72399999999999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138.38049999999998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137.03700000000001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135.6935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134.35</v>
      </c>
      <c r="Q51" s="2"/>
      <c r="T51" s="92" t="s">
        <v>104</v>
      </c>
      <c r="U51" s="129" t="s">
        <v>655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133.00649999999999</v>
      </c>
      <c r="Q52" s="2"/>
      <c r="T52" s="92" t="s">
        <v>105</v>
      </c>
      <c r="U52" s="129" t="s">
        <v>656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131.66299999999998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130.31950000000001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128.976</v>
      </c>
      <c r="T55" s="92" t="s">
        <v>107</v>
      </c>
      <c r="U55" s="129" t="s">
        <v>657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127.63249999999999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126.28899999999999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124.9455</v>
      </c>
      <c r="T58" s="92" t="s">
        <v>108</v>
      </c>
      <c r="U58" s="129" t="s">
        <v>585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123.602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122.2585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120.91499999999999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79" priority="19">
      <formula>F25&gt;0</formula>
    </cfRule>
    <cfRule type="expression" dxfId="878" priority="20">
      <formula>F25&lt;0</formula>
    </cfRule>
  </conditionalFormatting>
  <conditionalFormatting sqref="Q7">
    <cfRule type="expression" dxfId="877" priority="17">
      <formula>Q7&gt;0</formula>
    </cfRule>
    <cfRule type="expression" dxfId="876" priority="18">
      <formula>Q7&lt;0</formula>
    </cfRule>
  </conditionalFormatting>
  <conditionalFormatting sqref="Q8">
    <cfRule type="expression" dxfId="875" priority="15">
      <formula>Q8&gt;0</formula>
    </cfRule>
    <cfRule type="expression" dxfId="874" priority="16">
      <formula>Q8&lt;0</formula>
    </cfRule>
  </conditionalFormatting>
  <conditionalFormatting sqref="M74">
    <cfRule type="expression" dxfId="873" priority="9">
      <formula>M74&gt;0</formula>
    </cfRule>
    <cfRule type="expression" dxfId="872" priority="10">
      <formula>M74&lt;0</formula>
    </cfRule>
  </conditionalFormatting>
  <conditionalFormatting sqref="F113:F149 H113:H149">
    <cfRule type="expression" dxfId="871" priority="7">
      <formula>F113&gt;0</formula>
    </cfRule>
    <cfRule type="expression" dxfId="870" priority="8">
      <formula>F113&lt;0</formula>
    </cfRule>
  </conditionalFormatting>
  <conditionalFormatting sqref="F105:F112">
    <cfRule type="expression" dxfId="869" priority="5">
      <formula>F105&gt;0</formula>
    </cfRule>
    <cfRule type="expression" dxfId="868" priority="6">
      <formula>F105&lt;0</formula>
    </cfRule>
  </conditionalFormatting>
  <conditionalFormatting sqref="H105:H112">
    <cfRule type="expression" dxfId="867" priority="3">
      <formula>H105&gt;0</formula>
    </cfRule>
    <cfRule type="expression" dxfId="866" priority="4">
      <formula>H105&lt;0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759</v>
      </c>
      <c r="B2" s="497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25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132.88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130.16</v>
      </c>
      <c r="R4" s="521">
        <v>-7.4999999999999997E-3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3254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3322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-68</v>
      </c>
      <c r="R7" s="30">
        <v>42923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-68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-2.0469596628537028E-2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3322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25</v>
      </c>
      <c r="D19" s="354"/>
      <c r="E19" s="354"/>
      <c r="F19" s="355">
        <f>SumByColor($A$19,F2:F17)</f>
        <v>3322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143.17600000000002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5">O42*$Q$4</f>
        <v>141.87440000000001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5"/>
        <v>140.5728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5"/>
        <v>139.27119999999999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5"/>
        <v>137.96960000000001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5"/>
        <v>136.66800000000001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5"/>
        <v>135.3664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5"/>
        <v>134.06479999999999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5"/>
        <v>132.76320000000001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5"/>
        <v>131.4616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5"/>
        <v>130.16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5"/>
        <v>128.85839999999999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5"/>
        <v>127.5568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5"/>
        <v>126.25519999999999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5"/>
        <v>124.95359999999999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5"/>
        <v>123.65199999999999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5"/>
        <v>122.35039999999999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5"/>
        <v>121.0488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5"/>
        <v>119.74720000000001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5"/>
        <v>118.4456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5"/>
        <v>117.14400000000001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3" priority="21">
      <formula>F47&gt;0</formula>
    </cfRule>
    <cfRule type="expression" dxfId="862" priority="22">
      <formula>F47&lt;0</formula>
    </cfRule>
  </conditionalFormatting>
  <conditionalFormatting sqref="Q7">
    <cfRule type="expression" dxfId="861" priority="19">
      <formula>Q7&gt;0</formula>
    </cfRule>
    <cfRule type="expression" dxfId="860" priority="20">
      <formula>Q7&lt;0</formula>
    </cfRule>
  </conditionalFormatting>
  <conditionalFormatting sqref="Q8">
    <cfRule type="expression" dxfId="859" priority="17">
      <formula>Q8&gt;0</formula>
    </cfRule>
    <cfRule type="expression" dxfId="858" priority="18">
      <formula>Q8&lt;0</formula>
    </cfRule>
  </conditionalFormatting>
  <conditionalFormatting sqref="F25:F46">
    <cfRule type="expression" dxfId="857" priority="15">
      <formula>F25&gt;0</formula>
    </cfRule>
    <cfRule type="expression" dxfId="856" priority="16">
      <formula>F25&lt;0</formula>
    </cfRule>
  </conditionalFormatting>
  <conditionalFormatting sqref="H25:H46">
    <cfRule type="expression" dxfId="855" priority="13">
      <formula>H25&gt;0</formula>
    </cfRule>
    <cfRule type="expression" dxfId="854" priority="14">
      <formula>H25&lt;0</formula>
    </cfRule>
  </conditionalFormatting>
  <conditionalFormatting sqref="F89:F110">
    <cfRule type="expression" dxfId="853" priority="11">
      <formula>F89&gt;0</formula>
    </cfRule>
    <cfRule type="expression" dxfId="852" priority="12">
      <formula>F89&lt;0</formula>
    </cfRule>
  </conditionalFormatting>
  <conditionalFormatting sqref="H89:H110">
    <cfRule type="expression" dxfId="851" priority="9">
      <formula>H89&gt;0</formula>
    </cfRule>
    <cfRule type="expression" dxfId="850" priority="10">
      <formula>H89&lt;0</formula>
    </cfRule>
  </conditionalFormatting>
  <conditionalFormatting sqref="Q10">
    <cfRule type="expression" dxfId="849" priority="7">
      <formula>Q10&gt;0</formula>
    </cfRule>
    <cfRule type="expression" dxfId="848" priority="8">
      <formula>Q10&lt;0</formula>
    </cfRule>
  </conditionalFormatting>
  <conditionalFormatting sqref="J25:J38">
    <cfRule type="expression" dxfId="847" priority="5">
      <formula>J25&gt;0</formula>
    </cfRule>
    <cfRule type="expression" dxfId="846" priority="6">
      <formula>J25&lt;0</formula>
    </cfRule>
  </conditionalFormatting>
  <conditionalFormatting sqref="K25:K38">
    <cfRule type="expression" dxfId="845" priority="3">
      <formula>K25&gt;0</formula>
    </cfRule>
    <cfRule type="expression" dxfId="844" priority="4">
      <formula>K25&lt;0</formula>
    </cfRule>
  </conditionalFormatting>
  <conditionalFormatting sqref="L25:L38">
    <cfRule type="expression" dxfId="843" priority="1">
      <formula>L25&gt;0</formula>
    </cfRule>
    <cfRule type="expression" dxfId="84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13.46</v>
      </c>
      <c r="R4" s="498">
        <v>3.0000000000000001E-3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13460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-22025.680000000168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-22025.680000000168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-0.62069206508090202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14.806000000000003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14.671400000000002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14.536800000000001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14.402200000000002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14.267600000000002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14.133000000000001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13.998400000000002</v>
      </c>
      <c r="Q49" s="2"/>
      <c r="T49" s="107" t="s">
        <v>103</v>
      </c>
      <c r="U49" s="105" t="s">
        <v>658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13.863800000000001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13.729200000000001</v>
      </c>
      <c r="Q51" s="2"/>
      <c r="T51" s="107" t="s">
        <v>104</v>
      </c>
      <c r="U51" s="105" t="s">
        <v>659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13.594600000000002</v>
      </c>
      <c r="Q52" s="2"/>
      <c r="T52" s="107" t="s">
        <v>105</v>
      </c>
      <c r="U52" s="105" t="s">
        <v>546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13.46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13.3254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13.190800000000001</v>
      </c>
      <c r="T55" s="107" t="s">
        <v>107</v>
      </c>
      <c r="U55" s="105" t="s">
        <v>660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13.0562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12.9216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12.787000000000001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12.6524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12.517800000000001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12.383200000000002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12.248600000000001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12.114000000000001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114.99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114.99</v>
      </c>
      <c r="R4" s="498">
        <v>2.9999999999999997E-4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126.489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125.3391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124.1892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123.0393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121.88939999999999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120.73950000000001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119.5896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118.4397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117.2898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116.1399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114.99</v>
      </c>
      <c r="Q51" s="2"/>
      <c r="T51" s="92" t="s">
        <v>104</v>
      </c>
      <c r="U51" s="129" t="s">
        <v>661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113.84009999999999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112.69019999999999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111.54029999999999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110.39039999999999</v>
      </c>
      <c r="T55" s="92" t="s">
        <v>107</v>
      </c>
      <c r="U55" s="129" t="s">
        <v>662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109.24049999999998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108.09059999999999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106.94070000000001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105.7908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104.6409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103.491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51.1</v>
      </c>
      <c r="R4" s="498">
        <v>-3.4000000000000002E-2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2555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447.97999999999956</v>
      </c>
      <c r="R7">
        <v>50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-27.5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-1.0648596321393998E-2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748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56.210000000000008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55.699000000000005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55.188000000000002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54.677000000000007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54.166000000000004</v>
      </c>
      <c r="T49" s="92" t="s">
        <v>121</v>
      </c>
      <c r="U49" s="129" t="s">
        <v>564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53.655000000000001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53.144000000000005</v>
      </c>
      <c r="T51" s="92" t="s">
        <v>104</v>
      </c>
      <c r="U51" s="129" t="s">
        <v>663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52.633000000000003</v>
      </c>
      <c r="T52" s="92" t="s">
        <v>105</v>
      </c>
      <c r="U52" s="129" t="s">
        <v>664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52.122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51.611000000000004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51.1</v>
      </c>
      <c r="T55" s="92" t="s">
        <v>107</v>
      </c>
      <c r="U55" s="129" t="s">
        <v>665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50.588999999999999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50.078000000000003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49.567</v>
      </c>
      <c r="T58" s="92" t="s">
        <v>108</v>
      </c>
      <c r="U58" s="129" t="s">
        <v>586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49.055999999999997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48.545000000000002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48.033999999999999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47.523000000000003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47.012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46.501000000000005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45.99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57">
      <formula>F27&gt;0</formula>
    </cfRule>
    <cfRule type="expression" dxfId="746" priority="58">
      <formula>F27&lt;0</formula>
    </cfRule>
  </conditionalFormatting>
  <conditionalFormatting sqref="H28:H33">
    <cfRule type="expression" dxfId="745" priority="53">
      <formula>H28&gt;0</formula>
    </cfRule>
    <cfRule type="expression" dxfId="744" priority="54">
      <formula>H28&lt;0</formula>
    </cfRule>
  </conditionalFormatting>
  <conditionalFormatting sqref="F24:F26">
    <cfRule type="expression" dxfId="743" priority="39">
      <formula>F24&gt;0</formula>
    </cfRule>
    <cfRule type="expression" dxfId="742" priority="40">
      <formula>F24&lt;0</formula>
    </cfRule>
  </conditionalFormatting>
  <conditionalFormatting sqref="Q8">
    <cfRule type="expression" dxfId="741" priority="33">
      <formula>Q8&gt;0</formula>
    </cfRule>
    <cfRule type="expression" dxfId="740" priority="34">
      <formula>Q8&lt;0</formula>
    </cfRule>
  </conditionalFormatting>
  <conditionalFormatting sqref="Q7">
    <cfRule type="expression" dxfId="739" priority="35">
      <formula>Q7&gt;0</formula>
    </cfRule>
    <cfRule type="expression" dxfId="738" priority="36">
      <formula>Q7&lt;0</formula>
    </cfRule>
  </conditionalFormatting>
  <conditionalFormatting sqref="F34">
    <cfRule type="expression" dxfId="737" priority="31">
      <formula>F34&gt;0</formula>
    </cfRule>
    <cfRule type="expression" dxfId="736" priority="32">
      <formula>F34&lt;0</formula>
    </cfRule>
  </conditionalFormatting>
  <conditionalFormatting sqref="H34">
    <cfRule type="expression" dxfId="735" priority="29">
      <formula>H34&gt;0</formula>
    </cfRule>
    <cfRule type="expression" dxfId="734" priority="30">
      <formula>H34&lt;0</formula>
    </cfRule>
  </conditionalFormatting>
  <conditionalFormatting sqref="M36">
    <cfRule type="expression" dxfId="733" priority="19">
      <formula>M36&gt;0</formula>
    </cfRule>
    <cfRule type="expression" dxfId="732" priority="20">
      <formula>M36&lt;0</formula>
    </cfRule>
  </conditionalFormatting>
  <conditionalFormatting sqref="Q10">
    <cfRule type="expression" dxfId="731" priority="15">
      <formula>Q10&gt;0</formula>
    </cfRule>
    <cfRule type="expression" dxfId="730" priority="16">
      <formula>Q10&lt;0</formula>
    </cfRule>
  </conditionalFormatting>
  <conditionalFormatting sqref="F23">
    <cfRule type="expression" dxfId="729" priority="13">
      <formula>F23&gt;0</formula>
    </cfRule>
    <cfRule type="expression" dxfId="728" priority="14">
      <formula>F23&lt;0</formula>
    </cfRule>
  </conditionalFormatting>
  <conditionalFormatting sqref="I25:J25">
    <cfRule type="expression" dxfId="727" priority="9">
      <formula>I25&gt;0</formula>
    </cfRule>
    <cfRule type="expression" dxfId="726" priority="10">
      <formula>I25&lt;0</formula>
    </cfRule>
  </conditionalFormatting>
  <conditionalFormatting sqref="I26:J27">
    <cfRule type="expression" dxfId="725" priority="7">
      <formula>I26&gt;0</formula>
    </cfRule>
    <cfRule type="expression" dxfId="724" priority="8">
      <formula>I26&lt;0</formula>
    </cfRule>
  </conditionalFormatting>
  <conditionalFormatting sqref="K25:K27">
    <cfRule type="expression" dxfId="723" priority="5">
      <formula>K25&gt;0</formula>
    </cfRule>
    <cfRule type="expression" dxfId="722" priority="6">
      <formula>K25&lt;0</formula>
    </cfRule>
  </conditionalFormatting>
  <conditionalFormatting sqref="I23:J23">
    <cfRule type="expression" dxfId="721" priority="3">
      <formula>I23&gt;0</formula>
    </cfRule>
    <cfRule type="expression" dxfId="7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8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25.146116666666668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22.71</v>
      </c>
      <c r="R4" s="498">
        <v>1.7000000000000001E-2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13626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15087.67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-9.4100000000016735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97">
        <v>42900</v>
      </c>
      <c r="C8" s="4">
        <v>200</v>
      </c>
      <c r="D8" s="3">
        <v>23.18</v>
      </c>
      <c r="E8" s="3">
        <v>0</v>
      </c>
      <c r="F8" s="3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-1461.67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-9.6878444451661522E-2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SUM(C2:C8)</f>
        <v>900</v>
      </c>
      <c r="D18" s="18"/>
      <c r="E18" s="18"/>
      <c r="F18" s="18">
        <f>SUM(F2:F8)</f>
        <v>22932</v>
      </c>
      <c r="G18" s="14"/>
      <c r="H18" s="14">
        <f>SUM(H2:H5)</f>
        <v>300</v>
      </c>
      <c r="I18" s="18"/>
      <c r="J18" s="18"/>
      <c r="K18" s="18">
        <f>SUM(K2:K5)</f>
        <v>7726.83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300</v>
      </c>
      <c r="D19" s="354"/>
      <c r="E19" s="354"/>
      <c r="F19" s="355">
        <f>SumByColor($A$19,F2:F17)</f>
        <v>7444</v>
      </c>
      <c r="G19" s="354"/>
      <c r="H19" s="354">
        <f>SumByColor($A$19,H2:H17)</f>
        <v>300</v>
      </c>
      <c r="I19" s="354"/>
      <c r="J19" s="354"/>
      <c r="K19" s="355">
        <f>SumByColor($A$19,K2:K17)</f>
        <v>7727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8" si="9">C30*(E30-D30)</f>
        <v>-130.55999999999983</v>
      </c>
      <c r="G30" s="40">
        <f t="shared" ref="G30:G38" si="10">D30*C30</f>
        <v>3047.56</v>
      </c>
      <c r="H30" s="229">
        <f t="shared" ref="H30:H38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O41" s="82">
        <v>1.1000000000000001</v>
      </c>
      <c r="P41" s="82">
        <f>O41*$Q$4</f>
        <v>24.981000000000002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O42" s="82">
        <v>1.0900000000000001</v>
      </c>
      <c r="P42" s="82">
        <f t="shared" ref="P42:P61" si="12">O42*$Q$4</f>
        <v>24.753900000000002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O43" s="82">
        <v>1.08</v>
      </c>
      <c r="P43" s="82">
        <f t="shared" si="12"/>
        <v>24.526800000000001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O44" s="82">
        <v>1.07</v>
      </c>
      <c r="P44" s="82">
        <f t="shared" si="12"/>
        <v>24.299700000000001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O45" s="82">
        <v>1.06</v>
      </c>
      <c r="P45" s="82">
        <f t="shared" si="12"/>
        <v>24.072600000000001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O46" s="82">
        <v>1.05</v>
      </c>
      <c r="P46" s="82">
        <f t="shared" si="12"/>
        <v>23.845500000000001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O47" s="82">
        <v>1.04</v>
      </c>
      <c r="P47" s="82">
        <f t="shared" si="12"/>
        <v>23.618400000000001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O48" s="82">
        <v>1.03</v>
      </c>
      <c r="P48" s="82">
        <f t="shared" si="12"/>
        <v>23.391300000000001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23.164200000000001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22.937100000000001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10" t="s">
        <v>113</v>
      </c>
      <c r="C51" s="510" t="s">
        <v>146</v>
      </c>
      <c r="D51" s="511" t="s">
        <v>145</v>
      </c>
      <c r="E51" s="512" t="s">
        <v>147</v>
      </c>
      <c r="F51" s="512" t="s">
        <v>65</v>
      </c>
      <c r="G51" s="514" t="s">
        <v>151</v>
      </c>
      <c r="H51" s="514" t="s">
        <v>88</v>
      </c>
      <c r="I51" s="514" t="s">
        <v>154</v>
      </c>
      <c r="O51" s="82">
        <v>1</v>
      </c>
      <c r="P51" s="82">
        <f t="shared" si="12"/>
        <v>22.71</v>
      </c>
      <c r="Q51" s="2"/>
      <c r="T51" s="92" t="s">
        <v>104</v>
      </c>
      <c r="U51" s="129" t="s">
        <v>666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22.482900000000001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22.255800000000001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22.028700000000001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21.801600000000001</v>
      </c>
      <c r="T55" s="92" t="s">
        <v>107</v>
      </c>
      <c r="U55" s="129" t="s">
        <v>667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21.5745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21.3474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21.1203</v>
      </c>
      <c r="T58" s="92" t="s">
        <v>108</v>
      </c>
      <c r="U58" s="129" t="s">
        <v>587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20.8932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20.6661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20.439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2">
        <v>42723</v>
      </c>
      <c r="C102" s="523">
        <v>100</v>
      </c>
      <c r="D102" s="525">
        <v>27.98</v>
      </c>
      <c r="E102" s="525">
        <v>0</v>
      </c>
      <c r="F102" s="525">
        <f>D102*C102+E102</f>
        <v>2798</v>
      </c>
      <c r="G102" s="522">
        <v>42724</v>
      </c>
      <c r="H102" s="523">
        <v>100</v>
      </c>
      <c r="I102" s="525">
        <v>27.94</v>
      </c>
      <c r="J102" s="525">
        <v>0.06</v>
      </c>
      <c r="K102" s="525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3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9" priority="39">
      <formula>F65&gt;0</formula>
    </cfRule>
    <cfRule type="expression" dxfId="718" priority="40">
      <formula>F65&lt;0</formula>
    </cfRule>
  </conditionalFormatting>
  <conditionalFormatting sqref="Q7">
    <cfRule type="expression" dxfId="717" priority="27">
      <formula>Q7&gt;0</formula>
    </cfRule>
    <cfRule type="expression" dxfId="716" priority="28">
      <formula>Q7&lt;0</formula>
    </cfRule>
  </conditionalFormatting>
  <conditionalFormatting sqref="Q8">
    <cfRule type="expression" dxfId="715" priority="25">
      <formula>Q8&gt;0</formula>
    </cfRule>
    <cfRule type="expression" dxfId="714" priority="26">
      <formula>Q8&lt;0</formula>
    </cfRule>
  </conditionalFormatting>
  <conditionalFormatting sqref="F52:F64">
    <cfRule type="expression" dxfId="713" priority="23">
      <formula>F52&gt;0</formula>
    </cfRule>
    <cfRule type="expression" dxfId="712" priority="24">
      <formula>F52&lt;0</formula>
    </cfRule>
  </conditionalFormatting>
  <conditionalFormatting sqref="H52:H64">
    <cfRule type="expression" dxfId="711" priority="21">
      <formula>H52&gt;0</formula>
    </cfRule>
    <cfRule type="expression" dxfId="710" priority="22">
      <formula>H52&lt;0</formula>
    </cfRule>
  </conditionalFormatting>
  <conditionalFormatting sqref="H68:H71">
    <cfRule type="expression" dxfId="709" priority="17">
      <formula>H68&gt;0</formula>
    </cfRule>
    <cfRule type="expression" dxfId="708" priority="18">
      <formula>H68&lt;0</formula>
    </cfRule>
  </conditionalFormatting>
  <conditionalFormatting sqref="F68:F71">
    <cfRule type="expression" dxfId="707" priority="19">
      <formula>F68&gt;0</formula>
    </cfRule>
    <cfRule type="expression" dxfId="706" priority="20">
      <formula>F68&lt;0</formula>
    </cfRule>
  </conditionalFormatting>
  <conditionalFormatting sqref="M94">
    <cfRule type="expression" dxfId="705" priority="15">
      <formula>M94&gt;0</formula>
    </cfRule>
    <cfRule type="expression" dxfId="704" priority="16">
      <formula>M94&lt;0</formula>
    </cfRule>
  </conditionalFormatting>
  <conditionalFormatting sqref="F23:F24 F31:F42">
    <cfRule type="expression" dxfId="703" priority="13">
      <formula>F23&gt;0</formula>
    </cfRule>
    <cfRule type="expression" dxfId="702" priority="14">
      <formula>F23&lt;0</formula>
    </cfRule>
  </conditionalFormatting>
  <conditionalFormatting sqref="H23:H24 H31:H42">
    <cfRule type="expression" dxfId="701" priority="11">
      <formula>H23&gt;0</formula>
    </cfRule>
    <cfRule type="expression" dxfId="700" priority="12">
      <formula>H23&lt;0</formula>
    </cfRule>
  </conditionalFormatting>
  <conditionalFormatting sqref="Q10">
    <cfRule type="expression" dxfId="699" priority="9">
      <formula>Q10&gt;0</formula>
    </cfRule>
    <cfRule type="expression" dxfId="698" priority="10">
      <formula>Q10&lt;0</formula>
    </cfRule>
  </conditionalFormatting>
  <conditionalFormatting sqref="F25:F30">
    <cfRule type="expression" dxfId="697" priority="7">
      <formula>F25&gt;0</formula>
    </cfRule>
    <cfRule type="expression" dxfId="696" priority="8">
      <formula>F25&lt;0</formula>
    </cfRule>
  </conditionalFormatting>
  <conditionalFormatting sqref="H25:H30">
    <cfRule type="expression" dxfId="695" priority="5">
      <formula>H25&gt;0</formula>
    </cfRule>
    <cfRule type="expression" dxfId="694" priority="6">
      <formula>H25&lt;0</formula>
    </cfRule>
  </conditionalFormatting>
  <conditionalFormatting sqref="K28:K35">
    <cfRule type="expression" dxfId="693" priority="3">
      <formula>K28&gt;0</formula>
    </cfRule>
    <cfRule type="expression" dxfId="692" priority="4">
      <formula>K28&lt;0</formula>
    </cfRule>
  </conditionalFormatting>
  <conditionalFormatting sqref="K36:K42">
    <cfRule type="expression" dxfId="691" priority="1">
      <formula>K36&gt;0</formula>
    </cfRule>
    <cfRule type="expression" dxfId="690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56.05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56.05</v>
      </c>
      <c r="R4" s="498">
        <v>1.2999999999999999E-2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554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61.655000000000001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61.094500000000004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60.533999999999999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59.973500000000001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59.412999999999997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58.852499999999999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58.292000000000002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57.731499999999997</v>
      </c>
      <c r="Q48" s="2"/>
      <c r="T48" s="92" t="s">
        <v>331</v>
      </c>
      <c r="U48" s="87" t="s">
        <v>535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57.170999999999999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56.610499999999995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56.05</v>
      </c>
      <c r="Q51" s="2"/>
      <c r="T51" s="92" t="s">
        <v>104</v>
      </c>
      <c r="U51" s="87" t="s">
        <v>668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55.4895</v>
      </c>
      <c r="Q52" s="2"/>
      <c r="T52" s="92" t="s">
        <v>105</v>
      </c>
      <c r="U52" s="87" t="s">
        <v>553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54.928999999999995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54.368499999999997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53.807999999999993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53.247499999999995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52.686999999999998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52.1265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51.566000000000003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51.005499999999998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50.445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9" priority="9">
      <formula>F39&gt;0</formula>
    </cfRule>
    <cfRule type="expression" dxfId="688" priority="10">
      <formula>F39&lt;0</formula>
    </cfRule>
  </conditionalFormatting>
  <conditionalFormatting sqref="F25:F38">
    <cfRule type="expression" dxfId="687" priority="7">
      <formula>F25&gt;0</formula>
    </cfRule>
    <cfRule type="expression" dxfId="686" priority="8">
      <formula>F25&lt;0</formula>
    </cfRule>
  </conditionalFormatting>
  <conditionalFormatting sqref="H25:H38">
    <cfRule type="expression" dxfId="685" priority="5">
      <formula>H25&gt;0</formula>
    </cfRule>
    <cfRule type="expression" dxfId="684" priority="6">
      <formula>H25&lt;0</formula>
    </cfRule>
  </conditionalFormatting>
  <conditionalFormatting sqref="Q7">
    <cfRule type="expression" dxfId="683" priority="3">
      <formula>Q7&gt;0</formula>
    </cfRule>
    <cfRule type="expression" dxfId="682" priority="4">
      <formula>Q7&lt;0</formula>
    </cfRule>
  </conditionalFormatting>
  <conditionalFormatting sqref="Q8">
    <cfRule type="expression" dxfId="681" priority="1">
      <formula>Q8&gt;0</formula>
    </cfRule>
    <cfRule type="expression" dxfId="6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29.86</v>
      </c>
      <c r="R4" s="498">
        <v>-2.29E-2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11944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19978.796999999846</v>
      </c>
      <c r="R7">
        <v>400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4482.929999999993</v>
      </c>
      <c r="T8" t="s">
        <v>558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0.60084277456182411</v>
      </c>
    </row>
    <row r="10" spans="1:33" x14ac:dyDescent="0.25">
      <c r="B10" s="500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0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7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32.846000000000004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32.547400000000003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32.248800000000003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31.950200000000002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748</v>
      </c>
      <c r="M29" s="4"/>
      <c r="N29" s="4"/>
      <c r="O29" s="82">
        <v>1.06</v>
      </c>
      <c r="P29" s="82">
        <f t="shared" si="3"/>
        <v>31.651600000000002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31.353000000000002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31.054400000000001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30.755800000000001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30.4572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30.1586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29.86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29.561399999999999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29.262799999999999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28.964199999999998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28.665599999999998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28.366999999999997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28.068399999999997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27.7698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27.4712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27.172599999999999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26.873999999999999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9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9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9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9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9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9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0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0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0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5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5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5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5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8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8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8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8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B281:B282"/>
    <mergeCell ref="G281:G282"/>
    <mergeCell ref="B283:B286"/>
    <mergeCell ref="A322:A324"/>
    <mergeCell ref="M356:M359"/>
    <mergeCell ref="G243:G244"/>
    <mergeCell ref="G267:G269"/>
    <mergeCell ref="G13:G14"/>
    <mergeCell ref="G375:G378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9" priority="93">
      <formula>F70&gt;0</formula>
    </cfRule>
    <cfRule type="expression" dxfId="678" priority="94">
      <formula>F70&lt;0</formula>
    </cfRule>
  </conditionalFormatting>
  <conditionalFormatting sqref="H70:H81">
    <cfRule type="expression" dxfId="677" priority="85">
      <formula>H70&gt;0</formula>
    </cfRule>
    <cfRule type="expression" dxfId="676" priority="86">
      <formula>H70&lt;0</formula>
    </cfRule>
  </conditionalFormatting>
  <conditionalFormatting sqref="H82">
    <cfRule type="expression" dxfId="675" priority="75">
      <formula>H82&gt;0</formula>
    </cfRule>
    <cfRule type="expression" dxfId="674" priority="76">
      <formula>H82&lt;0</formula>
    </cfRule>
  </conditionalFormatting>
  <conditionalFormatting sqref="H83">
    <cfRule type="expression" dxfId="673" priority="71">
      <formula>H83&gt;0</formula>
    </cfRule>
    <cfRule type="expression" dxfId="672" priority="72">
      <formula>H83&lt;0</formula>
    </cfRule>
  </conditionalFormatting>
  <conditionalFormatting sqref="H84:H89">
    <cfRule type="expression" dxfId="671" priority="67">
      <formula>H84&gt;0</formula>
    </cfRule>
    <cfRule type="expression" dxfId="670" priority="68">
      <formula>H84&lt;0</formula>
    </cfRule>
  </conditionalFormatting>
  <conditionalFormatting sqref="Q8">
    <cfRule type="expression" dxfId="669" priority="51">
      <formula>Q8&gt;0</formula>
    </cfRule>
    <cfRule type="expression" dxfId="668" priority="52">
      <formula>Q8&lt;0</formula>
    </cfRule>
  </conditionalFormatting>
  <conditionalFormatting sqref="Q7">
    <cfRule type="expression" dxfId="667" priority="53">
      <formula>Q7&gt;0</formula>
    </cfRule>
    <cfRule type="expression" dxfId="666" priority="54">
      <formula>Q7&lt;0</formula>
    </cfRule>
  </conditionalFormatting>
  <conditionalFormatting sqref="F201 H201">
    <cfRule type="expression" dxfId="665" priority="49">
      <formula>F201&gt;0</formula>
    </cfRule>
    <cfRule type="expression" dxfId="664" priority="50">
      <formula>F201&lt;0</formula>
    </cfRule>
  </conditionalFormatting>
  <conditionalFormatting sqref="F30:F67">
    <cfRule type="expression" dxfId="663" priority="47">
      <formula>F30&gt;0</formula>
    </cfRule>
    <cfRule type="expression" dxfId="662" priority="48">
      <formula>F30&lt;0</formula>
    </cfRule>
  </conditionalFormatting>
  <conditionalFormatting sqref="H30:H67">
    <cfRule type="expression" dxfId="661" priority="45">
      <formula>H30&gt;0</formula>
    </cfRule>
    <cfRule type="expression" dxfId="660" priority="46">
      <formula>H30&lt;0</formula>
    </cfRule>
  </conditionalFormatting>
  <conditionalFormatting sqref="Q10">
    <cfRule type="expression" dxfId="659" priority="43">
      <formula>Q10&gt;0</formula>
    </cfRule>
    <cfRule type="expression" dxfId="658" priority="44">
      <formula>Q10&lt;0</formula>
    </cfRule>
  </conditionalFormatting>
  <conditionalFormatting sqref="J37">
    <cfRule type="expression" dxfId="657" priority="41">
      <formula>J37&gt;0</formula>
    </cfRule>
    <cfRule type="expression" dxfId="656" priority="42">
      <formula>J37&lt;0</formula>
    </cfRule>
  </conditionalFormatting>
  <conditionalFormatting sqref="J43:J44">
    <cfRule type="expression" dxfId="655" priority="39">
      <formula>J43&gt;0</formula>
    </cfRule>
    <cfRule type="expression" dxfId="654" priority="40">
      <formula>J43&lt;0</formula>
    </cfRule>
  </conditionalFormatting>
  <conditionalFormatting sqref="Q9">
    <cfRule type="expression" dxfId="653" priority="37">
      <formula>Q9&gt;0</formula>
    </cfRule>
    <cfRule type="expression" dxfId="652" priority="38">
      <formula>Q9&lt;0</formula>
    </cfRule>
  </conditionalFormatting>
  <conditionalFormatting sqref="J45">
    <cfRule type="expression" dxfId="651" priority="35">
      <formula>J45&gt;0</formula>
    </cfRule>
    <cfRule type="expression" dxfId="650" priority="36">
      <formula>J45&lt;0</formula>
    </cfRule>
  </conditionalFormatting>
  <conditionalFormatting sqref="J46:J48 J50:J53">
    <cfRule type="expression" dxfId="649" priority="33">
      <formula>J46&gt;0</formula>
    </cfRule>
    <cfRule type="expression" dxfId="648" priority="34">
      <formula>J46&lt;0</formula>
    </cfRule>
  </conditionalFormatting>
  <conditionalFormatting sqref="K37">
    <cfRule type="expression" dxfId="647" priority="31">
      <formula>K37&gt;0</formula>
    </cfRule>
    <cfRule type="expression" dxfId="646" priority="32">
      <formula>K37&lt;0</formula>
    </cfRule>
  </conditionalFormatting>
  <conditionalFormatting sqref="K43:K44">
    <cfRule type="expression" dxfId="645" priority="29">
      <formula>K43&gt;0</formula>
    </cfRule>
    <cfRule type="expression" dxfId="644" priority="30">
      <formula>K43&lt;0</formula>
    </cfRule>
  </conditionalFormatting>
  <conditionalFormatting sqref="K45">
    <cfRule type="expression" dxfId="643" priority="27">
      <formula>K45&gt;0</formula>
    </cfRule>
    <cfRule type="expression" dxfId="642" priority="28">
      <formula>K45&lt;0</formula>
    </cfRule>
  </conditionalFormatting>
  <conditionalFormatting sqref="K46:K53">
    <cfRule type="expression" dxfId="641" priority="25">
      <formula>K46&gt;0</formula>
    </cfRule>
    <cfRule type="expression" dxfId="640" priority="26">
      <formula>K46&lt;0</formula>
    </cfRule>
  </conditionalFormatting>
  <conditionalFormatting sqref="L37">
    <cfRule type="expression" dxfId="639" priority="23">
      <formula>L37&gt;0</formula>
    </cfRule>
    <cfRule type="expression" dxfId="638" priority="24">
      <formula>L37&lt;0</formula>
    </cfRule>
  </conditionalFormatting>
  <conditionalFormatting sqref="L43:L44">
    <cfRule type="expression" dxfId="637" priority="21">
      <formula>L43&gt;0</formula>
    </cfRule>
    <cfRule type="expression" dxfId="636" priority="22">
      <formula>L43&lt;0</formula>
    </cfRule>
  </conditionalFormatting>
  <conditionalFormatting sqref="L45">
    <cfRule type="expression" dxfId="635" priority="19">
      <formula>L45&gt;0</formula>
    </cfRule>
    <cfRule type="expression" dxfId="634" priority="20">
      <formula>L45&lt;0</formula>
    </cfRule>
  </conditionalFormatting>
  <conditionalFormatting sqref="L46:L53">
    <cfRule type="expression" dxfId="633" priority="17">
      <formula>L46&gt;0</formula>
    </cfRule>
    <cfRule type="expression" dxfId="632" priority="18">
      <formula>L46&lt;0</formula>
    </cfRule>
  </conditionalFormatting>
  <conditionalFormatting sqref="K54">
    <cfRule type="expression" dxfId="631" priority="15">
      <formula>K54&gt;0</formula>
    </cfRule>
    <cfRule type="expression" dxfId="630" priority="16">
      <formula>K54&lt;0</formula>
    </cfRule>
  </conditionalFormatting>
  <conditionalFormatting sqref="L54:L61">
    <cfRule type="expression" dxfId="629" priority="13">
      <formula>L54&gt;0</formula>
    </cfRule>
    <cfRule type="expression" dxfId="628" priority="14">
      <formula>L54&lt;0</formula>
    </cfRule>
  </conditionalFormatting>
  <conditionalFormatting sqref="K55">
    <cfRule type="expression" dxfId="627" priority="11">
      <formula>K55&gt;0</formula>
    </cfRule>
    <cfRule type="expression" dxfId="626" priority="12">
      <formula>K55&lt;0</formula>
    </cfRule>
  </conditionalFormatting>
  <conditionalFormatting sqref="K56">
    <cfRule type="expression" dxfId="625" priority="5">
      <formula>K56&gt;0</formula>
    </cfRule>
    <cfRule type="expression" dxfId="624" priority="6">
      <formula>K56&lt;0</formula>
    </cfRule>
  </conditionalFormatting>
  <conditionalFormatting sqref="K57:K67">
    <cfRule type="expression" dxfId="623" priority="3">
      <formula>K57&gt;0</formula>
    </cfRule>
    <cfRule type="expression" dxfId="622" priority="4">
      <formula>K57&lt;0</formula>
    </cfRule>
  </conditionalFormatting>
  <conditionalFormatting sqref="L62:L66">
    <cfRule type="expression" dxfId="621" priority="1">
      <formula>L62&gt;0</formula>
    </cfRule>
    <cfRule type="expression" dxfId="620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56.51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56.51</v>
      </c>
      <c r="R4" s="516">
        <v>1.2500000000000001E-2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62.161000000000001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61.5959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61.030799999999999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60.465699999999998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59.900600000000004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59.335500000000003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58.770400000000002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58.205300000000001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57.6402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57.075099999999999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56.51</v>
      </c>
      <c r="Q51" s="2"/>
      <c r="T51" s="86" t="s">
        <v>104</v>
      </c>
      <c r="U51" s="87" t="s">
        <v>669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55.944899999999997</v>
      </c>
      <c r="Q52" s="2"/>
      <c r="T52" s="86" t="s">
        <v>105</v>
      </c>
      <c r="U52" s="87" t="s">
        <v>536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55.379799999999996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54.814699999999995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54.249599999999994</v>
      </c>
      <c r="T55" s="86" t="s">
        <v>107</v>
      </c>
      <c r="U55" s="87" t="s">
        <v>670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53.684499999999993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53.119399999999992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52.554299999999998</v>
      </c>
      <c r="T58" s="86" t="s">
        <v>108</v>
      </c>
      <c r="U58" s="87" t="s">
        <v>588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51.989200000000004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51.424100000000003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50.859000000000002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9" priority="11">
      <formula>F27&gt;0</formula>
    </cfRule>
    <cfRule type="expression" dxfId="618" priority="12">
      <formula>F27&lt;0</formula>
    </cfRule>
  </conditionalFormatting>
  <conditionalFormatting sqref="H27:H29">
    <cfRule type="expression" dxfId="617" priority="9">
      <formula>H27&gt;0</formula>
    </cfRule>
    <cfRule type="expression" dxfId="616" priority="10">
      <formula>H27&lt;0</formula>
    </cfRule>
  </conditionalFormatting>
  <conditionalFormatting sqref="F23:F26">
    <cfRule type="expression" dxfId="615" priority="7">
      <formula>F23&gt;0</formula>
    </cfRule>
    <cfRule type="expression" dxfId="614" priority="8">
      <formula>F23&lt;0</formula>
    </cfRule>
  </conditionalFormatting>
  <conditionalFormatting sqref="H23:H26">
    <cfRule type="expression" dxfId="613" priority="5">
      <formula>H23&gt;0</formula>
    </cfRule>
    <cfRule type="expression" dxfId="612" priority="6">
      <formula>H23&lt;0</formula>
    </cfRule>
  </conditionalFormatting>
  <conditionalFormatting sqref="Q8">
    <cfRule type="expression" dxfId="611" priority="1">
      <formula>Q8&gt;0</formula>
    </cfRule>
    <cfRule type="expression" dxfId="610" priority="2">
      <formula>Q8&lt;0</formula>
    </cfRule>
  </conditionalFormatting>
  <conditionalFormatting sqref="Q7">
    <cfRule type="expression" dxfId="609" priority="3">
      <formula>Q7&gt;0</formula>
    </cfRule>
    <cfRule type="expression" dxfId="6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35.21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35.21</v>
      </c>
      <c r="R4" s="516">
        <v>-2.8E-3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38.731000000000002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38.378900000000002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38.026800000000001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37.674700000000001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37.322600000000001</v>
      </c>
      <c r="Q45" s="2"/>
      <c r="T45" s="86" t="s">
        <v>99</v>
      </c>
      <c r="U45" s="87" t="s">
        <v>671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36.970500000000001</v>
      </c>
      <c r="Q46" s="2"/>
      <c r="T46" s="86" t="s">
        <v>100</v>
      </c>
      <c r="U46" s="87" t="s">
        <v>672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36.618400000000001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36.266300000000001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35.914200000000001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35.562100000000001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35.21</v>
      </c>
      <c r="Q51" s="2"/>
      <c r="T51" s="86" t="s">
        <v>104</v>
      </c>
      <c r="U51" s="87" t="s">
        <v>673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34.857900000000001</v>
      </c>
      <c r="Q52" s="2"/>
      <c r="T52" s="86" t="s">
        <v>105</v>
      </c>
      <c r="U52" s="87" t="s">
        <v>547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34.505800000000001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34.153700000000001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33.801600000000001</v>
      </c>
      <c r="T55" s="86" t="s">
        <v>107</v>
      </c>
      <c r="U55" s="87" t="s">
        <v>674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33.4495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33.0974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32.7453</v>
      </c>
      <c r="T58" s="86" t="s">
        <v>108</v>
      </c>
      <c r="U58" s="87" t="s">
        <v>589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32.3932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32.0411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31.689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7" priority="7">
      <formula>F21&gt;0</formula>
    </cfRule>
    <cfRule type="expression" dxfId="606" priority="8">
      <formula>F21&lt;0</formula>
    </cfRule>
  </conditionalFormatting>
  <conditionalFormatting sqref="F22">
    <cfRule type="expression" dxfId="605" priority="5">
      <formula>F22&gt;0</formula>
    </cfRule>
    <cfRule type="expression" dxfId="604" priority="6">
      <formula>F22&lt;0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43.62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43.62</v>
      </c>
      <c r="R4" s="498">
        <v>3.0000000000000001E-3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47.981999999999999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47.5458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47.1096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46.673400000000001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46.237200000000001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45.801000000000002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45.364799999999995</v>
      </c>
      <c r="Q51" s="2"/>
      <c r="R51" s="34"/>
      <c r="T51" s="107" t="s">
        <v>104</v>
      </c>
      <c r="U51" s="105" t="s">
        <v>675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44.928599999999996</v>
      </c>
      <c r="Q52" s="2"/>
      <c r="R52" s="34"/>
      <c r="T52" s="107" t="s">
        <v>105</v>
      </c>
      <c r="U52" s="105" t="s">
        <v>565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44.492399999999996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44.056199999999997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43.62</v>
      </c>
      <c r="Q55" s="2"/>
      <c r="R55" s="34"/>
      <c r="T55" s="107" t="s">
        <v>107</v>
      </c>
      <c r="U55" s="105" t="s">
        <v>676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43.183799999999998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42.747599999999998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42.311399999999999</v>
      </c>
      <c r="Q58" s="2"/>
      <c r="R58" s="34"/>
      <c r="T58" s="107" t="s">
        <v>108</v>
      </c>
      <c r="U58" s="105" t="s">
        <v>590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41.8752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41.438999999999993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41.002799999999993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40.566600000000001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40.130400000000002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39.694200000000002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39.257999999999996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9" priority="17">
      <formula>F38&gt;0</formula>
    </cfRule>
    <cfRule type="expression" dxfId="598" priority="18">
      <formula>F38&lt;0</formula>
    </cfRule>
  </conditionalFormatting>
  <conditionalFormatting sqref="H38:H72">
    <cfRule type="expression" dxfId="597" priority="9">
      <formula>H38&gt;0</formula>
    </cfRule>
    <cfRule type="expression" dxfId="596" priority="10">
      <formula>H38&lt;0</formula>
    </cfRule>
  </conditionalFormatting>
  <conditionalFormatting sqref="F21:F37">
    <cfRule type="expression" dxfId="595" priority="7">
      <formula>F21&gt;0</formula>
    </cfRule>
    <cfRule type="expression" dxfId="594" priority="8">
      <formula>F21&lt;0</formula>
    </cfRule>
  </conditionalFormatting>
  <conditionalFormatting sqref="H21:H37">
    <cfRule type="expression" dxfId="593" priority="5">
      <formula>H21&gt;0</formula>
    </cfRule>
    <cfRule type="expression" dxfId="592" priority="6">
      <formula>H21&lt;0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111.38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111.38</v>
      </c>
      <c r="R4" s="516">
        <v>6.4000000000000003E-3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122.518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121.4042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120.29040000000001</v>
      </c>
      <c r="Q49" s="34"/>
      <c r="R49"/>
      <c r="T49" s="86" t="s">
        <v>103</v>
      </c>
      <c r="U49" s="93" t="s">
        <v>677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119.17660000000001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118.0628</v>
      </c>
      <c r="Q51" s="82"/>
      <c r="R51"/>
      <c r="T51" s="86" t="s">
        <v>104</v>
      </c>
      <c r="U51" s="129" t="s">
        <v>678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116.949</v>
      </c>
      <c r="Q52" s="82"/>
      <c r="R52"/>
      <c r="T52" s="86" t="s">
        <v>105</v>
      </c>
      <c r="U52" s="129" t="s">
        <v>539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115.8352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114.7214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113.60759999999999</v>
      </c>
      <c r="Q55" s="82"/>
      <c r="R55"/>
      <c r="T55" s="86" t="s">
        <v>107</v>
      </c>
      <c r="U55" s="129" t="s">
        <v>679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112.49379999999999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111.38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110.2662</v>
      </c>
      <c r="Q58" s="82"/>
      <c r="R58"/>
      <c r="T58" s="86" t="s">
        <v>108</v>
      </c>
      <c r="U58" s="129" t="s">
        <v>591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109.1524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108.03859999999999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106.92479999999999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105.81099999999999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104.6972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103.5834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102.4696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101.3558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100.242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7" priority="11">
      <formula>F24&gt;0</formula>
    </cfRule>
    <cfRule type="expression" dxfId="586" priority="12">
      <formula>F24&lt;0</formula>
    </cfRule>
  </conditionalFormatting>
  <conditionalFormatting sqref="H27:H30">
    <cfRule type="expression" dxfId="585" priority="9">
      <formula>H27&gt;0</formula>
    </cfRule>
    <cfRule type="expression" dxfId="584" priority="10">
      <formula>H27&lt;0</formula>
    </cfRule>
  </conditionalFormatting>
  <conditionalFormatting sqref="F25">
    <cfRule type="expression" dxfId="583" priority="7">
      <formula>F25&gt;0</formula>
    </cfRule>
    <cfRule type="expression" dxfId="582" priority="8">
      <formula>F25&lt;0</formula>
    </cfRule>
  </conditionalFormatting>
  <conditionalFormatting sqref="H24:H26">
    <cfRule type="expression" dxfId="581" priority="5">
      <formula>H24&gt;0</formula>
    </cfRule>
    <cfRule type="expression" dxfId="580" priority="6">
      <formula>H24&lt;0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52.9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52.9</v>
      </c>
      <c r="R4" s="517">
        <v>-2.0000000000000001E-4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58.190000000000005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57.661000000000001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57.132000000000005</v>
      </c>
      <c r="R42" s="34"/>
      <c r="T42" s="86" t="s">
        <v>99</v>
      </c>
      <c r="U42" s="129" t="s">
        <v>680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56.603000000000002</v>
      </c>
      <c r="R43" s="82"/>
      <c r="T43" s="86" t="s">
        <v>100</v>
      </c>
      <c r="U43" s="129" t="s">
        <v>681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56.073999999999998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55.545000000000002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55.015999999999998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54.487000000000002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53.957999999999998</v>
      </c>
      <c r="R48" s="82"/>
      <c r="T48" s="86" t="s">
        <v>104</v>
      </c>
      <c r="U48" s="129" t="s">
        <v>682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53.429000000000002</v>
      </c>
      <c r="R49" s="82"/>
      <c r="T49" s="86" t="s">
        <v>105</v>
      </c>
      <c r="U49" s="129" t="s">
        <v>592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52.9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52.370999999999995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51.841999999999999</v>
      </c>
      <c r="R52" s="82"/>
      <c r="T52" s="86" t="s">
        <v>107</v>
      </c>
      <c r="U52" s="129" t="s">
        <v>683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51.312999999999995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50.783999999999999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50.254999999999995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49.725999999999999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49.197000000000003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48.667999999999999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48.139000000000003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47.61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5" priority="17">
      <formula>F28&gt;0</formula>
    </cfRule>
    <cfRule type="expression" dxfId="574" priority="18">
      <formula>F28&lt;0</formula>
    </cfRule>
  </conditionalFormatting>
  <conditionalFormatting sqref="F28 F33:F35">
    <cfRule type="expression" dxfId="573" priority="19">
      <formula>F28&gt;0</formula>
    </cfRule>
    <cfRule type="expression" dxfId="572" priority="20">
      <formula>F28&lt;0</formula>
    </cfRule>
  </conditionalFormatting>
  <conditionalFormatting sqref="H28 H33:H35">
    <cfRule type="expression" dxfId="571" priority="15">
      <formula>H28&gt;0</formula>
    </cfRule>
    <cfRule type="expression" dxfId="570" priority="16">
      <formula>H28&lt;0</formula>
    </cfRule>
  </conditionalFormatting>
  <conditionalFormatting sqref="F21:F27">
    <cfRule type="expression" dxfId="569" priority="13">
      <formula>F21&gt;0</formula>
    </cfRule>
    <cfRule type="expression" dxfId="568" priority="14">
      <formula>F21&lt;0</formula>
    </cfRule>
  </conditionalFormatting>
  <conditionalFormatting sqref="H21:H27">
    <cfRule type="expression" dxfId="567" priority="11">
      <formula>H21&gt;0</formula>
    </cfRule>
    <cfRule type="expression" dxfId="566" priority="12">
      <formula>H21&lt;0</formula>
    </cfRule>
  </conditionalFormatting>
  <conditionalFormatting sqref="Q8">
    <cfRule type="expression" dxfId="565" priority="7">
      <formula>Q8&gt;0</formula>
    </cfRule>
    <cfRule type="expression" dxfId="564" priority="8">
      <formula>Q8&lt;0</formula>
    </cfRule>
  </conditionalFormatting>
  <conditionalFormatting sqref="Q7">
    <cfRule type="expression" dxfId="563" priority="9">
      <formula>Q7&gt;0</formula>
    </cfRule>
    <cfRule type="expression" dxfId="562" priority="10">
      <formula>Q7&lt;0</formula>
    </cfRule>
  </conditionalFormatting>
  <conditionalFormatting sqref="F29:F32">
    <cfRule type="expression" dxfId="561" priority="5">
      <formula>F29&gt;0</formula>
    </cfRule>
    <cfRule type="expression" dxfId="560" priority="6">
      <formula>F29&lt;0</formula>
    </cfRule>
  </conditionalFormatting>
  <conditionalFormatting sqref="H29:H32">
    <cfRule type="expression" dxfId="559" priority="3">
      <formula>H29&gt;0</formula>
    </cfRule>
    <cfRule type="expression" dxfId="558" priority="4">
      <formula>H29&lt;0</formula>
    </cfRule>
  </conditionalFormatting>
  <conditionalFormatting sqref="M37">
    <cfRule type="expression" dxfId="557" priority="1">
      <formula>M37&gt;0</formula>
    </cfRule>
    <cfRule type="expression" dxfId="55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242.64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242.64</v>
      </c>
      <c r="R4" s="498">
        <v>2.0000000000000001E-4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548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266.904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264.4776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262.05119999999999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259.62479999999999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257.19839999999999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254.77199999999999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252.34559999999999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249.91919999999999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247.49279999999999</v>
      </c>
      <c r="R48" s="82"/>
      <c r="T48" s="86" t="s">
        <v>104</v>
      </c>
      <c r="U48" s="129" t="s">
        <v>684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245.06639999999999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242.64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240.21359999999999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237.78719999999998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235.36079999999998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232.93439999999998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230.50799999999998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228.08159999999998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225.65520000000001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223.22880000000001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220.80240000000001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218.376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5" priority="19">
      <formula>F25&gt;0</formula>
    </cfRule>
    <cfRule type="expression" dxfId="55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53" priority="11">
      <formula>F28&gt;0</formula>
    </cfRule>
    <cfRule type="expression" dxfId="552" priority="12">
      <formula>F28&lt;0</formula>
    </cfRule>
  </conditionalFormatting>
  <conditionalFormatting sqref="F28:F35">
    <cfRule type="expression" dxfId="551" priority="13">
      <formula>F28&gt;0</formula>
    </cfRule>
    <cfRule type="expression" dxfId="550" priority="14">
      <formula>F28&lt;0</formula>
    </cfRule>
  </conditionalFormatting>
  <conditionalFormatting sqref="H25:H35">
    <cfRule type="expression" dxfId="549" priority="9">
      <formula>H25&gt;0</formula>
    </cfRule>
    <cfRule type="expression" dxfId="548" priority="10">
      <formula>H25&lt;0</formula>
    </cfRule>
  </conditionalFormatting>
  <conditionalFormatting sqref="F21:F24">
    <cfRule type="expression" dxfId="547" priority="7">
      <formula>F21&gt;0</formula>
    </cfRule>
    <cfRule type="expression" dxfId="546" priority="8">
      <formula>F21&lt;0</formula>
    </cfRule>
  </conditionalFormatting>
  <conditionalFormatting sqref="H21:H24">
    <cfRule type="expression" dxfId="545" priority="5">
      <formula>H21&gt;0</formula>
    </cfRule>
    <cfRule type="expression" dxfId="544" priority="6">
      <formula>H21&lt;0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101.9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101.9</v>
      </c>
      <c r="R4" s="498">
        <v>-3.7000000000000002E-3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112.09000000000002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111.07100000000001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110.05200000000001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109.03300000000002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108.01400000000001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106.995</v>
      </c>
      <c r="R42" s="82"/>
      <c r="T42" s="86" t="s">
        <v>99</v>
      </c>
      <c r="U42" s="129" t="s">
        <v>685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105.97600000000001</v>
      </c>
      <c r="R43" s="82"/>
      <c r="T43" s="86" t="s">
        <v>100</v>
      </c>
      <c r="U43" s="129" t="s">
        <v>686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104.95700000000001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103.938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102.91900000000001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101.9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100.881</v>
      </c>
      <c r="R48" s="82"/>
      <c r="T48" s="86" t="s">
        <v>104</v>
      </c>
      <c r="U48" s="129" t="s">
        <v>687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99.862000000000009</v>
      </c>
      <c r="R49" s="82"/>
      <c r="T49" s="86" t="s">
        <v>105</v>
      </c>
      <c r="U49" s="129" t="s">
        <v>688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98.843000000000004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97.823999999999998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96.805000000000007</v>
      </c>
      <c r="R52" s="82"/>
      <c r="T52" s="86" t="s">
        <v>107</v>
      </c>
      <c r="U52" s="129" t="s">
        <v>689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95.786000000000001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94.76700000000001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93.748000000000005</v>
      </c>
      <c r="R55" s="82"/>
      <c r="T55" s="86" t="s">
        <v>108</v>
      </c>
      <c r="U55" s="129" t="s">
        <v>577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92.729000000000013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91.710000000000008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9" priority="29">
      <formula>F40&gt;0</formula>
    </cfRule>
    <cfRule type="expression" dxfId="538" priority="30">
      <formula>F40&lt;0</formula>
    </cfRule>
  </conditionalFormatting>
  <conditionalFormatting sqref="F40:F45">
    <cfRule type="expression" dxfId="537" priority="31">
      <formula>F40&gt;0</formula>
    </cfRule>
    <cfRule type="expression" dxfId="536" priority="32">
      <formula>F40&lt;0</formula>
    </cfRule>
  </conditionalFormatting>
  <conditionalFormatting sqref="H40:H45">
    <cfRule type="expression" dxfId="535" priority="27">
      <formula>H40&gt;0</formula>
    </cfRule>
    <cfRule type="expression" dxfId="534" priority="28">
      <formula>H40&lt;0</formula>
    </cfRule>
  </conditionalFormatting>
  <conditionalFormatting sqref="F23:F39">
    <cfRule type="expression" dxfId="533" priority="13">
      <formula>F23&gt;0</formula>
    </cfRule>
    <cfRule type="expression" dxfId="532" priority="14">
      <formula>F23&lt;0</formula>
    </cfRule>
  </conditionalFormatting>
  <conditionalFormatting sqref="H23:H39">
    <cfRule type="expression" dxfId="531" priority="11">
      <formula>H23&gt;0</formula>
    </cfRule>
    <cfRule type="expression" dxfId="530" priority="12">
      <formula>H23&lt;0</formula>
    </cfRule>
  </conditionalFormatting>
  <conditionalFormatting sqref="Q7">
    <cfRule type="expression" dxfId="529" priority="9">
      <formula>Q7&gt;0</formula>
    </cfRule>
    <cfRule type="expression" dxfId="528" priority="10">
      <formula>Q7&lt;0</formula>
    </cfRule>
  </conditionalFormatting>
  <conditionalFormatting sqref="Q8">
    <cfRule type="expression" dxfId="527" priority="7">
      <formula>Q8&gt;0</formula>
    </cfRule>
    <cfRule type="expression" dxfId="526" priority="8">
      <formula>Q8&lt;0</formula>
    </cfRule>
  </conditionalFormatting>
  <conditionalFormatting sqref="Q10">
    <cfRule type="expression" dxfId="525" priority="1">
      <formula>Q10&gt;0</formula>
    </cfRule>
    <cfRule type="expression" dxfId="52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81.77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81.77</v>
      </c>
      <c r="R4" s="498">
        <v>2.6200000000000001E-2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89.947000000000003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89.129300000000001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88.311599999999999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87.493899999999996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86.676199999999994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85.858500000000006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85.040800000000004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84.223100000000002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83.4054</v>
      </c>
      <c r="Q51" s="2"/>
      <c r="T51" s="107" t="s">
        <v>104</v>
      </c>
      <c r="U51" s="105" t="s">
        <v>690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82.587699999999998</v>
      </c>
      <c r="Q52" s="2"/>
      <c r="T52" s="107" t="s">
        <v>105</v>
      </c>
      <c r="U52" s="105" t="s">
        <v>691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81.77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80.952299999999994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80.134599999999992</v>
      </c>
      <c r="T55" s="107" t="s">
        <v>107</v>
      </c>
      <c r="U55" s="105" t="s">
        <v>692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79.31689999999999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78.499199999999988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77.681499999999986</v>
      </c>
      <c r="T58" s="107" t="s">
        <v>108</v>
      </c>
      <c r="U58" s="105" t="s">
        <v>559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76.863799999999998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76.046099999999996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75.228399999999993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74.410700000000006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73.593000000000004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3" priority="39">
      <formula>Q12&gt;0</formula>
    </cfRule>
    <cfRule type="expression" dxfId="52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21" priority="33">
      <formula>F25&gt;0</formula>
    </cfRule>
    <cfRule type="expression" dxfId="520" priority="34">
      <formula>F25&lt;0</formula>
    </cfRule>
  </conditionalFormatting>
  <conditionalFormatting sqref="F30">
    <cfRule type="expression" dxfId="519" priority="31">
      <formula>F30&gt;0</formula>
    </cfRule>
    <cfRule type="expression" dxfId="518" priority="32">
      <formula>F30&lt;0</formula>
    </cfRule>
  </conditionalFormatting>
  <conditionalFormatting sqref="F31">
    <cfRule type="expression" dxfId="517" priority="29">
      <formula>F31&gt;0</formula>
    </cfRule>
    <cfRule type="expression" dxfId="516" priority="30">
      <formula>F31&lt;0</formula>
    </cfRule>
  </conditionalFormatting>
  <conditionalFormatting sqref="F32:F34">
    <cfRule type="expression" dxfId="515" priority="27">
      <formula>F32&gt;0</formula>
    </cfRule>
    <cfRule type="expression" dxfId="514" priority="28">
      <formula>F32&lt;0</formula>
    </cfRule>
  </conditionalFormatting>
  <conditionalFormatting sqref="H25:H29">
    <cfRule type="expression" dxfId="513" priority="25">
      <formula>H25&gt;0</formula>
    </cfRule>
    <cfRule type="expression" dxfId="512" priority="26">
      <formula>H25&lt;0</formula>
    </cfRule>
  </conditionalFormatting>
  <conditionalFormatting sqref="H30">
    <cfRule type="expression" dxfId="511" priority="23">
      <formula>H30&gt;0</formula>
    </cfRule>
    <cfRule type="expression" dxfId="510" priority="24">
      <formula>H30&lt;0</formula>
    </cfRule>
  </conditionalFormatting>
  <conditionalFormatting sqref="H31">
    <cfRule type="expression" dxfId="509" priority="21">
      <formula>H31&gt;0</formula>
    </cfRule>
    <cfRule type="expression" dxfId="508" priority="22">
      <formula>H31&lt;0</formula>
    </cfRule>
  </conditionalFormatting>
  <conditionalFormatting sqref="H32:H34">
    <cfRule type="expression" dxfId="507" priority="19">
      <formula>H32&gt;0</formula>
    </cfRule>
    <cfRule type="expression" dxfId="506" priority="20">
      <formula>H32&lt;0</formula>
    </cfRule>
  </conditionalFormatting>
  <conditionalFormatting sqref="F35">
    <cfRule type="expression" dxfId="505" priority="17">
      <formula>F35&gt;0</formula>
    </cfRule>
    <cfRule type="expression" dxfId="504" priority="18">
      <formula>F35&lt;0</formula>
    </cfRule>
  </conditionalFormatting>
  <conditionalFormatting sqref="H35">
    <cfRule type="expression" dxfId="503" priority="15">
      <formula>H35&gt;0</formula>
    </cfRule>
    <cfRule type="expression" dxfId="502" priority="16">
      <formula>H35&lt;0</formula>
    </cfRule>
  </conditionalFormatting>
  <conditionalFormatting sqref="F36">
    <cfRule type="expression" dxfId="501" priority="13">
      <formula>F36&gt;0</formula>
    </cfRule>
    <cfRule type="expression" dxfId="500" priority="14">
      <formula>F36&lt;0</formula>
    </cfRule>
  </conditionalFormatting>
  <conditionalFormatting sqref="H36">
    <cfRule type="expression" dxfId="499" priority="11">
      <formula>H36&gt;0</formula>
    </cfRule>
    <cfRule type="expression" dxfId="498" priority="12">
      <formula>H36&lt;0</formula>
    </cfRule>
  </conditionalFormatting>
  <conditionalFormatting sqref="H23:H24">
    <cfRule type="expression" dxfId="497" priority="5">
      <formula>H23&gt;0</formula>
    </cfRule>
    <cfRule type="expression" dxfId="496" priority="6">
      <formula>H23&lt;0</formula>
    </cfRule>
  </conditionalFormatting>
  <conditionalFormatting sqref="F23:F24">
    <cfRule type="expression" dxfId="495" priority="7">
      <formula>F23&gt;0</formula>
    </cfRule>
    <cfRule type="expression" dxfId="494" priority="8">
      <formula>F23&lt;0</formula>
    </cfRule>
  </conditionalFormatting>
  <conditionalFormatting sqref="Q7">
    <cfRule type="expression" dxfId="493" priority="3">
      <formula>Q7&gt;0</formula>
    </cfRule>
    <cfRule type="expression" dxfId="492" priority="4">
      <formula>Q7&lt;0</formula>
    </cfRule>
  </conditionalFormatting>
  <conditionalFormatting sqref="Q8">
    <cfRule type="expression" dxfId="491" priority="1">
      <formula>Q8&gt;0</formula>
    </cfRule>
    <cfRule type="expression" dxfId="49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53.89</v>
      </c>
      <c r="R4" s="498">
        <v>-2.0000000000000001E-4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10778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1208.880000000001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3.7126415444588826E-4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748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59.279000000000003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58.740100000000005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58.201200000000007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57.662300000000002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57.123400000000004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56.584500000000006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56.0456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55.506700000000002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54.967800000000004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54.428899999999999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53.89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53.351100000000002</v>
      </c>
      <c r="R51" s="82"/>
      <c r="T51" s="86" t="s">
        <v>104</v>
      </c>
      <c r="U51" s="87" t="s">
        <v>693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52.812199999999997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52.273299999999999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51.734400000000001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51.195499999999996</v>
      </c>
      <c r="R55" s="82"/>
      <c r="T55" s="86" t="s">
        <v>107</v>
      </c>
      <c r="U55" s="87" t="s">
        <v>694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50.656599999999997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50.117700000000006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49.578800000000001</v>
      </c>
      <c r="R58" s="82"/>
      <c r="T58" s="86" t="s">
        <v>108</v>
      </c>
      <c r="U58" s="87" t="s">
        <v>593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49.039900000000003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48.501000000000005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9" priority="79">
      <formula>F61&gt;0</formula>
    </cfRule>
    <cfRule type="expression" dxfId="488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7" priority="71">
      <formula>F64&gt;0</formula>
    </cfRule>
    <cfRule type="expression" dxfId="486" priority="72">
      <formula>F64&lt;0</formula>
    </cfRule>
  </conditionalFormatting>
  <conditionalFormatting sqref="F64:F92 F99:F101 F108:F119">
    <cfRule type="expression" dxfId="485" priority="73">
      <formula>F64&gt;0</formula>
    </cfRule>
    <cfRule type="expression" dxfId="484" priority="74">
      <formula>F64&lt;0</formula>
    </cfRule>
  </conditionalFormatting>
  <conditionalFormatting sqref="H61:H92 H99:H101 H108:H119">
    <cfRule type="expression" dxfId="483" priority="69">
      <formula>H61&gt;0</formula>
    </cfRule>
    <cfRule type="expression" dxfId="482" priority="70">
      <formula>H61&lt;0</formula>
    </cfRule>
  </conditionalFormatting>
  <conditionalFormatting sqref="F57:F60">
    <cfRule type="expression" dxfId="481" priority="55">
      <formula>F57&gt;0</formula>
    </cfRule>
    <cfRule type="expression" dxfId="480" priority="56">
      <formula>F57&lt;0</formula>
    </cfRule>
  </conditionalFormatting>
  <conditionalFormatting sqref="H57:H60">
    <cfRule type="expression" dxfId="479" priority="53">
      <formula>H57&gt;0</formula>
    </cfRule>
    <cfRule type="expression" dxfId="478" priority="54">
      <formula>H57&lt;0</formula>
    </cfRule>
  </conditionalFormatting>
  <conditionalFormatting sqref="Q8">
    <cfRule type="expression" dxfId="477" priority="49">
      <formula>Q8&gt;0</formula>
    </cfRule>
    <cfRule type="expression" dxfId="476" priority="50">
      <formula>Q8&lt;0</formula>
    </cfRule>
  </conditionalFormatting>
  <conditionalFormatting sqref="Q7">
    <cfRule type="expression" dxfId="475" priority="51">
      <formula>Q7&gt;0</formula>
    </cfRule>
    <cfRule type="expression" dxfId="474" priority="52">
      <formula>Q7&lt;0</formula>
    </cfRule>
  </conditionalFormatting>
  <conditionalFormatting sqref="F93:F98">
    <cfRule type="expression" dxfId="473" priority="45">
      <formula>F93&gt;0</formula>
    </cfRule>
    <cfRule type="expression" dxfId="472" priority="46">
      <formula>F93&lt;0</formula>
    </cfRule>
  </conditionalFormatting>
  <conditionalFormatting sqref="F93:F98">
    <cfRule type="expression" dxfId="471" priority="47">
      <formula>F93&gt;0</formula>
    </cfRule>
    <cfRule type="expression" dxfId="470" priority="48">
      <formula>F93&lt;0</formula>
    </cfRule>
  </conditionalFormatting>
  <conditionalFormatting sqref="H93:H98">
    <cfRule type="expression" dxfId="469" priority="43">
      <formula>H93&gt;0</formula>
    </cfRule>
    <cfRule type="expression" dxfId="468" priority="44">
      <formula>H93&lt;0</formula>
    </cfRule>
  </conditionalFormatting>
  <conditionalFormatting sqref="M122">
    <cfRule type="expression" dxfId="467" priority="39">
      <formula>M122&gt;0</formula>
    </cfRule>
    <cfRule type="expression" dxfId="466" priority="40">
      <formula>M122&lt;0</formula>
    </cfRule>
  </conditionalFormatting>
  <conditionalFormatting sqref="M122">
    <cfRule type="expression" dxfId="465" priority="41">
      <formula>M122&gt;0</formula>
    </cfRule>
    <cfRule type="expression" dxfId="464" priority="42">
      <formula>M122&lt;0</formula>
    </cfRule>
  </conditionalFormatting>
  <conditionalFormatting sqref="F103:F107">
    <cfRule type="expression" dxfId="463" priority="37">
      <formula>F103&gt;0</formula>
    </cfRule>
    <cfRule type="expression" dxfId="462" priority="38">
      <formula>F103&lt;0</formula>
    </cfRule>
  </conditionalFormatting>
  <conditionalFormatting sqref="H103:H107">
    <cfRule type="expression" dxfId="461" priority="35">
      <formula>H103&gt;0</formula>
    </cfRule>
    <cfRule type="expression" dxfId="460" priority="36">
      <formula>H103&lt;0</formula>
    </cfRule>
  </conditionalFormatting>
  <conditionalFormatting sqref="F24:F51">
    <cfRule type="expression" dxfId="459" priority="27">
      <formula>F24&gt;0</formula>
    </cfRule>
    <cfRule type="expression" dxfId="458" priority="28">
      <formula>F24&lt;0</formula>
    </cfRule>
  </conditionalFormatting>
  <conditionalFormatting sqref="F24:F51">
    <cfRule type="expression" dxfId="457" priority="29">
      <formula>F24&gt;0</formula>
    </cfRule>
    <cfRule type="expression" dxfId="456" priority="30">
      <formula>F24&lt;0</formula>
    </cfRule>
  </conditionalFormatting>
  <conditionalFormatting sqref="H24:H51">
    <cfRule type="expression" dxfId="455" priority="25">
      <formula>H24&gt;0</formula>
    </cfRule>
    <cfRule type="expression" dxfId="454" priority="26">
      <formula>H24&lt;0</formula>
    </cfRule>
  </conditionalFormatting>
  <conditionalFormatting sqref="J34">
    <cfRule type="expression" dxfId="453" priority="23">
      <formula>J34&gt;0</formula>
    </cfRule>
    <cfRule type="expression" dxfId="452" priority="24">
      <formula>J34&lt;0</formula>
    </cfRule>
  </conditionalFormatting>
  <conditionalFormatting sqref="J35">
    <cfRule type="expression" dxfId="451" priority="21">
      <formula>J35&gt;0</formula>
    </cfRule>
    <cfRule type="expression" dxfId="450" priority="22">
      <formula>J35&lt;0</formula>
    </cfRule>
  </conditionalFormatting>
  <conditionalFormatting sqref="J36:J47">
    <cfRule type="expression" dxfId="449" priority="19">
      <formula>J36&gt;0</formula>
    </cfRule>
    <cfRule type="expression" dxfId="448" priority="20">
      <formula>J36&lt;0</formula>
    </cfRule>
  </conditionalFormatting>
  <conditionalFormatting sqref="K34">
    <cfRule type="expression" dxfId="447" priority="5">
      <formula>K34&gt;0</formula>
    </cfRule>
    <cfRule type="expression" dxfId="446" priority="6">
      <formula>K34&lt;0</formula>
    </cfRule>
  </conditionalFormatting>
  <conditionalFormatting sqref="K35">
    <cfRule type="expression" dxfId="445" priority="3">
      <formula>K35&gt;0</formula>
    </cfRule>
    <cfRule type="expression" dxfId="444" priority="4">
      <formula>K35&lt;0</formula>
    </cfRule>
  </conditionalFormatting>
  <conditionalFormatting sqref="K36:K47">
    <cfRule type="expression" dxfId="443" priority="1">
      <formula>K36&gt;0</formula>
    </cfRule>
    <cfRule type="expression" dxfId="442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30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30</v>
      </c>
      <c r="R4" s="498">
        <v>-2.41E-2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33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32.700000000000003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32.400000000000006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32.1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31.8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31.5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31.200000000000003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30.900000000000002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30.6</v>
      </c>
      <c r="R48" s="82"/>
      <c r="T48" s="86" t="s">
        <v>104</v>
      </c>
      <c r="U48" s="87" t="s">
        <v>695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30.3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30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29.7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29.4</v>
      </c>
      <c r="R52" s="82"/>
      <c r="T52" s="86" t="s">
        <v>107</v>
      </c>
      <c r="U52" s="87" t="s">
        <v>696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29.099999999999998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28.799999999999997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28.5</v>
      </c>
      <c r="R55" s="82"/>
      <c r="T55" s="86" t="s">
        <v>108</v>
      </c>
      <c r="U55" s="87" t="s">
        <v>549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28.2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27.900000000000002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27.6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27.3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27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41" priority="66">
      <formula>F22&gt;0</formula>
    </cfRule>
    <cfRule type="expression" dxfId="44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9" priority="53">
      <formula>F41&gt;0</formula>
    </cfRule>
    <cfRule type="expression" dxfId="438" priority="54">
      <formula>F41&lt;0</formula>
    </cfRule>
  </conditionalFormatting>
  <conditionalFormatting sqref="F41">
    <cfRule type="expression" dxfId="437" priority="57">
      <formula>F41&gt;0</formula>
    </cfRule>
    <cfRule type="expression" dxfId="436" priority="58">
      <formula>F41&lt;0</formula>
    </cfRule>
  </conditionalFormatting>
  <conditionalFormatting sqref="H41">
    <cfRule type="expression" dxfId="435" priority="35">
      <formula>H41&gt;0</formula>
    </cfRule>
    <cfRule type="expression" dxfId="434" priority="36">
      <formula>H41&lt;0</formula>
    </cfRule>
  </conditionalFormatting>
  <conditionalFormatting sqref="F89:F95">
    <cfRule type="expression" dxfId="433" priority="29">
      <formula>F89&gt;0</formula>
    </cfRule>
    <cfRule type="expression" dxfId="432" priority="30">
      <formula>F89&lt;0</formula>
    </cfRule>
  </conditionalFormatting>
  <conditionalFormatting sqref="F96:F110">
    <cfRule type="expression" dxfId="431" priority="25">
      <formula>F96&gt;0</formula>
    </cfRule>
    <cfRule type="expression" dxfId="430" priority="26">
      <formula>F96&lt;0</formula>
    </cfRule>
  </conditionalFormatting>
  <conditionalFormatting sqref="F96:F110">
    <cfRule type="expression" dxfId="429" priority="27">
      <formula>F96&gt;0</formula>
    </cfRule>
    <cfRule type="expression" dxfId="428" priority="28">
      <formula>F96&lt;0</formula>
    </cfRule>
  </conditionalFormatting>
  <conditionalFormatting sqref="H89:H100">
    <cfRule type="expression" dxfId="427" priority="23">
      <formula>H89&gt;0</formula>
    </cfRule>
    <cfRule type="expression" dxfId="426" priority="24">
      <formula>H89&lt;0</formula>
    </cfRule>
  </conditionalFormatting>
  <conditionalFormatting sqref="H101">
    <cfRule type="expression" dxfId="425" priority="21">
      <formula>H101&gt;0</formula>
    </cfRule>
    <cfRule type="expression" dxfId="424" priority="22">
      <formula>H101&lt;0</formula>
    </cfRule>
  </conditionalFormatting>
  <conditionalFormatting sqref="F111:F116">
    <cfRule type="expression" dxfId="423" priority="19">
      <formula>F111&gt;0</formula>
    </cfRule>
    <cfRule type="expression" dxfId="422" priority="20">
      <formula>F111&lt;0</formula>
    </cfRule>
  </conditionalFormatting>
  <conditionalFormatting sqref="H103:H116">
    <cfRule type="expression" dxfId="421" priority="17">
      <formula>H103&gt;0</formula>
    </cfRule>
    <cfRule type="expression" dxfId="420" priority="18">
      <formula>H103&lt;0</formula>
    </cfRule>
  </conditionalFormatting>
  <conditionalFormatting sqref="H102">
    <cfRule type="expression" dxfId="419" priority="15">
      <formula>H102&gt;0</formula>
    </cfRule>
    <cfRule type="expression" dxfId="418" priority="16">
      <formula>H102&lt;0</formula>
    </cfRule>
  </conditionalFormatting>
  <conditionalFormatting sqref="M42">
    <cfRule type="expression" dxfId="417" priority="13">
      <formula>M42&gt;0</formula>
    </cfRule>
    <cfRule type="expression" dxfId="416" priority="14">
      <formula>M42&lt;0</formula>
    </cfRule>
  </conditionalFormatting>
  <conditionalFormatting sqref="Q7">
    <cfRule type="expression" dxfId="415" priority="9">
      <formula>Q7&gt;0</formula>
    </cfRule>
    <cfRule type="expression" dxfId="414" priority="10">
      <formula>Q7&lt;0</formula>
    </cfRule>
  </conditionalFormatting>
  <conditionalFormatting sqref="Q8">
    <cfRule type="expression" dxfId="413" priority="7">
      <formula>Q8&gt;0</formula>
    </cfRule>
    <cfRule type="expression" dxfId="412" priority="8">
      <formula>Q8&lt;0</formula>
    </cfRule>
  </conditionalFormatting>
  <conditionalFormatting sqref="F117:F130 H117:H130">
    <cfRule type="expression" dxfId="411" priority="1">
      <formula>F117&gt;0</formula>
    </cfRule>
    <cfRule type="expression" dxfId="41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30.778359999999999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27.58</v>
      </c>
      <c r="R4" s="519">
        <v>3.1E-2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6895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>H6*I6-J6</f>
        <v>2767.94</v>
      </c>
      <c r="L6" s="4"/>
      <c r="M6" s="4"/>
      <c r="O6" s="11" t="s">
        <v>64</v>
      </c>
      <c r="Q6" s="2">
        <f>Q3*Q2</f>
        <v>7694.59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2510.8799999999937</v>
      </c>
      <c r="R7">
        <v>150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-799.59000000000015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-0.10391586816191638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500</v>
      </c>
      <c r="I18" s="18"/>
      <c r="J18" s="18"/>
      <c r="K18" s="18">
        <f>SUM(K2:K13)</f>
        <v>14105.7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542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753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754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758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0">C43*(E43-D43)</f>
        <v>-854.60000000000048</v>
      </c>
      <c r="G43" s="40">
        <f t="shared" ref="G43" si="41">D43*C43</f>
        <v>7694.6</v>
      </c>
      <c r="H43" s="229">
        <f t="shared" ref="H43" si="42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30.338000000000001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3">O55*$Q$4</f>
        <v>30.062200000000001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3"/>
        <v>29.7864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3"/>
        <v>29.5106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4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5">H58*I58-J58</f>
        <v>774.28</v>
      </c>
      <c r="L58" s="264">
        <v>42613</v>
      </c>
      <c r="M58" s="260">
        <v>90</v>
      </c>
      <c r="O58" s="82">
        <v>1.06</v>
      </c>
      <c r="P58" s="82">
        <f t="shared" si="43"/>
        <v>29.2348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4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5"/>
        <v>1605.42</v>
      </c>
      <c r="L59" s="264">
        <v>42704</v>
      </c>
      <c r="M59" s="260">
        <v>102</v>
      </c>
      <c r="O59" s="82">
        <v>1.05</v>
      </c>
      <c r="P59" s="82">
        <f t="shared" si="43"/>
        <v>28.959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4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5"/>
        <v>704.38</v>
      </c>
      <c r="L60" s="259"/>
      <c r="M60" s="259"/>
      <c r="O60" s="82">
        <v>1.04</v>
      </c>
      <c r="P60" s="82">
        <f t="shared" si="43"/>
        <v>28.683199999999999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4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5"/>
        <v>1051.18</v>
      </c>
      <c r="L61" s="259"/>
      <c r="M61" s="259"/>
      <c r="O61" s="82">
        <v>1.03</v>
      </c>
      <c r="P61" s="82">
        <f t="shared" si="43"/>
        <v>28.407399999999999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4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5"/>
        <v>2281.9499999999998</v>
      </c>
      <c r="L62" s="259"/>
      <c r="M62" s="259"/>
      <c r="O62" s="82">
        <v>1.02</v>
      </c>
      <c r="P62" s="82">
        <f t="shared" si="43"/>
        <v>28.131599999999999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4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5"/>
        <v>1483.1699999999998</v>
      </c>
      <c r="L63" s="259"/>
      <c r="M63" s="259"/>
      <c r="O63" s="82">
        <v>1.01</v>
      </c>
      <c r="P63" s="82">
        <f t="shared" si="43"/>
        <v>27.855799999999999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4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5"/>
        <v>991.18000000000006</v>
      </c>
      <c r="L64" s="259"/>
      <c r="M64" s="259"/>
      <c r="O64" s="82">
        <v>1</v>
      </c>
      <c r="P64" s="82">
        <f t="shared" si="43"/>
        <v>27.58</v>
      </c>
      <c r="Q64" s="2"/>
      <c r="T64" s="92" t="s">
        <v>104</v>
      </c>
      <c r="U64" s="129" t="s">
        <v>697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4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3"/>
        <v>27.304199999999998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4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3"/>
        <v>27.028399999999998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4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3"/>
        <v>26.752599999999997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3"/>
        <v>26.476799999999997</v>
      </c>
      <c r="T68" s="92" t="s">
        <v>107</v>
      </c>
      <c r="U68" s="129" t="s">
        <v>698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4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3"/>
        <v>26.200999999999997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3"/>
        <v>25.925199999999997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3"/>
        <v>25.6494</v>
      </c>
      <c r="T71" s="92" t="s">
        <v>108</v>
      </c>
      <c r="U71" s="129" t="s">
        <v>594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3"/>
        <v>25.3736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3"/>
        <v>25.097799999999999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3"/>
        <v>24.821999999999999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542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6">C93*(E93-D93)</f>
        <v>17.999999999999972</v>
      </c>
      <c r="G93" s="378">
        <f t="shared" ref="G93:G154" si="47">D93*C93</f>
        <v>2525</v>
      </c>
      <c r="H93" s="379">
        <f t="shared" ref="H93:H154" si="48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6"/>
        <v>-176.99999999999994</v>
      </c>
      <c r="G94" s="378">
        <f t="shared" si="47"/>
        <v>2525</v>
      </c>
      <c r="H94" s="379">
        <f t="shared" si="48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6"/>
        <v>-119.00000000000013</v>
      </c>
      <c r="G95" s="378">
        <f t="shared" si="47"/>
        <v>2525</v>
      </c>
      <c r="H95" s="379">
        <f t="shared" si="48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6"/>
        <v>-171.00000000000009</v>
      </c>
      <c r="G96" s="378">
        <f t="shared" si="47"/>
        <v>2525</v>
      </c>
      <c r="H96" s="379">
        <f t="shared" si="48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6"/>
        <v>-150</v>
      </c>
      <c r="G97" s="378">
        <f t="shared" si="47"/>
        <v>2525</v>
      </c>
      <c r="H97" s="379">
        <f t="shared" si="48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6"/>
        <v>-39.000000000000057</v>
      </c>
      <c r="G98" s="378">
        <f t="shared" si="47"/>
        <v>2525</v>
      </c>
      <c r="H98" s="379">
        <f t="shared" si="48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6"/>
        <v>-57.999999999999829</v>
      </c>
      <c r="G99" s="378">
        <f t="shared" si="47"/>
        <v>2525</v>
      </c>
      <c r="H99" s="379">
        <f t="shared" si="48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6"/>
        <v>78.000000000000114</v>
      </c>
      <c r="G100" s="378">
        <f t="shared" si="47"/>
        <v>2525</v>
      </c>
      <c r="H100" s="379">
        <f t="shared" si="48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6"/>
        <v>244.00000000000011</v>
      </c>
      <c r="G101" s="378">
        <f t="shared" si="47"/>
        <v>2525</v>
      </c>
      <c r="H101" s="379">
        <f t="shared" si="48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6"/>
        <v>130.00000000000006</v>
      </c>
      <c r="G102" s="378">
        <f t="shared" si="47"/>
        <v>2525</v>
      </c>
      <c r="H102" s="379">
        <f t="shared" si="48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6"/>
        <v>135.99999999999994</v>
      </c>
      <c r="G103" s="378">
        <f t="shared" si="47"/>
        <v>2525</v>
      </c>
      <c r="H103" s="379">
        <f t="shared" si="48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6"/>
        <v>103.99999999999991</v>
      </c>
      <c r="G104" s="378">
        <f t="shared" si="47"/>
        <v>2525</v>
      </c>
      <c r="H104" s="379">
        <f t="shared" si="48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6"/>
        <v>-7.0000000000000284</v>
      </c>
      <c r="G105" s="378">
        <f t="shared" si="47"/>
        <v>2525</v>
      </c>
      <c r="H105" s="379">
        <f t="shared" si="48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6"/>
        <v>7.9999999999998295</v>
      </c>
      <c r="G106" s="378">
        <f t="shared" si="47"/>
        <v>2525</v>
      </c>
      <c r="H106" s="379">
        <f t="shared" si="48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6"/>
        <v>55.278999999999989</v>
      </c>
      <c r="G107" s="378">
        <f t="shared" si="47"/>
        <v>1750.721</v>
      </c>
      <c r="H107" s="379">
        <f t="shared" si="48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6"/>
        <v>3.8799999999998391</v>
      </c>
      <c r="G108" s="378">
        <f t="shared" si="47"/>
        <v>2464.1200000000003</v>
      </c>
      <c r="H108" s="379">
        <f t="shared" si="48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6"/>
        <v>-15.120000000000289</v>
      </c>
      <c r="G109" s="378">
        <f t="shared" si="47"/>
        <v>2464.1200000000003</v>
      </c>
      <c r="H109" s="379">
        <f t="shared" si="48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6"/>
        <v>-442.62000000000012</v>
      </c>
      <c r="G110" s="378">
        <f t="shared" si="47"/>
        <v>4728.62</v>
      </c>
      <c r="H110" s="379">
        <f t="shared" si="48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6"/>
        <v>-391.61999999999966</v>
      </c>
      <c r="G111" s="378">
        <f t="shared" si="47"/>
        <v>6820.62</v>
      </c>
      <c r="H111" s="379">
        <f t="shared" si="48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6"/>
        <v>-184.61999999999927</v>
      </c>
      <c r="G112" s="378">
        <f t="shared" si="47"/>
        <v>6820.62</v>
      </c>
      <c r="H112" s="379">
        <f t="shared" si="48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6"/>
        <v>-349.61999999999944</v>
      </c>
      <c r="G113" s="378">
        <f t="shared" si="47"/>
        <v>6820.62</v>
      </c>
      <c r="H113" s="379">
        <f t="shared" si="48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6"/>
        <v>120.79599999999957</v>
      </c>
      <c r="G114" s="378">
        <f t="shared" si="47"/>
        <v>5215.2040000000006</v>
      </c>
      <c r="H114" s="379">
        <f t="shared" si="48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6"/>
        <v>151.18000000000009</v>
      </c>
      <c r="G115" s="378">
        <f t="shared" si="47"/>
        <v>4510.82</v>
      </c>
      <c r="H115" s="379">
        <f t="shared" si="48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6"/>
        <v>37.180000000000035</v>
      </c>
      <c r="G116" s="378">
        <f t="shared" si="47"/>
        <v>4510.82</v>
      </c>
      <c r="H116" s="379">
        <f t="shared" si="48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6"/>
        <v>93.180000000000263</v>
      </c>
      <c r="G117" s="378">
        <f t="shared" si="47"/>
        <v>4510.82</v>
      </c>
      <c r="H117" s="379">
        <f t="shared" si="48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6"/>
        <v>227.1800000000006</v>
      </c>
      <c r="G118" s="378">
        <f t="shared" si="47"/>
        <v>4510.82</v>
      </c>
      <c r="H118" s="379">
        <f t="shared" si="48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6"/>
        <v>455.18</v>
      </c>
      <c r="G119" s="378">
        <f t="shared" si="47"/>
        <v>4510.82</v>
      </c>
      <c r="H119" s="379">
        <f t="shared" si="48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6"/>
        <v>297.18000000000018</v>
      </c>
      <c r="G120" s="378">
        <f t="shared" si="47"/>
        <v>4510.82</v>
      </c>
      <c r="H120" s="379">
        <f t="shared" si="48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6"/>
        <v>335.1800000000004</v>
      </c>
      <c r="G121" s="378">
        <f t="shared" si="47"/>
        <v>4510.82</v>
      </c>
      <c r="H121" s="379">
        <f t="shared" si="48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6"/>
        <v>285.1800000000004</v>
      </c>
      <c r="G122" s="378">
        <f t="shared" si="47"/>
        <v>4510.82</v>
      </c>
      <c r="H122" s="379">
        <f t="shared" si="48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6"/>
        <v>485.1800000000004</v>
      </c>
      <c r="G123" s="378">
        <f t="shared" si="47"/>
        <v>4510.82</v>
      </c>
      <c r="H123" s="379">
        <f t="shared" si="48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6"/>
        <v>723.18000000000075</v>
      </c>
      <c r="G124" s="378">
        <f t="shared" si="47"/>
        <v>4510.82</v>
      </c>
      <c r="H124" s="379">
        <f t="shared" si="48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6"/>
        <v>699.18000000000052</v>
      </c>
      <c r="G125" s="378">
        <f t="shared" si="47"/>
        <v>4420.82</v>
      </c>
      <c r="H125" s="379">
        <f t="shared" si="48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6"/>
        <v>767.18000000000052</v>
      </c>
      <c r="G126" s="378">
        <f t="shared" si="47"/>
        <v>4420.82</v>
      </c>
      <c r="H126" s="379">
        <f t="shared" si="48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6"/>
        <v>709.18</v>
      </c>
      <c r="G127" s="378">
        <f t="shared" si="47"/>
        <v>4420.82</v>
      </c>
      <c r="H127" s="379">
        <f t="shared" si="48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6"/>
        <v>686</v>
      </c>
      <c r="G128" s="378">
        <f t="shared" si="47"/>
        <v>4420</v>
      </c>
      <c r="H128" s="379">
        <f t="shared" si="48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6"/>
        <v>783.95199999999988</v>
      </c>
      <c r="G129" s="378">
        <f t="shared" si="47"/>
        <v>3369.6480000000001</v>
      </c>
      <c r="H129" s="379">
        <f t="shared" si="48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6"/>
        <v>630.35199999999975</v>
      </c>
      <c r="G130" s="378">
        <f t="shared" si="47"/>
        <v>3369.6480000000001</v>
      </c>
      <c r="H130" s="379">
        <f t="shared" si="48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6"/>
        <v>711.952</v>
      </c>
      <c r="G131" s="378">
        <f t="shared" si="47"/>
        <v>3369.6480000000001</v>
      </c>
      <c r="H131" s="379">
        <f t="shared" si="48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6"/>
        <v>449.16000000000054</v>
      </c>
      <c r="G132" s="378">
        <f t="shared" si="47"/>
        <v>4352.84</v>
      </c>
      <c r="H132" s="379">
        <f t="shared" si="48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6"/>
        <v>383.1600000000002</v>
      </c>
      <c r="G133" s="378">
        <f t="shared" si="47"/>
        <v>4352.84</v>
      </c>
      <c r="H133" s="379">
        <f t="shared" si="48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6"/>
        <v>307.16000000000037</v>
      </c>
      <c r="G134" s="378">
        <f t="shared" si="47"/>
        <v>4352.84</v>
      </c>
      <c r="H134" s="379">
        <f t="shared" si="48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6"/>
        <v>253.16000000000045</v>
      </c>
      <c r="G135" s="378">
        <f t="shared" si="47"/>
        <v>4352.84</v>
      </c>
      <c r="H135" s="379">
        <f t="shared" si="48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6"/>
        <v>173.16000000000003</v>
      </c>
      <c r="G136" s="378">
        <f t="shared" si="47"/>
        <v>4352.84</v>
      </c>
      <c r="H136" s="379">
        <f t="shared" si="48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6"/>
        <v>211.11000000000041</v>
      </c>
      <c r="G137" s="378">
        <f t="shared" si="47"/>
        <v>6580.8899999999994</v>
      </c>
      <c r="H137" s="379">
        <f t="shared" si="48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6"/>
        <v>229.10000000000039</v>
      </c>
      <c r="G138" s="378">
        <f t="shared" si="47"/>
        <v>4298.8999999999996</v>
      </c>
      <c r="H138" s="379">
        <f t="shared" si="48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6"/>
        <v>491.10000000000014</v>
      </c>
      <c r="G139" s="378">
        <f t="shared" si="47"/>
        <v>4298.8999999999996</v>
      </c>
      <c r="H139" s="379">
        <f t="shared" si="48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6"/>
        <v>572.27799999999979</v>
      </c>
      <c r="G140" s="378">
        <f t="shared" si="47"/>
        <v>2815.7220000000002</v>
      </c>
      <c r="H140" s="379">
        <f t="shared" si="48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6"/>
        <v>566.27999999999975</v>
      </c>
      <c r="G141" s="378">
        <f t="shared" si="47"/>
        <v>4273.72</v>
      </c>
      <c r="H141" s="379">
        <f t="shared" si="48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6"/>
        <v>698.27999999999975</v>
      </c>
      <c r="G142" s="378">
        <f t="shared" si="47"/>
        <v>4273.72</v>
      </c>
      <c r="H142" s="379">
        <f t="shared" si="48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6"/>
        <v>658.27999999999986</v>
      </c>
      <c r="G143" s="378">
        <f t="shared" si="47"/>
        <v>4273.72</v>
      </c>
      <c r="H143" s="379">
        <f t="shared" si="48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6"/>
        <v>516.27999999999975</v>
      </c>
      <c r="G144" s="378">
        <f t="shared" si="47"/>
        <v>4273.72</v>
      </c>
      <c r="H144" s="379">
        <f t="shared" si="48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6"/>
        <v>508.29000000000059</v>
      </c>
      <c r="G145" s="378">
        <f t="shared" si="47"/>
        <v>6529.71</v>
      </c>
      <c r="H145" s="379">
        <f t="shared" si="48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6"/>
        <v>713.99999999999966</v>
      </c>
      <c r="G146" s="378">
        <f t="shared" si="47"/>
        <v>6531</v>
      </c>
      <c r="H146" s="379">
        <f t="shared" si="48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6"/>
        <v>956.25400000000025</v>
      </c>
      <c r="G147" s="378">
        <f t="shared" si="47"/>
        <v>5538.5460000000003</v>
      </c>
      <c r="H147" s="379">
        <f t="shared" si="48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6"/>
        <v>1200.6540000000007</v>
      </c>
      <c r="G148" s="378">
        <f t="shared" si="47"/>
        <v>5538.5460000000003</v>
      </c>
      <c r="H148" s="379">
        <f t="shared" si="48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6"/>
        <v>1052.4540000000006</v>
      </c>
      <c r="G149" s="378">
        <f t="shared" si="47"/>
        <v>5538.5460000000003</v>
      </c>
      <c r="H149" s="379">
        <f t="shared" si="48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6"/>
        <v>698.16000000000042</v>
      </c>
      <c r="G150" s="378">
        <f t="shared" si="47"/>
        <v>6504.84</v>
      </c>
      <c r="H150" s="379">
        <f t="shared" si="48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6"/>
        <v>984.12000000000012</v>
      </c>
      <c r="G151" s="378">
        <f t="shared" si="47"/>
        <v>6482.88</v>
      </c>
      <c r="H151" s="379">
        <f t="shared" si="48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6"/>
        <v>352.68200000000064</v>
      </c>
      <c r="G152" s="378">
        <f t="shared" si="47"/>
        <v>7331.3180000000002</v>
      </c>
      <c r="H152" s="379">
        <f t="shared" si="48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6"/>
        <v>2320.6080000000002</v>
      </c>
      <c r="G153" s="378">
        <f t="shared" si="47"/>
        <v>4531.3919999999998</v>
      </c>
      <c r="H153" s="379">
        <f t="shared" si="48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6"/>
        <v>2541.7799999999997</v>
      </c>
      <c r="G154" s="378">
        <f t="shared" si="47"/>
        <v>3246.2200000000003</v>
      </c>
      <c r="H154" s="379">
        <f t="shared" si="48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9">C157*(E157-D157)</f>
        <v>-57.000000000000028</v>
      </c>
      <c r="G157" s="378">
        <f t="shared" ref="G157:G164" si="50">D157*C157</f>
        <v>5857</v>
      </c>
      <c r="H157" s="379">
        <f t="shared" ref="H157:H164" si="51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9"/>
        <v>26.940000000000097</v>
      </c>
      <c r="G158" s="378">
        <f t="shared" si="50"/>
        <v>2921.06</v>
      </c>
      <c r="H158" s="379">
        <f t="shared" si="51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9"/>
        <v>-91.06000000000023</v>
      </c>
      <c r="G159" s="378">
        <f t="shared" si="50"/>
        <v>5749.06</v>
      </c>
      <c r="H159" s="379">
        <f t="shared" si="51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9"/>
        <v>24.88000000000028</v>
      </c>
      <c r="G160" s="378">
        <f t="shared" si="50"/>
        <v>2851.12</v>
      </c>
      <c r="H160" s="379">
        <f t="shared" si="51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9"/>
        <v>343.88000000000005</v>
      </c>
      <c r="G161" s="378">
        <f t="shared" si="50"/>
        <v>2851.12</v>
      </c>
      <c r="H161" s="379">
        <f t="shared" si="51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9"/>
        <v>452.88000000000005</v>
      </c>
      <c r="G162" s="378">
        <f t="shared" si="50"/>
        <v>2851.12</v>
      </c>
      <c r="H162" s="379">
        <f t="shared" si="51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9"/>
        <v>525.88000000000045</v>
      </c>
      <c r="G163" s="378">
        <f t="shared" si="50"/>
        <v>2851.12</v>
      </c>
      <c r="H163" s="379">
        <f t="shared" si="51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9"/>
        <v>421.87999999999982</v>
      </c>
      <c r="G164" s="378">
        <f t="shared" si="50"/>
        <v>2851.12</v>
      </c>
      <c r="H164" s="379">
        <f t="shared" si="51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9" priority="62">
      <formula>Q7&gt;0</formula>
    </cfRule>
    <cfRule type="expression" dxfId="408" priority="63">
      <formula>Q7&lt;0</formula>
    </cfRule>
  </conditionalFormatting>
  <conditionalFormatting sqref="Q8">
    <cfRule type="expression" dxfId="407" priority="60">
      <formula>Q8&gt;0</formula>
    </cfRule>
    <cfRule type="expression" dxfId="406" priority="61">
      <formula>Q8&lt;0</formula>
    </cfRule>
  </conditionalFormatting>
  <conditionalFormatting sqref="F24">
    <cfRule type="expression" dxfId="405" priority="42">
      <formula>F24&gt;0</formula>
    </cfRule>
    <cfRule type="expression" dxfId="404" priority="43">
      <formula>F24&lt;0</formula>
    </cfRule>
  </conditionalFormatting>
  <conditionalFormatting sqref="F25:F36">
    <cfRule type="expression" dxfId="403" priority="40">
      <formula>F25&gt;0</formula>
    </cfRule>
    <cfRule type="expression" dxfId="402" priority="41">
      <formula>F25&lt;0</formula>
    </cfRule>
  </conditionalFormatting>
  <conditionalFormatting sqref="H24:H36">
    <cfRule type="expression" dxfId="401" priority="38">
      <formula>H24&gt;0</formula>
    </cfRule>
    <cfRule type="expression" dxfId="400" priority="39">
      <formula>H24&lt;0</formula>
    </cfRule>
  </conditionalFormatting>
  <conditionalFormatting sqref="J32:J53">
    <cfRule type="expression" dxfId="399" priority="35">
      <formula>J32&gt;0</formula>
    </cfRule>
    <cfRule type="expression" dxfId="398" priority="36">
      <formula>J32&lt;0</formula>
    </cfRule>
  </conditionalFormatting>
  <conditionalFormatting sqref="M56">
    <cfRule type="expression" dxfId="397" priority="33">
      <formula>M56&gt;0</formula>
    </cfRule>
    <cfRule type="expression" dxfId="396" priority="34">
      <formula>M56&lt;0</formula>
    </cfRule>
  </conditionalFormatting>
  <conditionalFormatting sqref="F101:F137 H101:H137 H140:H145 F140:F145 F147:F156 H147:H156">
    <cfRule type="expression" dxfId="395" priority="31">
      <formula>F101&gt;0</formula>
    </cfRule>
    <cfRule type="expression" dxfId="394" priority="32">
      <formula>F101&lt;0</formula>
    </cfRule>
  </conditionalFormatting>
  <conditionalFormatting sqref="F93:F100">
    <cfRule type="expression" dxfId="393" priority="29">
      <formula>F93&gt;0</formula>
    </cfRule>
    <cfRule type="expression" dxfId="392" priority="30">
      <formula>F93&lt;0</formula>
    </cfRule>
  </conditionalFormatting>
  <conditionalFormatting sqref="H93:H100">
    <cfRule type="expression" dxfId="391" priority="27">
      <formula>H93&gt;0</formula>
    </cfRule>
    <cfRule type="expression" dxfId="390" priority="28">
      <formula>H93&lt;0</formula>
    </cfRule>
  </conditionalFormatting>
  <conditionalFormatting sqref="F138:F139 H138:H139">
    <cfRule type="expression" dxfId="389" priority="25">
      <formula>F138&gt;0</formula>
    </cfRule>
    <cfRule type="expression" dxfId="388" priority="26">
      <formula>F138&lt;0</formula>
    </cfRule>
  </conditionalFormatting>
  <conditionalFormatting sqref="H146 F146">
    <cfRule type="expression" dxfId="387" priority="23">
      <formula>F146&gt;0</formula>
    </cfRule>
    <cfRule type="expression" dxfId="386" priority="24">
      <formula>F146&lt;0</formula>
    </cfRule>
  </conditionalFormatting>
  <conditionalFormatting sqref="F157:F164">
    <cfRule type="expression" dxfId="385" priority="9">
      <formula>F157&gt;0</formula>
    </cfRule>
    <cfRule type="expression" dxfId="384" priority="10">
      <formula>F157&lt;0</formula>
    </cfRule>
  </conditionalFormatting>
  <conditionalFormatting sqref="H157:H164">
    <cfRule type="expression" dxfId="383" priority="7">
      <formula>H157&gt;0</formula>
    </cfRule>
    <cfRule type="expression" dxfId="382" priority="8">
      <formula>H157&lt;0</formula>
    </cfRule>
  </conditionalFormatting>
  <conditionalFormatting sqref="Q10">
    <cfRule type="expression" dxfId="381" priority="5">
      <formula>Q10&gt;0</formula>
    </cfRule>
    <cfRule type="expression" dxfId="380" priority="6">
      <formula>Q10&lt;0</formula>
    </cfRule>
  </conditionalFormatting>
  <conditionalFormatting sqref="F37:F43">
    <cfRule type="expression" dxfId="379" priority="3">
      <formula>F37&gt;0</formula>
    </cfRule>
    <cfRule type="expression" dxfId="378" priority="4">
      <formula>F37&lt;0</formula>
    </cfRule>
  </conditionalFormatting>
  <conditionalFormatting sqref="H37:H43">
    <cfRule type="expression" dxfId="377" priority="1">
      <formula>H37&gt;0</formula>
    </cfRule>
    <cfRule type="expression" dxfId="376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53.800555555555555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52.61</v>
      </c>
      <c r="R4" s="519">
        <v>-5.1400000000000001E-2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9469.7999999999993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9684.1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1">
        <v>42902</v>
      </c>
      <c r="C7" s="4">
        <v>50</v>
      </c>
      <c r="D7" s="3">
        <v>49</v>
      </c>
      <c r="E7" s="3">
        <v>0</v>
      </c>
      <c r="F7" s="3">
        <f>D7*C7+E7</f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-214.30000000000109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-214.30000000000109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-2.2129056907714821E-2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:F39" si="30">C38*(E38-D38)</f>
        <v>225.30300000000005</v>
      </c>
      <c r="G38" s="10">
        <f t="shared" ref="G38:G39" si="31">D38*C38</f>
        <v>7234.0970000000007</v>
      </c>
      <c r="H38" s="160">
        <f t="shared" ref="H38:H39" si="32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3">C39*(E39-D39)</f>
        <v>-214.19999999999959</v>
      </c>
      <c r="G39" s="10">
        <f t="shared" ref="G39" si="34">D39*C39</f>
        <v>9684</v>
      </c>
      <c r="H39" s="160">
        <f t="shared" ref="H39" si="35">(E39-D39)/D39</f>
        <v>-2.211895910780665E-2</v>
      </c>
      <c r="I39" s="40"/>
      <c r="J39" s="40">
        <v>-214</v>
      </c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57.871000000000002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6">O42*$Q$4</f>
        <v>57.344900000000003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6"/>
        <v>56.818800000000003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6"/>
        <v>56.292700000000004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6"/>
        <v>55.766600000000004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6"/>
        <v>55.240500000000004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6"/>
        <v>54.714400000000005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6"/>
        <v>54.188299999999998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6"/>
        <v>53.662199999999999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6"/>
        <v>53.136099999999999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6"/>
        <v>52.61</v>
      </c>
      <c r="Q51" s="2"/>
      <c r="T51" s="92" t="s">
        <v>104</v>
      </c>
      <c r="U51" s="129" t="s">
        <v>699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6"/>
        <v>52.0839</v>
      </c>
      <c r="Q52" s="2"/>
      <c r="T52" s="92" t="s">
        <v>105</v>
      </c>
      <c r="U52" s="129" t="s">
        <v>700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6"/>
        <v>51.5578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6"/>
        <v>51.031700000000001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6"/>
        <v>50.505599999999994</v>
      </c>
      <c r="T55" s="92" t="s">
        <v>107</v>
      </c>
      <c r="U55" s="129" t="s">
        <v>701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6"/>
        <v>49.979499999999994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6"/>
        <v>49.453399999999995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6"/>
        <v>48.927300000000002</v>
      </c>
      <c r="T58" s="92" t="s">
        <v>108</v>
      </c>
      <c r="U58" s="129" t="s">
        <v>595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6"/>
        <v>48.401200000000003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6"/>
        <v>47.875100000000003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6"/>
        <v>47.349000000000004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5" priority="29">
      <formula>Q7&gt;0</formula>
    </cfRule>
    <cfRule type="expression" dxfId="374" priority="30">
      <formula>Q7&lt;0</formula>
    </cfRule>
  </conditionalFormatting>
  <conditionalFormatting sqref="Q8">
    <cfRule type="expression" dxfId="373" priority="27">
      <formula>Q8&gt;0</formula>
    </cfRule>
    <cfRule type="expression" dxfId="372" priority="28">
      <formula>Q8&lt;0</formula>
    </cfRule>
  </conditionalFormatting>
  <conditionalFormatting sqref="F24:F39">
    <cfRule type="expression" dxfId="371" priority="11">
      <formula>F24&gt;0</formula>
    </cfRule>
    <cfRule type="expression" dxfId="370" priority="12">
      <formula>F24&lt;0</formula>
    </cfRule>
  </conditionalFormatting>
  <conditionalFormatting sqref="H41 H43 H45 H47 H24:H39">
    <cfRule type="expression" dxfId="369" priority="9">
      <formula>H24&gt;0</formula>
    </cfRule>
    <cfRule type="expression" dxfId="368" priority="10">
      <formula>H24&lt;0</formula>
    </cfRule>
  </conditionalFormatting>
  <conditionalFormatting sqref="J29">
    <cfRule type="expression" dxfId="367" priority="7">
      <formula>J29&gt;0</formula>
    </cfRule>
    <cfRule type="expression" dxfId="366" priority="8">
      <formula>J29&lt;0</formula>
    </cfRule>
  </conditionalFormatting>
  <conditionalFormatting sqref="J30:J35">
    <cfRule type="expression" dxfId="365" priority="5">
      <formula>J30&gt;0</formula>
    </cfRule>
    <cfRule type="expression" dxfId="364" priority="6">
      <formula>J30&lt;0</formula>
    </cfRule>
  </conditionalFormatting>
  <conditionalFormatting sqref="J36:J37">
    <cfRule type="expression" dxfId="363" priority="3">
      <formula>J36&gt;0</formula>
    </cfRule>
    <cfRule type="expression" dxfId="362" priority="4">
      <formula>J36&lt;0</formula>
    </cfRule>
  </conditionalFormatting>
  <conditionalFormatting sqref="J38:J45">
    <cfRule type="expression" dxfId="361" priority="1">
      <formula>J38&gt;0</formula>
    </cfRule>
    <cfRule type="expression" dxfId="36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54.85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54.85</v>
      </c>
      <c r="R4" s="498">
        <v>4.7999999999999996E-3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60.335000000000008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59.786500000000004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59.238000000000007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58.689500000000002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58.141000000000005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57.592500000000001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57.044000000000004</v>
      </c>
      <c r="Q49" s="82"/>
      <c r="R49" s="34"/>
      <c r="T49" s="92" t="s">
        <v>103</v>
      </c>
      <c r="U49" s="87" t="s">
        <v>596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56.4955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55.947000000000003</v>
      </c>
      <c r="Q51" s="82"/>
      <c r="R51" s="34"/>
      <c r="T51" s="92" t="s">
        <v>104</v>
      </c>
      <c r="U51" s="87" t="s">
        <v>702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55.398499999999999</v>
      </c>
      <c r="Q52" s="82"/>
      <c r="R52" s="34"/>
      <c r="T52" s="92" t="s">
        <v>105</v>
      </c>
      <c r="U52" s="87" t="s">
        <v>568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54.85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54.301500000000004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53.753</v>
      </c>
      <c r="Q55" s="82"/>
      <c r="T55" s="92" t="s">
        <v>107</v>
      </c>
      <c r="U55" s="87" t="s">
        <v>703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53.204500000000003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52.655999999999999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52.107500000000002</v>
      </c>
      <c r="Q58" s="82"/>
      <c r="T58" s="92" t="s">
        <v>108</v>
      </c>
      <c r="U58" s="87" t="s">
        <v>597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51.558999999999997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51.010500000000008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50.462000000000003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49.913500000000006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49.365000000000002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H25:H27">
    <cfRule type="expression" dxfId="357" priority="31">
      <formula>H25&gt;0</formula>
    </cfRule>
    <cfRule type="expression" dxfId="356" priority="32">
      <formula>H25&lt;0</formula>
    </cfRule>
  </conditionalFormatting>
  <conditionalFormatting sqref="H28">
    <cfRule type="expression" dxfId="355" priority="29">
      <formula>H28&gt;0</formula>
    </cfRule>
    <cfRule type="expression" dxfId="354" priority="30">
      <formula>H28&lt;0</formula>
    </cfRule>
  </conditionalFormatting>
  <conditionalFormatting sqref="H29">
    <cfRule type="expression" dxfId="353" priority="27">
      <formula>H29&gt;0</formula>
    </cfRule>
    <cfRule type="expression" dxfId="352" priority="28">
      <formula>H29&lt;0</formula>
    </cfRule>
  </conditionalFormatting>
  <conditionalFormatting sqref="H30:H34">
    <cfRule type="expression" dxfId="351" priority="25">
      <formula>H30&gt;0</formula>
    </cfRule>
    <cfRule type="expression" dxfId="350" priority="26">
      <formula>H30&lt;0</formula>
    </cfRule>
  </conditionalFormatting>
  <conditionalFormatting sqref="F21:F24">
    <cfRule type="expression" dxfId="349" priority="23">
      <formula>F21&gt;0</formula>
    </cfRule>
    <cfRule type="expression" dxfId="348" priority="24">
      <formula>F21&lt;0</formula>
    </cfRule>
  </conditionalFormatting>
  <conditionalFormatting sqref="H21:H24">
    <cfRule type="expression" dxfId="347" priority="21">
      <formula>H21&gt;0</formula>
    </cfRule>
    <cfRule type="expression" dxfId="346" priority="22">
      <formula>H21&lt;0</formula>
    </cfRule>
  </conditionalFormatting>
  <conditionalFormatting sqref="F30:F31">
    <cfRule type="expression" dxfId="345" priority="17">
      <formula>F30&gt;0</formula>
    </cfRule>
    <cfRule type="expression" dxfId="344" priority="18">
      <formula>F30&lt;0</formula>
    </cfRule>
  </conditionalFormatting>
  <conditionalFormatting sqref="I25:I27">
    <cfRule type="expression" dxfId="343" priority="15">
      <formula>I25&gt;0</formula>
    </cfRule>
    <cfRule type="expression" dxfId="342" priority="16">
      <formula>I25&lt;0</formula>
    </cfRule>
  </conditionalFormatting>
  <conditionalFormatting sqref="I28">
    <cfRule type="expression" dxfId="341" priority="13">
      <formula>I28&gt;0</formula>
    </cfRule>
    <cfRule type="expression" dxfId="340" priority="14">
      <formula>I28&lt;0</formula>
    </cfRule>
  </conditionalFormatting>
  <conditionalFormatting sqref="I29">
    <cfRule type="expression" dxfId="339" priority="11">
      <formula>I29&gt;0</formula>
    </cfRule>
    <cfRule type="expression" dxfId="338" priority="12">
      <formula>I29&lt;0</formula>
    </cfRule>
  </conditionalFormatting>
  <conditionalFormatting sqref="I30:I34">
    <cfRule type="expression" dxfId="337" priority="9">
      <formula>I30&gt;0</formula>
    </cfRule>
    <cfRule type="expression" dxfId="336" priority="10">
      <formula>I30&lt;0</formula>
    </cfRule>
  </conditionalFormatting>
  <conditionalFormatting sqref="I21:I24">
    <cfRule type="expression" dxfId="335" priority="7">
      <formula>I21&gt;0</formula>
    </cfRule>
    <cfRule type="expression" dxfId="334" priority="8">
      <formula>I21&lt;0</formula>
    </cfRule>
  </conditionalFormatting>
  <conditionalFormatting sqref="F32">
    <cfRule type="expression" dxfId="333" priority="5">
      <formula>F32&gt;0</formula>
    </cfRule>
    <cfRule type="expression" dxfId="332" priority="6">
      <formula>F32&lt;0</formula>
    </cfRule>
  </conditionalFormatting>
  <conditionalFormatting sqref="Q8">
    <cfRule type="expression" dxfId="331" priority="1">
      <formula>Q8&gt;0</formula>
    </cfRule>
    <cfRule type="expression" dxfId="330" priority="2">
      <formula>Q8&lt;0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34.6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34.6</v>
      </c>
      <c r="R4" s="498">
        <v>-2.3E-3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38.06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37.714000000000006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37.368000000000002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37.022000000000006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36.676000000000002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36.330000000000005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35.984000000000002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35.638000000000005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35.292000000000002</v>
      </c>
      <c r="Q51" s="82"/>
      <c r="R51" s="34"/>
      <c r="T51" s="92" t="s">
        <v>104</v>
      </c>
      <c r="U51" s="87" t="s">
        <v>704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34.946000000000005</v>
      </c>
      <c r="Q52" s="82"/>
      <c r="R52" s="34"/>
      <c r="T52" s="92" t="s">
        <v>105</v>
      </c>
      <c r="U52" s="87" t="s">
        <v>537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34.6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34.253999999999998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33.908000000000001</v>
      </c>
      <c r="Q55" s="82"/>
      <c r="R55" s="34"/>
      <c r="T55" s="92" t="s">
        <v>107</v>
      </c>
      <c r="U55" s="87" t="s">
        <v>705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33.561999999999998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33.216000000000001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32.869999999999997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32.524000000000001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32.178000000000004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31.832000000000004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31.486000000000001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31.14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7" priority="11">
      <formula>Q8&gt;0</formula>
    </cfRule>
    <cfRule type="expression" dxfId="326" priority="12">
      <formula>Q8&lt;0</formula>
    </cfRule>
  </conditionalFormatting>
  <conditionalFormatting sqref="Q7">
    <cfRule type="expression" dxfId="325" priority="13">
      <formula>Q7&gt;0</formula>
    </cfRule>
    <cfRule type="expression" dxfId="324" priority="14">
      <formula>Q7&lt;0</formula>
    </cfRule>
  </conditionalFormatting>
  <conditionalFormatting sqref="F22">
    <cfRule type="expression" dxfId="323" priority="9">
      <formula>F22&gt;0</formula>
    </cfRule>
    <cfRule type="expression" dxfId="322" priority="10">
      <formula>F22&lt;0</formula>
    </cfRule>
  </conditionalFormatting>
  <conditionalFormatting sqref="H22">
    <cfRule type="expression" dxfId="321" priority="7">
      <formula>H22&gt;0</formula>
    </cfRule>
    <cfRule type="expression" dxfId="320" priority="8">
      <formula>H22&lt;0</formula>
    </cfRule>
  </conditionalFormatting>
  <conditionalFormatting sqref="F59">
    <cfRule type="expression" dxfId="319" priority="5">
      <formula>F59&gt;0</formula>
    </cfRule>
    <cfRule type="expression" dxfId="318" priority="6">
      <formula>F59&lt;0</formula>
    </cfRule>
  </conditionalFormatting>
  <conditionalFormatting sqref="H59">
    <cfRule type="expression" dxfId="317" priority="3">
      <formula>H59&gt;0</formula>
    </cfRule>
    <cfRule type="expression" dxfId="316" priority="4">
      <formula>H59&lt;0</formula>
    </cfRule>
  </conditionalFormatting>
  <conditionalFormatting sqref="M30">
    <cfRule type="expression" dxfId="315" priority="1">
      <formula>M30&gt;0</formula>
    </cfRule>
    <cfRule type="expression" dxfId="31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89.82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89.82</v>
      </c>
      <c r="R4" s="498">
        <v>2.9999999999999997E-4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98.802000000000007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97.903800000000004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97.005600000000001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96.107399999999998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95.209199999999996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94.310999999999993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93.41279999999999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92.514600000000002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91.616399999999999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90.718199999999996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89.82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88.92179999999999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88.023599999999988</v>
      </c>
      <c r="Q48" s="2"/>
      <c r="T48" s="112" t="s">
        <v>104</v>
      </c>
      <c r="U48" s="105" t="s">
        <v>706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87.125399999999985</v>
      </c>
      <c r="T49" s="112" t="s">
        <v>105</v>
      </c>
      <c r="U49" s="105" t="s">
        <v>550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86.227199999999996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85.328999999999994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84.430799999999991</v>
      </c>
      <c r="T52" s="112" t="s">
        <v>107</v>
      </c>
      <c r="U52" s="105" t="s">
        <v>707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83.532600000000002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82.634399999999999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81.736199999999997</v>
      </c>
      <c r="T55" s="112" t="s">
        <v>108</v>
      </c>
      <c r="U55" s="105" t="s">
        <v>598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80.837999999999994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3" priority="19">
      <formula>F27&gt;0</formula>
    </cfRule>
    <cfRule type="expression" dxfId="312" priority="20">
      <formula>F27&lt;0</formula>
    </cfRule>
  </conditionalFormatting>
  <conditionalFormatting sqref="F37:F38">
    <cfRule type="expression" dxfId="311" priority="17">
      <formula>F37&gt;0</formula>
    </cfRule>
    <cfRule type="expression" dxfId="310" priority="18">
      <formula>F37&lt;0</formula>
    </cfRule>
  </conditionalFormatting>
  <conditionalFormatting sqref="H27:H32">
    <cfRule type="expression" dxfId="309" priority="15">
      <formula>H27&gt;0</formula>
    </cfRule>
    <cfRule type="expression" dxfId="308" priority="16">
      <formula>H27&lt;0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119.14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119.14</v>
      </c>
      <c r="R4" s="498">
        <v>7.1999999999999998E-3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131.054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129.86260000000001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128.6712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127.47980000000001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126.28840000000001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125.09700000000001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123.90560000000001</v>
      </c>
      <c r="Q49" s="2"/>
      <c r="R49" s="34"/>
      <c r="T49" s="10" t="s">
        <v>103</v>
      </c>
      <c r="U49" s="87" t="s">
        <v>677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122.71420000000001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121.5228</v>
      </c>
      <c r="Q51" s="2"/>
      <c r="R51" s="34"/>
      <c r="T51" s="10" t="s">
        <v>104</v>
      </c>
      <c r="U51" s="87" t="s">
        <v>678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120.3314</v>
      </c>
      <c r="Q52" s="2"/>
      <c r="R52" s="34"/>
      <c r="T52" s="10" t="s">
        <v>105</v>
      </c>
      <c r="U52" s="87" t="s">
        <v>539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119.14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117.9486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116.7572</v>
      </c>
      <c r="Q55" s="2"/>
      <c r="R55" s="34"/>
      <c r="T55" s="10" t="s">
        <v>107</v>
      </c>
      <c r="U55" s="87" t="s">
        <v>679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115.5658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114.37439999999999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113.18299999999999</v>
      </c>
      <c r="T58" s="10" t="s">
        <v>108</v>
      </c>
      <c r="U58" s="87" t="s">
        <v>591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111.99159999999999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110.8002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109.6088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108.4174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107.226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3" priority="25">
      <formula>F24&gt;0</formula>
    </cfRule>
    <cfRule type="expression" dxfId="302" priority="26">
      <formula>F24&lt;0</formula>
    </cfRule>
  </conditionalFormatting>
  <conditionalFormatting sqref="H21:H27">
    <cfRule type="expression" dxfId="301" priority="19">
      <formula>H21&gt;0</formula>
    </cfRule>
    <cfRule type="expression" dxfId="300" priority="20">
      <formula>H21&lt;0</formula>
    </cfRule>
  </conditionalFormatting>
  <conditionalFormatting sqref="F21:F23">
    <cfRule type="expression" dxfId="299" priority="5">
      <formula>F21&gt;0</formula>
    </cfRule>
    <cfRule type="expression" dxfId="298" priority="6">
      <formula>F21&lt;0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236.25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236.25</v>
      </c>
      <c r="R4" s="498">
        <v>-7.3000000000000001E-3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259.875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257.51250000000005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255.15</v>
      </c>
      <c r="Q44" s="2"/>
      <c r="T44" s="134" t="s">
        <v>99</v>
      </c>
      <c r="U44" s="87" t="s">
        <v>708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252.78750000000002</v>
      </c>
      <c r="Q45" s="2"/>
      <c r="T45" s="134" t="s">
        <v>100</v>
      </c>
      <c r="U45" s="87" t="s">
        <v>709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250.42500000000001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248.0625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245.70000000000002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243.33750000000001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240.97499999999999</v>
      </c>
      <c r="Q50" s="2"/>
      <c r="T50" s="134" t="s">
        <v>104</v>
      </c>
      <c r="U50" s="87" t="s">
        <v>710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238.61250000000001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236.25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233.88749999999999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231.52500000000001</v>
      </c>
      <c r="Q54" s="2"/>
      <c r="T54" s="134" t="s">
        <v>107</v>
      </c>
      <c r="U54" s="87" t="s">
        <v>711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229.16249999999999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226.79999999999998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224.4375</v>
      </c>
      <c r="T57" s="134" t="s">
        <v>108</v>
      </c>
      <c r="U57" s="87" t="s">
        <v>599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222.07499999999999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219.71250000000001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217.35000000000002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214.98750000000001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212.625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3" priority="11">
      <formula>F21&gt;0</formula>
    </cfRule>
    <cfRule type="expression" dxfId="292" priority="12">
      <formula>F21&lt;0</formula>
    </cfRule>
  </conditionalFormatting>
  <conditionalFormatting sqref="H21:H23">
    <cfRule type="expression" dxfId="291" priority="9">
      <formula>H21&gt;0</formula>
    </cfRule>
    <cfRule type="expression" dxfId="290" priority="10">
      <formula>H21&lt;0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conditionalFormatting sqref="Q7">
    <cfRule type="expression" dxfId="287" priority="3">
      <formula>Q7&gt;0</formula>
    </cfRule>
    <cfRule type="expression" dxfId="28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76.78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76.78</v>
      </c>
      <c r="R4" s="498">
        <v>-7.1999999999999998E-3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84.458000000000013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83.690200000000004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82.92240000000001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82.154600000000002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81.386800000000008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80.619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79.851200000000006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79.083399999999997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78.315600000000003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77.547799999999995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76.78</v>
      </c>
      <c r="Q51" s="2"/>
      <c r="T51" s="92" t="s">
        <v>104</v>
      </c>
      <c r="U51" s="87" t="s">
        <v>746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76.012200000000007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75.244399999999999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74.476600000000005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73.708799999999997</v>
      </c>
      <c r="T55" s="92" t="s">
        <v>107</v>
      </c>
      <c r="U55" s="87" t="s">
        <v>747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72.941000000000003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72.173199999999994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71.4054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70.637600000000006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69.869799999999998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69.102000000000004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5" priority="15">
      <formula>F29&gt;0</formula>
    </cfRule>
    <cfRule type="expression" dxfId="284" priority="16">
      <formula>F29&lt;0</formula>
    </cfRule>
  </conditionalFormatting>
  <conditionalFormatting sqref="F34:F62">
    <cfRule type="expression" dxfId="283" priority="11">
      <formula>F34&gt;0</formula>
    </cfRule>
    <cfRule type="expression" dxfId="282" priority="12">
      <formula>F34&lt;0</formula>
    </cfRule>
  </conditionalFormatting>
  <conditionalFormatting sqref="F34:F62">
    <cfRule type="expression" dxfId="281" priority="13">
      <formula>F34&gt;0</formula>
    </cfRule>
    <cfRule type="expression" dxfId="280" priority="14">
      <formula>F34&lt;0</formula>
    </cfRule>
  </conditionalFormatting>
  <conditionalFormatting sqref="H29:H62">
    <cfRule type="expression" dxfId="279" priority="9">
      <formula>H29&gt;0</formula>
    </cfRule>
    <cfRule type="expression" dxfId="278" priority="10">
      <formula>H29&lt;0</formula>
    </cfRule>
  </conditionalFormatting>
  <conditionalFormatting sqref="F25:F28">
    <cfRule type="expression" dxfId="277" priority="7">
      <formula>F25&gt;0</formula>
    </cfRule>
    <cfRule type="expression" dxfId="276" priority="8">
      <formula>F25&lt;0</formula>
    </cfRule>
  </conditionalFormatting>
  <conditionalFormatting sqref="H25:H28">
    <cfRule type="expression" dxfId="275" priority="5">
      <formula>H25&gt;0</formula>
    </cfRule>
    <cfRule type="expression" dxfId="274" priority="6">
      <formula>H25&lt;0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74.989999999999995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74.989999999999995</v>
      </c>
      <c r="R4" s="518">
        <v>-1.2500000000000001E-2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82.489000000000004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81.739099999999993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80.989199999999997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80.2393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79.489400000000003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78.739499999999992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77.989599999999996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77.239699999999999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76.489800000000002</v>
      </c>
      <c r="Q49" s="2"/>
      <c r="T49" s="92" t="s">
        <v>103</v>
      </c>
      <c r="U49" s="87" t="s">
        <v>712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75.739899999999992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74.989999999999995</v>
      </c>
      <c r="Q51" s="2"/>
      <c r="T51" s="92" t="s">
        <v>104</v>
      </c>
      <c r="U51" s="87" t="s">
        <v>713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74.240099999999998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73.490199999999987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72.740299999999991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71.990399999999994</v>
      </c>
      <c r="T55" s="92" t="s">
        <v>107</v>
      </c>
      <c r="U55" s="87" t="s">
        <v>714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71.240499999999997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70.490599999999986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69.740700000000004</v>
      </c>
      <c r="T58" s="92" t="s">
        <v>108</v>
      </c>
      <c r="U58" s="87" t="s">
        <v>600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68.990799999999993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68.240899999999996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67.491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9" priority="73">
      <formula>F25&gt;0</formula>
    </cfRule>
    <cfRule type="expression" dxfId="268" priority="74">
      <formula>F25&lt;0</formula>
    </cfRule>
  </conditionalFormatting>
  <conditionalFormatting sqref="F57:F64 F66">
    <cfRule type="expression" dxfId="267" priority="69">
      <formula>F57&gt;0</formula>
    </cfRule>
    <cfRule type="expression" dxfId="266" priority="70">
      <formula>F57&lt;0</formula>
    </cfRule>
  </conditionalFormatting>
  <conditionalFormatting sqref="F57:F64 F66">
    <cfRule type="expression" dxfId="265" priority="71">
      <formula>F57&gt;0</formula>
    </cfRule>
    <cfRule type="expression" dxfId="264" priority="72">
      <formula>F57&lt;0</formula>
    </cfRule>
  </conditionalFormatting>
  <conditionalFormatting sqref="H57:H64 H66">
    <cfRule type="expression" dxfId="263" priority="67">
      <formula>H57&gt;0</formula>
    </cfRule>
    <cfRule type="expression" dxfId="262" priority="68">
      <formula>H57&lt;0</formula>
    </cfRule>
  </conditionalFormatting>
  <conditionalFormatting sqref="Q7">
    <cfRule type="expression" dxfId="261" priority="49">
      <formula>Q7&gt;0</formula>
    </cfRule>
    <cfRule type="expression" dxfId="260" priority="50">
      <formula>Q7&lt;0</formula>
    </cfRule>
  </conditionalFormatting>
  <conditionalFormatting sqref="Q8">
    <cfRule type="expression" dxfId="259" priority="47">
      <formula>Q8&gt;0</formula>
    </cfRule>
    <cfRule type="expression" dxfId="258" priority="48">
      <formula>Q8&lt;0</formula>
    </cfRule>
  </conditionalFormatting>
  <conditionalFormatting sqref="F24">
    <cfRule type="expression" dxfId="257" priority="33">
      <formula>F24&gt;0</formula>
    </cfRule>
    <cfRule type="expression" dxfId="256" priority="34">
      <formula>F24&lt;0</formula>
    </cfRule>
  </conditionalFormatting>
  <conditionalFormatting sqref="H24">
    <cfRule type="expression" dxfId="255" priority="31">
      <formula>H24&gt;0</formula>
    </cfRule>
    <cfRule type="expression" dxfId="254" priority="32">
      <formula>H24&lt;0</formula>
    </cfRule>
  </conditionalFormatting>
  <conditionalFormatting sqref="M67">
    <cfRule type="expression" dxfId="253" priority="29">
      <formula>M67&gt;0</formula>
    </cfRule>
    <cfRule type="expression" dxfId="252" priority="30">
      <formula>M67&lt;0</formula>
    </cfRule>
  </conditionalFormatting>
  <conditionalFormatting sqref="F65">
    <cfRule type="expression" dxfId="251" priority="25">
      <formula>F65&gt;0</formula>
    </cfRule>
    <cfRule type="expression" dxfId="250" priority="26">
      <formula>F65&lt;0</formula>
    </cfRule>
  </conditionalFormatting>
  <conditionalFormatting sqref="F65">
    <cfRule type="expression" dxfId="249" priority="27">
      <formula>F65&gt;0</formula>
    </cfRule>
    <cfRule type="expression" dxfId="248" priority="28">
      <formula>F65&lt;0</formula>
    </cfRule>
  </conditionalFormatting>
  <conditionalFormatting sqref="H65">
    <cfRule type="expression" dxfId="247" priority="23">
      <formula>H65&gt;0</formula>
    </cfRule>
    <cfRule type="expression" dxfId="246" priority="24">
      <formula>H65&lt;0</formula>
    </cfRule>
  </conditionalFormatting>
  <conditionalFormatting sqref="F93:F97 H93:H97 H99:H124 F99:F124">
    <cfRule type="expression" dxfId="245" priority="19">
      <formula>F93&gt;0</formula>
    </cfRule>
    <cfRule type="expression" dxfId="244" priority="20">
      <formula>F93&lt;0</formula>
    </cfRule>
  </conditionalFormatting>
  <conditionalFormatting sqref="F125:F132 F134">
    <cfRule type="expression" dxfId="243" priority="15">
      <formula>F125&gt;0</formula>
    </cfRule>
    <cfRule type="expression" dxfId="242" priority="16">
      <formula>F125&lt;0</formula>
    </cfRule>
  </conditionalFormatting>
  <conditionalFormatting sqref="F125:F132 F134">
    <cfRule type="expression" dxfId="241" priority="17">
      <formula>F125&gt;0</formula>
    </cfRule>
    <cfRule type="expression" dxfId="240" priority="18">
      <formula>F125&lt;0</formula>
    </cfRule>
  </conditionalFormatting>
  <conditionalFormatting sqref="H125:H132 H134">
    <cfRule type="expression" dxfId="239" priority="13">
      <formula>H125&gt;0</formula>
    </cfRule>
    <cfRule type="expression" dxfId="238" priority="14">
      <formula>H125&lt;0</formula>
    </cfRule>
  </conditionalFormatting>
  <conditionalFormatting sqref="F92">
    <cfRule type="expression" dxfId="237" priority="11">
      <formula>F92&gt;0</formula>
    </cfRule>
    <cfRule type="expression" dxfId="236" priority="12">
      <formula>F92&lt;0</formula>
    </cfRule>
  </conditionalFormatting>
  <conditionalFormatting sqref="H92">
    <cfRule type="expression" dxfId="235" priority="9">
      <formula>H92&gt;0</formula>
    </cfRule>
    <cfRule type="expression" dxfId="234" priority="10">
      <formula>H92&lt;0</formula>
    </cfRule>
  </conditionalFormatting>
  <conditionalFormatting sqref="F133">
    <cfRule type="expression" dxfId="233" priority="5">
      <formula>F133&gt;0</formula>
    </cfRule>
    <cfRule type="expression" dxfId="232" priority="6">
      <formula>F133&lt;0</formula>
    </cfRule>
  </conditionalFormatting>
  <conditionalFormatting sqref="F133">
    <cfRule type="expression" dxfId="231" priority="7">
      <formula>F133&gt;0</formula>
    </cfRule>
    <cfRule type="expression" dxfId="230" priority="8">
      <formula>F133&lt;0</formula>
    </cfRule>
  </conditionalFormatting>
  <conditionalFormatting sqref="H133">
    <cfRule type="expression" dxfId="229" priority="3">
      <formula>H133&gt;0</formula>
    </cfRule>
    <cfRule type="expression" dxfId="228" priority="4">
      <formula>H133&lt;0</formula>
    </cfRule>
  </conditionalFormatting>
  <conditionalFormatting sqref="F98 H98">
    <cfRule type="expression" dxfId="227" priority="1">
      <formula>F98&gt;0</formula>
    </cfRule>
    <cfRule type="expression" dxfId="22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52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</v>
      </c>
      <c r="R4" s="520">
        <v>8.5000000000000006E-3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57.2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56.680000000000007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56.160000000000004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55.64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55.120000000000005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54.6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54.08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53.56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53.04</v>
      </c>
      <c r="Q51" s="2"/>
      <c r="T51" s="92" t="s">
        <v>104</v>
      </c>
      <c r="U51" s="87" t="s">
        <v>715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52.52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52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51.48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50.96</v>
      </c>
      <c r="T55" s="92" t="s">
        <v>107</v>
      </c>
      <c r="U55" s="87" t="s">
        <v>638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50.44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49.92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49.4</v>
      </c>
      <c r="T58" s="92" t="s">
        <v>108</v>
      </c>
      <c r="U58" s="87" t="s">
        <v>601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48.879999999999995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48.36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47.84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47.32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46.800000000000004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5" priority="31">
      <formula>F45&gt;0</formula>
    </cfRule>
    <cfRule type="expression" dxfId="22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3" priority="33">
      <formula>F40&gt;0</formula>
    </cfRule>
    <cfRule type="expression" dxfId="222" priority="34">
      <formula>F40&lt;0</formula>
    </cfRule>
  </conditionalFormatting>
  <conditionalFormatting sqref="F45:F59 F61:F91 F93:F102">
    <cfRule type="expression" dxfId="221" priority="29">
      <formula>F45&gt;0</formula>
    </cfRule>
    <cfRule type="expression" dxfId="220" priority="30">
      <formula>F45&lt;0</formula>
    </cfRule>
  </conditionalFormatting>
  <conditionalFormatting sqref="H40:H59 H61:H91 H93:H102">
    <cfRule type="expression" dxfId="219" priority="27">
      <formula>H40&gt;0</formula>
    </cfRule>
    <cfRule type="expression" dxfId="218" priority="28">
      <formula>H40&lt;0</formula>
    </cfRule>
  </conditionalFormatting>
  <conditionalFormatting sqref="F36:F39">
    <cfRule type="expression" dxfId="217" priority="25">
      <formula>F36&gt;0</formula>
    </cfRule>
    <cfRule type="expression" dxfId="216" priority="26">
      <formula>F36&lt;0</formula>
    </cfRule>
  </conditionalFormatting>
  <conditionalFormatting sqref="H36:H39">
    <cfRule type="expression" dxfId="215" priority="23">
      <formula>H36&gt;0</formula>
    </cfRule>
    <cfRule type="expression" dxfId="214" priority="24">
      <formula>H36&lt;0</formula>
    </cfRule>
  </conditionalFormatting>
  <conditionalFormatting sqref="Q7">
    <cfRule type="expression" dxfId="213" priority="17">
      <formula>Q7&gt;0</formula>
    </cfRule>
    <cfRule type="expression" dxfId="212" priority="18">
      <formula>Q7&lt;0</formula>
    </cfRule>
  </conditionalFormatting>
  <conditionalFormatting sqref="Q8">
    <cfRule type="expression" dxfId="211" priority="15">
      <formula>Q8&gt;0</formula>
    </cfRule>
    <cfRule type="expression" dxfId="210" priority="16">
      <formula>Q8&lt;0</formula>
    </cfRule>
  </conditionalFormatting>
  <conditionalFormatting sqref="Q10">
    <cfRule type="expression" dxfId="209" priority="13">
      <formula>Q10&gt;0</formula>
    </cfRule>
    <cfRule type="expression" dxfId="208" priority="14">
      <formula>Q10&lt;0</formula>
    </cfRule>
  </conditionalFormatting>
  <conditionalFormatting sqref="F60">
    <cfRule type="expression" dxfId="207" priority="11">
      <formula>F60&gt;0</formula>
    </cfRule>
    <cfRule type="expression" dxfId="206" priority="12">
      <formula>F60&lt;0</formula>
    </cfRule>
  </conditionalFormatting>
  <conditionalFormatting sqref="F60">
    <cfRule type="expression" dxfId="205" priority="9">
      <formula>F60&gt;0</formula>
    </cfRule>
    <cfRule type="expression" dxfId="204" priority="10">
      <formula>F60&lt;0</formula>
    </cfRule>
  </conditionalFormatting>
  <conditionalFormatting sqref="H60">
    <cfRule type="expression" dxfId="203" priority="7">
      <formula>H60&gt;0</formula>
    </cfRule>
    <cfRule type="expression" dxfId="202" priority="8">
      <formula>H60&lt;0</formula>
    </cfRule>
  </conditionalFormatting>
  <conditionalFormatting sqref="F92">
    <cfRule type="expression" dxfId="201" priority="5">
      <formula>F92&gt;0</formula>
    </cfRule>
    <cfRule type="expression" dxfId="200" priority="6">
      <formula>F92&lt;0</formula>
    </cfRule>
  </conditionalFormatting>
  <conditionalFormatting sqref="F92">
    <cfRule type="expression" dxfId="199" priority="3">
      <formula>F92&gt;0</formula>
    </cfRule>
    <cfRule type="expression" dxfId="198" priority="4">
      <formula>F92&lt;0</formula>
    </cfRule>
  </conditionalFormatting>
  <conditionalFormatting sqref="H92">
    <cfRule type="expression" dxfId="197" priority="1">
      <formula>H92&gt;0</formula>
    </cfRule>
    <cfRule type="expression" dxfId="19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30.04175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30.92</v>
      </c>
      <c r="R4" s="498">
        <v>1.61E-2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2473.6000000000004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2403.34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70.260000000000218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70.260000000000218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2.9234315577488085E-2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34.012000000000008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33.702800000000003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33.393600000000006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33.084400000000002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32.775200000000005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32.466000000000001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32.156800000000004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31.847600000000003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31.538400000000003</v>
      </c>
      <c r="Q51" s="82"/>
      <c r="R51" s="34"/>
      <c r="T51" s="92" t="s">
        <v>104</v>
      </c>
      <c r="U51" s="87" t="s">
        <v>716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31.229200000000002</v>
      </c>
      <c r="Q52" s="82"/>
      <c r="R52" s="34"/>
      <c r="T52" s="92" t="s">
        <v>105</v>
      </c>
      <c r="U52" s="87" t="s">
        <v>540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30.92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30.610800000000001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30.301600000000001</v>
      </c>
      <c r="Q55" s="82"/>
      <c r="T55" s="92" t="s">
        <v>107</v>
      </c>
      <c r="U55" s="87" t="s">
        <v>717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29.9924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29.683199999999999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29.373999999999999</v>
      </c>
      <c r="Q58" s="82"/>
      <c r="T58" s="92" t="s">
        <v>108</v>
      </c>
      <c r="U58" s="87" t="s">
        <v>602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29.064799999999998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28.755600000000005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28.446400000000004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28.137200000000004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27.828000000000003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5" priority="63">
      <formula>F26&gt;0</formula>
    </cfRule>
    <cfRule type="expression" dxfId="194" priority="64">
      <formula>F26&lt;0</formula>
    </cfRule>
  </conditionalFormatting>
  <conditionalFormatting sqref="H26:H27">
    <cfRule type="expression" dxfId="193" priority="61">
      <formula>H26&gt;0</formula>
    </cfRule>
    <cfRule type="expression" dxfId="192" priority="62">
      <formula>H26&lt;0</formula>
    </cfRule>
  </conditionalFormatting>
  <conditionalFormatting sqref="H28">
    <cfRule type="expression" dxfId="191" priority="59">
      <formula>H28&gt;0</formula>
    </cfRule>
    <cfRule type="expression" dxfId="190" priority="60">
      <formula>H28&lt;0</formula>
    </cfRule>
  </conditionalFormatting>
  <conditionalFormatting sqref="H29">
    <cfRule type="expression" dxfId="189" priority="57">
      <formula>H29&gt;0</formula>
    </cfRule>
    <cfRule type="expression" dxfId="188" priority="58">
      <formula>H29&lt;0</formula>
    </cfRule>
  </conditionalFormatting>
  <conditionalFormatting sqref="H30:H34">
    <cfRule type="expression" dxfId="187" priority="55">
      <formula>H30&gt;0</formula>
    </cfRule>
    <cfRule type="expression" dxfId="186" priority="56">
      <formula>H30&lt;0</formula>
    </cfRule>
  </conditionalFormatting>
  <conditionalFormatting sqref="F21:F24">
    <cfRule type="expression" dxfId="185" priority="53">
      <formula>F21&gt;0</formula>
    </cfRule>
    <cfRule type="expression" dxfId="184" priority="54">
      <formula>F21&lt;0</formula>
    </cfRule>
  </conditionalFormatting>
  <conditionalFormatting sqref="H21:H24">
    <cfRule type="expression" dxfId="183" priority="51">
      <formula>H21&gt;0</formula>
    </cfRule>
    <cfRule type="expression" dxfId="182" priority="52">
      <formula>H21&lt;0</formula>
    </cfRule>
  </conditionalFormatting>
  <conditionalFormatting sqref="F30:F31">
    <cfRule type="expression" dxfId="181" priority="49">
      <formula>F30&gt;0</formula>
    </cfRule>
    <cfRule type="expression" dxfId="180" priority="50">
      <formula>F30&lt;0</formula>
    </cfRule>
  </conditionalFormatting>
  <conditionalFormatting sqref="I25:I27">
    <cfRule type="expression" dxfId="179" priority="47">
      <formula>I25&gt;0</formula>
    </cfRule>
    <cfRule type="expression" dxfId="178" priority="48">
      <formula>I25&lt;0</formula>
    </cfRule>
  </conditionalFormatting>
  <conditionalFormatting sqref="I28">
    <cfRule type="expression" dxfId="177" priority="45">
      <formula>I28&gt;0</formula>
    </cfRule>
    <cfRule type="expression" dxfId="176" priority="46">
      <formula>I28&lt;0</formula>
    </cfRule>
  </conditionalFormatting>
  <conditionalFormatting sqref="I29">
    <cfRule type="expression" dxfId="175" priority="43">
      <formula>I29&gt;0</formula>
    </cfRule>
    <cfRule type="expression" dxfId="174" priority="44">
      <formula>I29&lt;0</formula>
    </cfRule>
  </conditionalFormatting>
  <conditionalFormatting sqref="I30:I34">
    <cfRule type="expression" dxfId="173" priority="41">
      <formula>I30&gt;0</formula>
    </cfRule>
    <cfRule type="expression" dxfId="172" priority="42">
      <formula>I30&lt;0</formula>
    </cfRule>
  </conditionalFormatting>
  <conditionalFormatting sqref="I21:I24">
    <cfRule type="expression" dxfId="171" priority="39">
      <formula>I21&gt;0</formula>
    </cfRule>
    <cfRule type="expression" dxfId="170" priority="40">
      <formula>I21&lt;0</formula>
    </cfRule>
  </conditionalFormatting>
  <conditionalFormatting sqref="F32">
    <cfRule type="expression" dxfId="169" priority="37">
      <formula>F32&gt;0</formula>
    </cfRule>
    <cfRule type="expression" dxfId="168" priority="38">
      <formula>F32&lt;0</formula>
    </cfRule>
  </conditionalFormatting>
  <conditionalFormatting sqref="Q8">
    <cfRule type="expression" dxfId="167" priority="33">
      <formula>Q8&gt;0</formula>
    </cfRule>
    <cfRule type="expression" dxfId="166" priority="34">
      <formula>Q8&lt;0</formula>
    </cfRule>
  </conditionalFormatting>
  <conditionalFormatting sqref="Q7">
    <cfRule type="expression" dxfId="165" priority="35">
      <formula>Q7&gt;0</formula>
    </cfRule>
    <cfRule type="expression" dxfId="164" priority="36">
      <formula>Q7&lt;0</formula>
    </cfRule>
  </conditionalFormatting>
  <conditionalFormatting sqref="F60:F64">
    <cfRule type="expression" dxfId="163" priority="31">
      <formula>F60&gt;0</formula>
    </cfRule>
    <cfRule type="expression" dxfId="162" priority="32">
      <formula>F60&lt;0</formula>
    </cfRule>
  </conditionalFormatting>
  <conditionalFormatting sqref="H60:H62">
    <cfRule type="expression" dxfId="161" priority="29">
      <formula>H60&gt;0</formula>
    </cfRule>
    <cfRule type="expression" dxfId="160" priority="30">
      <formula>H60&lt;0</formula>
    </cfRule>
  </conditionalFormatting>
  <conditionalFormatting sqref="H63">
    <cfRule type="expression" dxfId="159" priority="27">
      <formula>H63&gt;0</formula>
    </cfRule>
    <cfRule type="expression" dxfId="158" priority="28">
      <formula>H63&lt;0</formula>
    </cfRule>
  </conditionalFormatting>
  <conditionalFormatting sqref="H64">
    <cfRule type="expression" dxfId="157" priority="25">
      <formula>H64&gt;0</formula>
    </cfRule>
    <cfRule type="expression" dxfId="156" priority="26">
      <formula>H64&lt;0</formula>
    </cfRule>
  </conditionalFormatting>
  <conditionalFormatting sqref="H65:H69">
    <cfRule type="expression" dxfId="155" priority="23">
      <formula>H65&gt;0</formula>
    </cfRule>
    <cfRule type="expression" dxfId="154" priority="24">
      <formula>H65&lt;0</formula>
    </cfRule>
  </conditionalFormatting>
  <conditionalFormatting sqref="F56:F59">
    <cfRule type="expression" dxfId="153" priority="21">
      <formula>F56&gt;0</formula>
    </cfRule>
    <cfRule type="expression" dxfId="152" priority="22">
      <formula>F56&lt;0</formula>
    </cfRule>
  </conditionalFormatting>
  <conditionalFormatting sqref="H56:H59">
    <cfRule type="expression" dxfId="151" priority="19">
      <formula>H56&gt;0</formula>
    </cfRule>
    <cfRule type="expression" dxfId="150" priority="20">
      <formula>H56&lt;0</formula>
    </cfRule>
  </conditionalFormatting>
  <conditionalFormatting sqref="F65:F66">
    <cfRule type="expression" dxfId="149" priority="17">
      <formula>F65&gt;0</formula>
    </cfRule>
    <cfRule type="expression" dxfId="148" priority="18">
      <formula>F65&lt;0</formula>
    </cfRule>
  </conditionalFormatting>
  <conditionalFormatting sqref="I60:I62">
    <cfRule type="expression" dxfId="147" priority="15">
      <formula>I60&gt;0</formula>
    </cfRule>
    <cfRule type="expression" dxfId="146" priority="16">
      <formula>I60&lt;0</formula>
    </cfRule>
  </conditionalFormatting>
  <conditionalFormatting sqref="I63">
    <cfRule type="expression" dxfId="145" priority="13">
      <formula>I63&gt;0</formula>
    </cfRule>
    <cfRule type="expression" dxfId="144" priority="14">
      <formula>I63&lt;0</formula>
    </cfRule>
  </conditionalFormatting>
  <conditionalFormatting sqref="I64">
    <cfRule type="expression" dxfId="143" priority="11">
      <formula>I64&gt;0</formula>
    </cfRule>
    <cfRule type="expression" dxfId="142" priority="12">
      <formula>I64&lt;0</formula>
    </cfRule>
  </conditionalFormatting>
  <conditionalFormatting sqref="I65:I69">
    <cfRule type="expression" dxfId="141" priority="9">
      <formula>I65&gt;0</formula>
    </cfRule>
    <cfRule type="expression" dxfId="140" priority="10">
      <formula>I65&lt;0</formula>
    </cfRule>
  </conditionalFormatting>
  <conditionalFormatting sqref="I56:I59">
    <cfRule type="expression" dxfId="139" priority="7">
      <formula>I56&gt;0</formula>
    </cfRule>
    <cfRule type="expression" dxfId="138" priority="8">
      <formula>I56&lt;0</formula>
    </cfRule>
  </conditionalFormatting>
  <conditionalFormatting sqref="F67">
    <cfRule type="expression" dxfId="137" priority="5">
      <formula>F67&gt;0</formula>
    </cfRule>
    <cfRule type="expression" dxfId="136" priority="6">
      <formula>F67&lt;0</formula>
    </cfRule>
  </conditionalFormatting>
  <conditionalFormatting sqref="F25">
    <cfRule type="expression" dxfId="135" priority="3">
      <formula>F25&gt;0</formula>
    </cfRule>
    <cfRule type="expression" dxfId="134" priority="4">
      <formula>F25&lt;0</formula>
    </cfRule>
  </conditionalFormatting>
  <conditionalFormatting sqref="H25">
    <cfRule type="expression" dxfId="133" priority="1">
      <formula>H25&gt;0</formula>
    </cfRule>
    <cfRule type="expression" dxfId="13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105.51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105.51</v>
      </c>
      <c r="R4" s="498">
        <v>-4.4000000000000003E-3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116.06100000000002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115.00590000000001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113.95080000000002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112.89570000000001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111.84060000000001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110.78550000000001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109.7304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108.67530000000001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107.62020000000001</v>
      </c>
      <c r="Q49" s="2"/>
      <c r="T49" s="92" t="s">
        <v>103</v>
      </c>
      <c r="U49" s="87" t="s">
        <v>555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106.5651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105.51</v>
      </c>
      <c r="Q51" s="2"/>
      <c r="T51" s="92" t="s">
        <v>104</v>
      </c>
      <c r="U51" s="87" t="s">
        <v>718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104.45490000000001</v>
      </c>
      <c r="Q52" s="2"/>
      <c r="T52" s="92" t="s">
        <v>105</v>
      </c>
      <c r="U52" s="87" t="s">
        <v>719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103.3998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102.3447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101.28960000000001</v>
      </c>
      <c r="T55" s="92" t="s">
        <v>107</v>
      </c>
      <c r="U55" s="87" t="s">
        <v>720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100.2345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99.179400000000001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98.124300000000005</v>
      </c>
      <c r="T58" s="92" t="s">
        <v>108</v>
      </c>
      <c r="U58" s="87" t="s">
        <v>578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97.069200000000009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96.014100000000013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94.959000000000003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1" priority="15">
      <formula>F25&gt;0</formula>
    </cfRule>
    <cfRule type="expression" dxfId="130" priority="16">
      <formula>F25&lt;0</formula>
    </cfRule>
  </conditionalFormatting>
  <conditionalFormatting sqref="F32:F70">
    <cfRule type="expression" dxfId="129" priority="11">
      <formula>F32&gt;0</formula>
    </cfRule>
    <cfRule type="expression" dxfId="128" priority="12">
      <formula>F32&lt;0</formula>
    </cfRule>
  </conditionalFormatting>
  <conditionalFormatting sqref="F32:F70">
    <cfRule type="expression" dxfId="127" priority="13">
      <formula>F32&gt;0</formula>
    </cfRule>
    <cfRule type="expression" dxfId="126" priority="14">
      <formula>F32&lt;0</formula>
    </cfRule>
  </conditionalFormatting>
  <conditionalFormatting sqref="H25 H30:H70">
    <cfRule type="expression" dxfId="125" priority="9">
      <formula>H25&gt;0</formula>
    </cfRule>
    <cfRule type="expression" dxfId="124" priority="10">
      <formula>H25&lt;0</formula>
    </cfRule>
  </conditionalFormatting>
  <conditionalFormatting sqref="F26:F29">
    <cfRule type="expression" dxfId="123" priority="7">
      <formula>F26&gt;0</formula>
    </cfRule>
    <cfRule type="expression" dxfId="122" priority="8">
      <formula>F26&lt;0</formula>
    </cfRule>
  </conditionalFormatting>
  <conditionalFormatting sqref="H26:H29">
    <cfRule type="expression" dxfId="121" priority="5">
      <formula>H26&gt;0</formula>
    </cfRule>
    <cfRule type="expression" dxfId="120" priority="6">
      <formula>H26&lt;0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conditionalFormatting sqref="Q8">
    <cfRule type="expression" dxfId="117" priority="1">
      <formula>Q8&gt;0</formula>
    </cfRule>
    <cfRule type="expression" dxfId="11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751</v>
      </c>
      <c r="O4" s="11" t="s">
        <v>66</v>
      </c>
      <c r="Q4" s="199">
        <v>1.39</v>
      </c>
      <c r="R4" s="498">
        <v>6.1100000000000002E-2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5560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-4659.4799999999996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-5094.41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-0.47815036215050855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1.5289999999999999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1.5151000000000001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1.5012000000000001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1.4873000000000001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1.4734</v>
      </c>
      <c r="Q45" s="2"/>
      <c r="T45" s="92" t="s">
        <v>99</v>
      </c>
      <c r="U45" s="87" t="s">
        <v>721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1.4595</v>
      </c>
      <c r="Q46" s="2"/>
      <c r="T46" s="92" t="s">
        <v>100</v>
      </c>
      <c r="U46" s="87" t="s">
        <v>722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1.4456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1.4317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1.4177999999999999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1.4038999999999999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1.39</v>
      </c>
      <c r="Q51" s="2"/>
      <c r="T51" s="92" t="s">
        <v>104</v>
      </c>
      <c r="U51" s="87" t="s">
        <v>723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1.3760999999999999</v>
      </c>
      <c r="Q52" s="2"/>
      <c r="T52" s="92" t="s">
        <v>105</v>
      </c>
      <c r="U52" s="87" t="s">
        <v>560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1.3621999999999999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1.3482999999999998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1.3343999999999998</v>
      </c>
      <c r="T55" s="92" t="s">
        <v>107</v>
      </c>
      <c r="U55" s="87" t="s">
        <v>724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1.3204999999999998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1.3065999999999998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1.2927</v>
      </c>
      <c r="T58" s="92" t="s">
        <v>108</v>
      </c>
      <c r="U58" s="87" t="s">
        <v>603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1.2787999999999999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1.2648999999999999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1.2509999999999999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5" priority="25">
      <formula>F28&gt;0</formula>
    </cfRule>
    <cfRule type="expression" dxfId="114" priority="26">
      <formula>F28&lt;0</formula>
    </cfRule>
  </conditionalFormatting>
  <conditionalFormatting sqref="H118:H125">
    <cfRule type="expression" dxfId="113" priority="23">
      <formula>H118&gt;0</formula>
    </cfRule>
    <cfRule type="expression" dxfId="112" priority="24">
      <formula>H118&lt;0</formula>
    </cfRule>
  </conditionalFormatting>
  <conditionalFormatting sqref="H126">
    <cfRule type="expression" dxfId="111" priority="21">
      <formula>H126&gt;0</formula>
    </cfRule>
    <cfRule type="expression" dxfId="110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9" priority="11">
      <formula>Q8&gt;0</formula>
    </cfRule>
    <cfRule type="expression" dxfId="108" priority="12">
      <formula>Q8&lt;0</formula>
    </cfRule>
  </conditionalFormatting>
  <conditionalFormatting sqref="Q7">
    <cfRule type="expression" dxfId="107" priority="13">
      <formula>Q7&gt;0</formula>
    </cfRule>
    <cfRule type="expression" dxfId="106" priority="14">
      <formula>Q7&lt;0</formula>
    </cfRule>
  </conditionalFormatting>
  <conditionalFormatting sqref="F30:F33">
    <cfRule type="expression" dxfId="105" priority="9">
      <formula>F30&gt;0</formula>
    </cfRule>
    <cfRule type="expression" dxfId="104" priority="10">
      <formula>F30&lt;0</formula>
    </cfRule>
  </conditionalFormatting>
  <conditionalFormatting sqref="H30:H33">
    <cfRule type="expression" dxfId="103" priority="7">
      <formula>H30&gt;0</formula>
    </cfRule>
    <cfRule type="expression" dxfId="102" priority="8">
      <formula>H30&lt;0</formula>
    </cfRule>
  </conditionalFormatting>
  <conditionalFormatting sqref="K59:K93">
    <cfRule type="expression" dxfId="101" priority="5">
      <formula>K59&gt;0</formula>
    </cfRule>
    <cfRule type="expression" dxfId="100" priority="6">
      <formula>K59&lt;0</formula>
    </cfRule>
  </conditionalFormatting>
  <conditionalFormatting sqref="K66">
    <cfRule type="expression" dxfId="99" priority="3">
      <formula>K66&gt;0</formula>
    </cfRule>
    <cfRule type="expression" dxfId="98" priority="4">
      <formula>K66&lt;0</formula>
    </cfRule>
  </conditionalFormatting>
  <conditionalFormatting sqref="M63">
    <cfRule type="expression" dxfId="97" priority="1">
      <formula>M63&gt;0</formula>
    </cfRule>
    <cfRule type="expression" dxfId="9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64.12</v>
      </c>
      <c r="R4" s="498">
        <v>-1.06E-2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16030.000000000002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-3510.9900000000034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-3510.9900000000034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-0.17967308718749672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538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70.532000000000011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69.890800000000013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69.249600000000015</v>
      </c>
      <c r="Q45" s="2"/>
      <c r="T45" s="92" t="s">
        <v>99</v>
      </c>
      <c r="U45" s="87" t="s">
        <v>725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68.608400000000003</v>
      </c>
      <c r="Q46" s="2"/>
      <c r="T46" s="92" t="s">
        <v>100</v>
      </c>
      <c r="U46" s="87" t="s">
        <v>726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67.967200000000005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67.326000000000008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66.68480000000001</v>
      </c>
      <c r="Q49" s="2"/>
      <c r="T49" s="92" t="s">
        <v>103</v>
      </c>
      <c r="U49" s="87" t="s">
        <v>604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66.043600000000012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65.4024</v>
      </c>
      <c r="Q51" s="2"/>
      <c r="T51" s="92" t="s">
        <v>104</v>
      </c>
      <c r="U51" s="87" t="s">
        <v>727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64.761200000000002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64.12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63.478800000000007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62.837600000000002</v>
      </c>
      <c r="Q55" s="2"/>
      <c r="T55" s="92" t="s">
        <v>107</v>
      </c>
      <c r="U55" s="87" t="s">
        <v>728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62.196400000000004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61.555199999999999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60.914000000000001</v>
      </c>
      <c r="T58" s="92" t="s">
        <v>108</v>
      </c>
      <c r="U58" s="87" t="s">
        <v>605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60.272800000000004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59.631600000000006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58.990400000000008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58.349200000000003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57.708000000000006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5" priority="30">
      <formula>F50&gt;0</formula>
    </cfRule>
    <cfRule type="expression" dxfId="94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3" priority="23">
      <formula>F47&gt;0</formula>
    </cfRule>
    <cfRule type="expression" dxfId="92" priority="24">
      <formula>F47&lt;0</formula>
    </cfRule>
  </conditionalFormatting>
  <conditionalFormatting sqref="H47:I47">
    <cfRule type="expression" dxfId="91" priority="19">
      <formula>H47&gt;0</formula>
    </cfRule>
    <cfRule type="expression" dxfId="90" priority="20">
      <formula>H47&lt;0</formula>
    </cfRule>
  </conditionalFormatting>
  <conditionalFormatting sqref="H48:I48">
    <cfRule type="expression" dxfId="89" priority="17">
      <formula>H48&gt;0</formula>
    </cfRule>
    <cfRule type="expression" dxfId="88" priority="18">
      <formula>H48&lt;0</formula>
    </cfRule>
  </conditionalFormatting>
  <conditionalFormatting sqref="H49:I49">
    <cfRule type="expression" dxfId="87" priority="15">
      <formula>H49&gt;0</formula>
    </cfRule>
    <cfRule type="expression" dxfId="86" priority="16">
      <formula>H49&lt;0</formula>
    </cfRule>
  </conditionalFormatting>
  <conditionalFormatting sqref="F40:F46">
    <cfRule type="expression" dxfId="85" priority="13">
      <formula>F40&gt;0</formula>
    </cfRule>
    <cfRule type="expression" dxfId="84" priority="14">
      <formula>F40&lt;0</formula>
    </cfRule>
  </conditionalFormatting>
  <conditionalFormatting sqref="H40:I46">
    <cfRule type="expression" dxfId="83" priority="11">
      <formula>H40&gt;0</formula>
    </cfRule>
    <cfRule type="expression" dxfId="82" priority="12">
      <formula>H40&lt;0</formula>
    </cfRule>
  </conditionalFormatting>
  <conditionalFormatting sqref="I52 F52:F54">
    <cfRule type="expression" dxfId="81" priority="9">
      <formula>F52&gt;0</formula>
    </cfRule>
    <cfRule type="expression" dxfId="80" priority="10">
      <formula>F52&lt;0</formula>
    </cfRule>
  </conditionalFormatting>
  <conditionalFormatting sqref="Q8">
    <cfRule type="expression" dxfId="79" priority="5">
      <formula>Q8&gt;0</formula>
    </cfRule>
    <cfRule type="expression" dxfId="78" priority="6">
      <formula>Q8&lt;0</formula>
    </cfRule>
  </conditionalFormatting>
  <conditionalFormatting sqref="Q7">
    <cfRule type="expression" dxfId="77" priority="7">
      <formula>Q7&gt;0</formula>
    </cfRule>
    <cfRule type="expression" dxfId="76" priority="8">
      <formula>Q7&lt;0</formula>
    </cfRule>
  </conditionalFormatting>
  <conditionalFormatting sqref="F124:F131 H124:H131">
    <cfRule type="expression" dxfId="75" priority="1">
      <formula>F124&gt;0</formula>
    </cfRule>
    <cfRule type="expression" dxfId="74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69.14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69.14</v>
      </c>
      <c r="R4" s="498">
        <v>7.9000000000000008E-3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76.054000000000002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75.3626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74.671199999999999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73.979800000000012</v>
      </c>
      <c r="Q46" s="82"/>
      <c r="T46" s="92" t="s">
        <v>100</v>
      </c>
      <c r="U46" s="87" t="s">
        <v>729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73.28840000000001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72.597000000000008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71.905600000000007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71.214200000000005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70.522800000000004</v>
      </c>
      <c r="Q51" s="82"/>
      <c r="T51" s="92" t="s">
        <v>104</v>
      </c>
      <c r="U51" s="87" t="s">
        <v>730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69.831400000000002</v>
      </c>
      <c r="Q52" s="82"/>
      <c r="T52" s="92" t="s">
        <v>105</v>
      </c>
      <c r="U52" s="87" t="s">
        <v>731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69.14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68.448599999999999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67.757199999999997</v>
      </c>
      <c r="Q55" s="82"/>
      <c r="T55" s="92" t="s">
        <v>107</v>
      </c>
      <c r="U55" s="87" t="s">
        <v>732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67.065799999999996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66.374399999999994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65.682999999999993</v>
      </c>
      <c r="Q58" s="82"/>
      <c r="T58" s="92" t="s">
        <v>108</v>
      </c>
      <c r="U58" s="87" t="s">
        <v>569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64.991599999999991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64.300200000000004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63.608800000000002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62.917400000000001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62.225999999999999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3" priority="5">
      <formula>F21&gt;0</formula>
    </cfRule>
    <cfRule type="expression" dxfId="72" priority="6">
      <formula>F21&lt;0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57.1</v>
      </c>
      <c r="R4" s="498">
        <v>-2.9399999999999999E-2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11420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-239.47000000000207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497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-289.42000000000189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-2.4716851902143903E-2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62.810000000000009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62.239000000000004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61.668000000000006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61.097000000000008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60.526000000000003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59.955000000000005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59.384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58.813000000000002</v>
      </c>
      <c r="Q49" s="2"/>
      <c r="T49" s="92" t="s">
        <v>121</v>
      </c>
      <c r="U49" s="129" t="s">
        <v>566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58.242000000000004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57.670999999999999</v>
      </c>
      <c r="Q51" s="2"/>
      <c r="T51" s="92" t="s">
        <v>104</v>
      </c>
      <c r="U51" s="129" t="s">
        <v>733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57.1</v>
      </c>
      <c r="Q52" s="2"/>
      <c r="T52" s="92" t="s">
        <v>105</v>
      </c>
      <c r="U52" s="129" t="s">
        <v>734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56.529000000000003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55.957999999999998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55.387</v>
      </c>
      <c r="T55" s="92" t="s">
        <v>107</v>
      </c>
      <c r="U55" s="129" t="s">
        <v>735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54.816000000000003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54.244999999999997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53.673999999999999</v>
      </c>
      <c r="T58" s="92" t="s">
        <v>108</v>
      </c>
      <c r="U58" s="129" t="s">
        <v>606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53.103000000000002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52.532000000000004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51.961000000000006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51.39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7" priority="15">
      <formula>F22&gt;0</formula>
    </cfRule>
    <cfRule type="expression" dxfId="66" priority="16">
      <formula>F22&lt;0</formula>
    </cfRule>
  </conditionalFormatting>
  <conditionalFormatting sqref="H22:H53">
    <cfRule type="expression" dxfId="65" priority="13">
      <formula>H22&gt;0</formula>
    </cfRule>
    <cfRule type="expression" dxfId="64" priority="14">
      <formula>H22&lt;0</formula>
    </cfRule>
  </conditionalFormatting>
  <conditionalFormatting sqref="Q8">
    <cfRule type="expression" dxfId="63" priority="9">
      <formula>Q8&gt;0</formula>
    </cfRule>
    <cfRule type="expression" dxfId="62" priority="10">
      <formula>Q8&lt;0</formula>
    </cfRule>
  </conditionalFormatting>
  <conditionalFormatting sqref="Q7">
    <cfRule type="expression" dxfId="61" priority="11">
      <formula>Q7&gt;0</formula>
    </cfRule>
    <cfRule type="expression" dxfId="60" priority="12">
      <formula>Q7&lt;0</formula>
    </cfRule>
  </conditionalFormatting>
  <conditionalFormatting sqref="M56">
    <cfRule type="expression" dxfId="59" priority="7">
      <formula>M56&gt;0</formula>
    </cfRule>
    <cfRule type="expression" dxfId="58" priority="8">
      <formula>M56&lt;0</formula>
    </cfRule>
  </conditionalFormatting>
  <conditionalFormatting sqref="J36">
    <cfRule type="expression" dxfId="57" priority="5">
      <formula>J36&gt;0</formula>
    </cfRule>
    <cfRule type="expression" dxfId="56" priority="6">
      <formula>J36&lt;0</formula>
    </cfRule>
  </conditionalFormatting>
  <conditionalFormatting sqref="J37:J52">
    <cfRule type="expression" dxfId="55" priority="3">
      <formula>J37&gt;0</formula>
    </cfRule>
    <cfRule type="expression" dxfId="54" priority="4">
      <formula>J37&lt;0</formula>
    </cfRule>
  </conditionalFormatting>
  <conditionalFormatting sqref="Q10">
    <cfRule type="expression" dxfId="53" priority="1">
      <formula>Q10&gt;0</formula>
    </cfRule>
    <cfRule type="expression" dxfId="52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34.29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34.29</v>
      </c>
      <c r="R4" s="498">
        <v>-8.9999999999999993E-3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37.719000000000001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37.376100000000001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37.033200000000001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36.690300000000001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36.3474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36.0045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35.6616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35.3187</v>
      </c>
      <c r="Q49" s="2"/>
      <c r="T49" s="10" t="s">
        <v>103</v>
      </c>
      <c r="U49" s="10" t="s">
        <v>570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34.9758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34.632899999999999</v>
      </c>
      <c r="Q51" s="2"/>
      <c r="T51" s="10" t="s">
        <v>104</v>
      </c>
      <c r="U51" s="10" t="s">
        <v>736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34.29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33.947099999999999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33.604199999999999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33.261299999999999</v>
      </c>
      <c r="T55" s="10" t="s">
        <v>107</v>
      </c>
      <c r="U55" s="10" t="s">
        <v>737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32.918399999999998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32.575499999999998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32.232599999999998</v>
      </c>
      <c r="T58" s="10" t="s">
        <v>108</v>
      </c>
      <c r="U58" s="10" t="s">
        <v>607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31.889700000000001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31.546800000000001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31.203900000000001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30.861000000000001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174.86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174.86</v>
      </c>
      <c r="R4" s="498">
        <v>4.1999999999999997E-3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192.34600000000003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190.59740000000002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188.84880000000004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187.10020000000003</v>
      </c>
      <c r="Q49" s="2"/>
      <c r="T49" s="92" t="s">
        <v>103</v>
      </c>
      <c r="U49" s="431" t="s">
        <v>608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185.35160000000002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183.60300000000001</v>
      </c>
      <c r="Q51" s="2"/>
      <c r="T51" s="92" t="s">
        <v>104</v>
      </c>
      <c r="U51" s="431" t="s">
        <v>738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181.85440000000003</v>
      </c>
      <c r="Q52" s="2"/>
      <c r="T52" s="92" t="s">
        <v>105</v>
      </c>
      <c r="U52" s="431" t="s">
        <v>571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180.10580000000002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178.35720000000001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176.60860000000002</v>
      </c>
      <c r="Q55" s="2"/>
      <c r="T55" s="92" t="s">
        <v>107</v>
      </c>
      <c r="U55" s="431" t="s">
        <v>739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174.86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173.1114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171.36280000000002</v>
      </c>
      <c r="Q58" s="2"/>
      <c r="T58" s="92" t="s">
        <v>108</v>
      </c>
      <c r="U58" s="431" t="s">
        <v>561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169.61420000000001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167.8656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166.11700000000002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164.36840000000001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162.61980000000003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160.87120000000002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159.12260000000001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157.37400000000002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45.55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45.55</v>
      </c>
      <c r="R4" s="498">
        <v>-5.4999999999999997E-3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50.105000000000004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49.649500000000003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49.194000000000003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48.738500000000002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48.283000000000001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47.827500000000001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47.372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46.916499999999999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46.460999999999999</v>
      </c>
      <c r="Q51" s="2"/>
      <c r="T51" s="92" t="s">
        <v>104</v>
      </c>
      <c r="U51" s="431" t="s">
        <v>740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46.005499999999998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45.55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45.094499999999996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44.638999999999996</v>
      </c>
      <c r="Q55" s="2"/>
      <c r="T55" s="92" t="s">
        <v>107</v>
      </c>
      <c r="U55" s="431" t="s">
        <v>741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44.183499999999995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43.727999999999994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43.272499999999994</v>
      </c>
      <c r="Q58" s="2"/>
      <c r="T58" s="92" t="s">
        <v>108</v>
      </c>
      <c r="U58" s="431" t="s">
        <v>609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42.816999999999993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42.361499999999999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41.905999999999999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41.450499999999998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40.994999999999997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120.43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120.43</v>
      </c>
      <c r="R4" s="498">
        <v>-2.7000000000000001E-3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132.47300000000001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131.26870000000002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130.06440000000001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128.86010000000002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127.65580000000001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126.45150000000001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125.24720000000001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124.04290000000002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122.83860000000001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121.63430000000001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120.43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119.2257</v>
      </c>
      <c r="T51" s="92" t="s">
        <v>104</v>
      </c>
      <c r="U51" s="87" t="s">
        <v>742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118.0214</v>
      </c>
      <c r="T52" s="92" t="s">
        <v>105</v>
      </c>
      <c r="U52" s="87" t="s">
        <v>541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116.8171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115.61280000000001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114.4085</v>
      </c>
      <c r="T55" s="92" t="s">
        <v>107</v>
      </c>
      <c r="U55" s="87" t="s">
        <v>743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113.2042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111.99990000000001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110.79560000000001</v>
      </c>
      <c r="T58" s="92" t="s">
        <v>108</v>
      </c>
      <c r="U58" s="87" t="s">
        <v>610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109.5913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108.38700000000001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181.63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181.63</v>
      </c>
      <c r="R4" s="498">
        <v>6.8999999999999999E-3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579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199.79300000000001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197.97670000000002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196.16040000000001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194.3441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192.52780000000001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190.7115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188.89519999999999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187.0789</v>
      </c>
      <c r="Q49" s="82"/>
      <c r="T49" s="92" t="s">
        <v>103</v>
      </c>
      <c r="U49" s="87" t="s">
        <v>556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185.26259999999999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183.44630000000001</v>
      </c>
      <c r="Q51" s="82"/>
      <c r="T51" s="92" t="s">
        <v>104</v>
      </c>
      <c r="U51" s="87" t="s">
        <v>744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181.63</v>
      </c>
      <c r="Q52" s="82"/>
      <c r="T52" s="92" t="s">
        <v>105</v>
      </c>
      <c r="U52" s="87" t="s">
        <v>551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179.81369999999998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177.9974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176.18109999999999</v>
      </c>
      <c r="Q55" s="82"/>
      <c r="T55" s="92" t="s">
        <v>107</v>
      </c>
      <c r="U55" s="87" t="s">
        <v>745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174.3648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172.54849999999999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170.73219999999998</v>
      </c>
      <c r="Q58" s="82"/>
      <c r="T58" s="92" t="s">
        <v>108</v>
      </c>
      <c r="U58" s="87" t="s">
        <v>611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168.91589999999999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167.09960000000001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165.2833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163.46700000000001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109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2017-06-19T01:31:18Z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