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ALL!$X$1:$AD$70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UNP!$W$1:$AC$70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50" i="25"/>
  <c r="C50" i="25"/>
  <c r="F47" i="25"/>
  <c r="C11" i="8" l="1"/>
  <c r="K35" i="3"/>
  <c r="H35" i="3"/>
  <c r="H14" i="26"/>
  <c r="H26" i="18"/>
  <c r="H15" i="39"/>
  <c r="H57" i="7"/>
  <c r="G57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D74" i="38"/>
  <c r="H74" i="38"/>
  <c r="E74" i="38"/>
  <c r="K74" i="38"/>
  <c r="L74" i="38"/>
  <c r="O74" i="38" s="1"/>
  <c r="M74" i="38"/>
  <c r="N74" i="38"/>
  <c r="H56" i="7"/>
  <c r="G56" i="7"/>
  <c r="F43" i="7"/>
  <c r="H37" i="10"/>
  <c r="G37" i="10"/>
  <c r="F27" i="10"/>
  <c r="H62" i="25"/>
  <c r="G62" i="25"/>
  <c r="F46" i="25"/>
  <c r="H61" i="25"/>
  <c r="G61" i="25"/>
  <c r="F45" i="25"/>
  <c r="G14" i="26"/>
  <c r="F8" i="26"/>
  <c r="C8" i="26"/>
  <c r="F6" i="26"/>
  <c r="G26" i="18"/>
  <c r="F15" i="18"/>
  <c r="F18" i="18"/>
  <c r="C18" i="18"/>
  <c r="G35" i="4"/>
  <c r="F22" i="4"/>
  <c r="F24" i="4"/>
  <c r="C24" i="4"/>
  <c r="K4" i="26"/>
  <c r="K14" i="4" l="1"/>
  <c r="K6" i="18"/>
  <c r="F45" i="7"/>
  <c r="C45" i="7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L73" i="38" s="1"/>
  <c r="O73" i="38" s="1"/>
  <c r="M73" i="38"/>
  <c r="N73" i="38"/>
  <c r="H73" i="38"/>
  <c r="D73" i="38"/>
  <c r="E73" i="38"/>
  <c r="F4" i="39"/>
  <c r="K4" i="39"/>
  <c r="H34" i="4"/>
  <c r="G34" i="4"/>
  <c r="F21" i="4"/>
  <c r="K13" i="4"/>
  <c r="G49" i="3"/>
  <c r="K15" i="3"/>
  <c r="F35" i="3" l="1"/>
  <c r="C35" i="3"/>
  <c r="D72" i="38" l="1"/>
  <c r="E72" i="38"/>
  <c r="H72" i="38"/>
  <c r="K72" i="38"/>
  <c r="L72" i="38" s="1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H71" i="38"/>
  <c r="K71" i="38"/>
  <c r="L71" i="38" s="1"/>
  <c r="M71" i="38"/>
  <c r="N71" i="38" s="1"/>
  <c r="O71" i="38" l="1"/>
  <c r="Q8" i="31" l="1"/>
  <c r="Q8" i="33"/>
  <c r="H70" i="38" l="1"/>
  <c r="E70" i="38"/>
  <c r="K70" i="38"/>
  <c r="L70" i="38" s="1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5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O51" i="38" s="1"/>
  <c r="M51" i="38"/>
  <c r="N51" i="38" s="1"/>
  <c r="E51" i="38"/>
  <c r="C23" i="13" l="1"/>
  <c r="F16" i="16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8" i="26"/>
  <c r="K8" i="26"/>
  <c r="M8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F15" i="20" s="1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8" l="1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22" l="1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<sst xmlns="http://schemas.openxmlformats.org/spreadsheetml/2006/main" count="1949" uniqueCount="400">
  <si>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</si>
  <si>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</si>
  <si>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</si>
  <si>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</si>
  <si>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</si>
  <si>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</si>
  <si>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</si>
  <si>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</si>
  <si>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</si>
  <si>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</si>
  <si>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</si>
  <si>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</si>
  <si>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</si>
  <si>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</si>
  <si>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</si>
  <si>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</si>
  <si>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</si>
  <si>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</si>
  <si>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</si>
  <si>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</si>
  <si>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</si>
  <si>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</si>
  <si>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</si>
  <si>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</si>
  <si>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</si>
  <si>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</si>
  <si>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</si>
  <si>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</si>
  <si>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</si>
  <si>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</si>
  <si>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</si>
  <si>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</si>
  <si>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</si>
  <si>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</si>
  <si>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</si>
  <si>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</si>
  <si>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</si>
  <si>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</si>
  <si>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</si>
  <si>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</si>
  <si>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</si>
  <si>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</si>
  <si>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</si>
  <si>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</si>
  <si>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</si>
  <si>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</si>
  <si>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</si>
  <si>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</si>
  <si>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</si>
  <si>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</si>
  <si>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</si>
  <si>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</si>
  <si>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</si>
  <si>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</si>
  <si>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</si>
  <si>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</si>
  <si>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</si>
  <si>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</si>
  <si>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</si>
  <si>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</si>
  <si>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</si>
  <si>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</si>
  <si>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</si>
  <si>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</si>
  <si>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</si>
  <si>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</si>
  <si>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</si>
  <si>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</si>
  <si>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</si>
  <si>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</si>
  <si>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</si>
  <si>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</si>
  <si>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</si>
  <si>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</si>
  <si>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</si>
  <si>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</si>
  <si>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</si>
  <si>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</si>
  <si>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</si>
  <si>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</si>
  <si>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</si>
  <si>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</si>
  <si>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</si>
  <si>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</si>
  <si>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</si>
  <si>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</si>
  <si>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</si>
  <si>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</si>
  <si>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</si>
  <si>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</si>
  <si>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</si>
  <si>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</si>
  <si>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</si>
  <si>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</si>
  <si>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</si>
  <si>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</si>
  <si>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</si>
  <si>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</si>
  <si>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</si>
  <si>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</si>
  <si>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</si>
  <si>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</si>
  <si>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</si>
  <si>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</si>
  <si>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</si>
  <si>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</si>
  <si>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</si>
  <si>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</si>
  <si>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</si>
  <si>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</si>
  <si>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</si>
  <si>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</si>
  <si>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</si>
  <si>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</si>
  <si>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</si>
  <si>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</si>
  <si>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</si>
  <si>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</si>
  <si>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</si>
  <si>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</si>
  <si>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</si>
  <si>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</si>
  <si>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</si>
  <si>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</si>
  <si>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</si>
  <si>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</si>
  <si>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</si>
  <si>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</si>
  <si>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</si>
  <si>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</si>
  <si>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</si>
  <si>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</si>
  <si>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</si>
  <si>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</si>
  <si>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</si>
  <si>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</si>
  <si>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</si>
  <si>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</si>
  <si>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</si>
  <si>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</si>
  <si>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</si>
  <si>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</si>
  <si>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</si>
  <si>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</si>
  <si>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</si>
  <si>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</si>
  <si>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</si>
  <si>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</si>
  <si>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</si>
  <si>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</si>
  <si>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</si>
  <si>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</si>
  <si>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</si>
  <si>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</si>
  <si>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</si>
  <si>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</si>
  <si>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</si>
  <si>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</si>
  <si>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</si>
  <si>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</si>
  <si>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</si>
  <si>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</si>
  <si>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</si>
  <si>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</si>
  <si>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</si>
  <si>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</si>
  <si>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</si>
  <si>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</si>
  <si>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</si>
  <si>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</si>
  <si>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</si>
  <si>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</si>
  <si>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</si>
  <si>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</si>
  <si>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</si>
  <si>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</si>
  <si>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</si>
  <si>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</si>
  <si>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</si>
  <si>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</si>
  <si>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</si>
  <si>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</si>
  <si>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</si>
  <si>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</si>
  <si>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</si>
  <si>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</si>
  <si>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</si>
  <si>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</si>
  <si>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</si>
  <si>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</si>
  <si>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</si>
  <si>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</si>
  <si>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</si>
  <si>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</si>
  <si>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</si>
  <si>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</si>
  <si>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</si>
  <si>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</si>
  <si>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</si>
  <si>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</si>
  <si>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</si>
  <si>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</si>
  <si>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</si>
  <si>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</si>
  <si>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</si>
  <si>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</si>
  <si>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</si>
  <si>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</si>
  <si>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</si>
  <si>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</si>
  <si>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</si>
  <si>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</si>
  <si>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</si>
  <si>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</si>
  <si>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</si>
  <si>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</si>
  <si>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</si>
  <si>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</si>
  <si>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</si>
  <si>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</si>
  <si>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</si>
  <si>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</si>
  <si>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</si>
  <si>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</si>
  <si>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</si>
  <si>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</si>
  <si>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</si>
  <si>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</si>
  <si>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</si>
  <si>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</si>
  <si>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</si>
  <si>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</si>
  <si>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</si>
  <si>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</si>
  <si>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</si>
  <si>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</si>
  <si>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</si>
  <si>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</si>
  <si>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</si>
  <si>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</si>
  <si>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</si>
  <si>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</si>
  <si>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14.09 - 23.51</t>
  </si>
  <si>
    <t>89.72 - 150.50</t>
  </si>
  <si>
    <t>buy 80</t>
  </si>
  <si>
    <t>1.00 (1.70%)</t>
  </si>
  <si>
    <t>90.00 - 122.08</t>
  </si>
  <si>
    <t>2.56 (2.61%)</t>
  </si>
  <si>
    <t>buyback 60</t>
  </si>
  <si>
    <t>buy @111-</t>
  </si>
  <si>
    <t>buy 81-</t>
  </si>
  <si>
    <t>14.03 - 31.53</t>
  </si>
  <si>
    <t>47.84 - 79.00</t>
  </si>
  <si>
    <t>72.10 - 116.84</t>
  </si>
  <si>
    <t>28.48B</t>
  </si>
  <si>
    <t>7.81 - 17.59</t>
  </si>
  <si>
    <t>0.12 (1.32%)</t>
  </si>
  <si>
    <t>1.62B</t>
  </si>
  <si>
    <t>1.72 (1.62%)</t>
  </si>
  <si>
    <t>1.44 (3.99%)</t>
  </si>
  <si>
    <t>17.38 x 300</t>
  </si>
  <si>
    <t>17.39 - 18.00</t>
  </si>
  <si>
    <t>11.81B</t>
  </si>
  <si>
    <t>0.68 (3.88%)</t>
  </si>
  <si>
    <t>14.39 - 14.89</t>
  </si>
  <si>
    <t>5.16B</t>
  </si>
  <si>
    <t>15.47 - 15.64</t>
  </si>
  <si>
    <t>16.19B</t>
  </si>
  <si>
    <t>34.40 - 34.68</t>
  </si>
  <si>
    <t>162.62B</t>
  </si>
  <si>
    <t>0.96 (2.78%)</t>
  </si>
  <si>
    <t>58.47 - 60.51</t>
  </si>
  <si>
    <t>16.91B</t>
  </si>
  <si>
    <t>95.39 x 700</t>
  </si>
  <si>
    <t>95.40 x 55500</t>
  </si>
  <si>
    <t>94.96 - 95.84</t>
  </si>
  <si>
    <t>2.36 (2.50%)</t>
  </si>
  <si>
    <t>9.30 x 2000</t>
  </si>
  <si>
    <t>9.34 x 7500</t>
  </si>
  <si>
    <t>9.30 - 9.46</t>
  </si>
  <si>
    <t>12.21B</t>
  </si>
  <si>
    <t>16.50 x 2000</t>
  </si>
  <si>
    <t>20.26 - 20.99</t>
  </si>
  <si>
    <t>2.61B</t>
  </si>
  <si>
    <t>42.10 x 100</t>
  </si>
  <si>
    <t>43.47 x 500</t>
  </si>
  <si>
    <t>42.49 - 43.78</t>
  </si>
  <si>
    <t>7.83B</t>
  </si>
  <si>
    <t>62.86 x 1500</t>
  </si>
  <si>
    <t>62.87 x 2400</t>
  </si>
  <si>
    <t>62.44 - 62.91</t>
  </si>
  <si>
    <t>24.34B</t>
  </si>
  <si>
    <t>1.20 (1.91%)</t>
  </si>
  <si>
    <t>29.24 - 31.57</t>
  </si>
  <si>
    <t>2.91B</t>
  </si>
  <si>
    <t>9.29 x 400</t>
  </si>
  <si>
    <t>9.33 x 600</t>
  </si>
  <si>
    <t>N/A - N/A</t>
  </si>
  <si>
    <t>0.16 (1.78%)</t>
  </si>
  <si>
    <t>130.00 x 1500</t>
  </si>
  <si>
    <t>127.86 - 130.45</t>
  </si>
  <si>
    <t>35.89B</t>
  </si>
  <si>
    <t>1.68 (1.35%)</t>
  </si>
  <si>
    <t>113.70 - 116.50</t>
  </si>
  <si>
    <t>190.33B</t>
  </si>
  <si>
    <t>1.32 (1.12%)</t>
  </si>
  <si>
    <t>107.61 - 108.63</t>
  </si>
  <si>
    <t>155.65B</t>
  </si>
  <si>
    <t>49.33 - 50.66</t>
  </si>
  <si>
    <t>3.17B</t>
  </si>
  <si>
    <t>0.40 (0.80%)</t>
  </si>
  <si>
    <t>36.22 - 36.49</t>
  </si>
  <si>
    <t>56.55B</t>
  </si>
  <si>
    <t>31.40 x 300</t>
  </si>
  <si>
    <t>40.00 x 100</t>
  </si>
  <si>
    <t>31.47 - 32.27</t>
  </si>
  <si>
    <t>2.67B</t>
  </si>
  <si>
    <t>1.04 (3.23%)</t>
  </si>
  <si>
    <t>3.15 x 500</t>
  </si>
  <si>
    <t>3.17 - 3.28</t>
  </si>
  <si>
    <t>55.67M</t>
  </si>
  <si>
    <t>96.54 - 97.17</t>
  </si>
  <si>
    <t>85.86B</t>
  </si>
  <si>
    <t>114.08 - 115.90</t>
  </si>
  <si>
    <t>108.98B</t>
  </si>
  <si>
    <t>2.00 (1.77%)</t>
  </si>
  <si>
    <t>290.78 - 294.10</t>
  </si>
  <si>
    <t>65.36B</t>
  </si>
  <si>
    <t>9.94 - 10.33</t>
  </si>
  <si>
    <t>260.17M</t>
  </si>
  <si>
    <t>92.64 x 100</t>
  </si>
  <si>
    <t>89.67 - 95.28</t>
  </si>
  <si>
    <t>3.40B</t>
  </si>
  <si>
    <t>Target</t>
  </si>
  <si>
    <t>17.68 x 1200</t>
  </si>
  <si>
    <t>14.00 x 100</t>
  </si>
  <si>
    <t>15.44 x 17200</t>
  </si>
  <si>
    <t>15.50 x 2000</t>
  </si>
  <si>
    <t>15.59 x 200</t>
  </si>
  <si>
    <t>34.10 x 200</t>
  </si>
  <si>
    <t>34.54 x 500</t>
  </si>
  <si>
    <t>52.50 x 100</t>
  </si>
  <si>
    <t>59.90 x 3000</t>
  </si>
  <si>
    <t>20.39 x 1200</t>
  </si>
  <si>
    <t>27.50 x 200</t>
  </si>
  <si>
    <t>30.34 x 1000</t>
  </si>
  <si>
    <t>122.00 x 100</t>
  </si>
  <si>
    <t>115.01 x 4500</t>
  </si>
  <si>
    <t>115.24 x 300</t>
  </si>
  <si>
    <t>107.80 x 200</t>
  </si>
  <si>
    <t>108.24 x 200</t>
  </si>
  <si>
    <t>26.23 x 200</t>
  </si>
  <si>
    <t>36.16 x 600</t>
  </si>
  <si>
    <t>37.02 x 1000</t>
  </si>
  <si>
    <t>4.50 x 500</t>
  </si>
  <si>
    <t>96.80 x 100</t>
  </si>
  <si>
    <t>98.07 x 100</t>
  </si>
  <si>
    <t>113.88 x 100</t>
  </si>
  <si>
    <t>114.03 x 100</t>
  </si>
  <si>
    <t>278.60 x 100</t>
  </si>
  <si>
    <t>303.00 x 100</t>
  </si>
  <si>
    <t>10.55 x 1700</t>
  </si>
  <si>
    <t>S&amp;B, 100, 95+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</si>
  <si>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</si>
  <si>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</si>
  <si>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</si>
  <si>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</si>
  <si>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</si>
  <si>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</si>
  <si>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</si>
  <si>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</si>
  <si>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</si>
  <si>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</si>
  <si>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</si>
  <si>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</si>
  <si>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</si>
  <si>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</si>
  <si>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</si>
  <si>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</si>
  <si>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</si>
  <si>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</si>
  <si>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</si>
  <si>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</si>
  <si>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</si>
  <si>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</si>
  <si>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</si>
  <si>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</si>
  <si>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</si>
  <si>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</si>
  <si>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</si>
  <si>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</si>
  <si>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</si>
  <si>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</si>
  <si>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</si>
  <si>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</si>
  <si>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</si>
  <si>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1590@15.06+</t>
  </si>
  <si>
    <t>sell 2000@9.7+</t>
  </si>
  <si>
    <t>S&amp;B, sell 200@33.05+</t>
  </si>
  <si>
    <t>S&amp;B, 2500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</si>
</sst>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8"/>
      <color rgb="FF33333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" fillId="17" borderId="15" xfId="0" applyFont="1" applyFill="1" applyBorder="1" applyAlignment="1">
      <alignment horizontal="right" vertical="center" wrapText="1"/>
    </xf>
    <xf numFmtId="0" fontId="3" fillId="17" borderId="18" xfId="0" applyFont="1" applyFill="1" applyBorder="1" applyAlignment="1">
      <alignment horizontal="right" vertical="center" wrapText="1"/>
    </xf>
    <xf numFmtId="0" fontId="3" fillId="17" borderId="14" xfId="0" applyFont="1" applyFill="1" applyBorder="1" applyAlignment="1">
      <alignment vertical="top" wrapText="1"/>
    </xf>
    <xf numFmtId="0" fontId="3" fillId="17" borderId="17" xfId="0" applyFont="1" applyFill="1" applyBorder="1" applyAlignment="1">
      <alignment vertical="top" wrapText="1"/>
    </xf>
    <xf numFmtId="0" fontId="3" fillId="17" borderId="15" xfId="0" applyFont="1" applyFill="1" applyBorder="1" applyAlignment="1">
      <alignment vertical="center" wrapText="1"/>
    </xf>
    <xf numFmtId="0" fontId="3" fillId="17" borderId="18" xfId="0" applyFont="1" applyFill="1" applyBorder="1" applyAlignment="1">
      <alignment vertical="center" wrapText="1"/>
    </xf>
    <xf numFmtId="0" fontId="3" fillId="17" borderId="15" xfId="0" applyFont="1" applyFill="1" applyBorder="1" applyAlignment="1">
      <alignment horizontal="right" vertical="center" wrapText="1"/>
    </xf>
    <xf numFmtId="0" fontId="3" fillId="17" borderId="18" xfId="0" applyFont="1" applyFill="1" applyBorder="1" applyAlignment="1">
      <alignment horizontal="right" vertical="center" wrapText="1"/>
    </xf>
    <xf numFmtId="0" fontId="3" fillId="17" borderId="15" xfId="0" applyFont="1" applyFill="1" applyBorder="1" applyAlignment="1">
      <alignment vertical="top" wrapText="1"/>
    </xf>
    <xf numFmtId="0" fontId="3" fillId="17" borderId="18" xfId="0" applyFont="1" applyFill="1" applyBorder="1" applyAlignment="1">
      <alignment vertical="top" wrapText="1"/>
    </xf>
    <xf numFmtId="0" fontId="3" fillId="17" borderId="16" xfId="0" applyFont="1" applyFill="1" applyBorder="1" applyAlignment="1">
      <alignment vertical="top" wrapText="1"/>
    </xf>
    <xf numFmtId="0" fontId="3" fillId="17" borderId="19" xfId="0" applyFont="1" applyFill="1" applyBorder="1" applyAlignment="1">
      <alignment vertical="top" wrapText="1"/>
    </xf>
    <xf numFmtId="4" fontId="0" fillId="0" borderId="0" xfId="0" applyNumberFormat="1"/>
    <xf numFmtId="0" fontId="39" fillId="18" borderId="21" xfId="0" applyFont="1" applyFill="1" applyBorder="1" applyAlignment="1">
      <alignment vertical="top" wrapText="1"/>
    </xf>
    <xf numFmtId="0" fontId="39" fillId="18" borderId="21" xfId="0" applyFont="1" applyFill="1" applyBorder="1" applyAlignment="1">
      <alignment horizontal="right" vertical="top" wrapText="1"/>
    </xf>
    <xf numFmtId="4" fontId="39" fillId="18" borderId="21" xfId="0" applyNumberFormat="1" applyFont="1" applyFill="1" applyBorder="1" applyAlignment="1">
      <alignment horizontal="right" vertical="top" wrapText="1"/>
    </xf>
    <xf numFmtId="0" fontId="39" fillId="18" borderId="22" xfId="0" applyFont="1" applyFill="1" applyBorder="1" applyAlignment="1">
      <alignment horizontal="right" vertical="top" wrapText="1"/>
    </xf>
    <xf numFmtId="14" fontId="39" fillId="18" borderId="20" xfId="0" applyNumberFormat="1" applyFont="1" applyFill="1" applyBorder="1" applyAlignment="1">
      <alignment vertical="top" wrapText="1"/>
    </xf>
    <xf numFmtId="0" fontId="29" fillId="0" borderId="0" xfId="0" applyFont="1" applyFill="1" applyAlignment="1">
      <alignment horizontal="lef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91528"/>
        <c:axId val="466384864"/>
      </c:scatterChart>
      <c:valAx>
        <c:axId val="46639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84864"/>
        <c:crosses val="autoZero"/>
        <c:crossBetween val="midCat"/>
      </c:valAx>
      <c:valAx>
        <c:axId val="46638486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87216"/>
        <c:axId val="466393880"/>
      </c:scatterChart>
      <c:valAx>
        <c:axId val="46638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3880"/>
        <c:crosses val="autoZero"/>
        <c:crossBetween val="midCat"/>
      </c:valAx>
      <c:valAx>
        <c:axId val="4663938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8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97408"/>
        <c:axId val="466397016"/>
      </c:scatterChart>
      <c:valAx>
        <c:axId val="4663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7016"/>
        <c:crosses val="autoZero"/>
        <c:crossBetween val="midCat"/>
      </c:valAx>
      <c:valAx>
        <c:axId val="46639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18.11</c:v>
                </c:pt>
                <c:pt idx="1">
                  <c:v>18.5</c:v>
                </c:pt>
                <c:pt idx="2">
                  <c:v>17.53</c:v>
                </c:pt>
                <c:pt idx="3">
                  <c:v>17.420000000000002</c:v>
                </c:pt>
                <c:pt idx="4">
                  <c:v>17.64</c:v>
                </c:pt>
                <c:pt idx="5">
                  <c:v>17.899999999999999</c:v>
                </c:pt>
                <c:pt idx="6">
                  <c:v>17.71</c:v>
                </c:pt>
                <c:pt idx="7">
                  <c:v>17.87</c:v>
                </c:pt>
                <c:pt idx="9">
                  <c:v>17.14</c:v>
                </c:pt>
                <c:pt idx="10">
                  <c:v>17.2</c:v>
                </c:pt>
                <c:pt idx="11">
                  <c:v>17.3</c:v>
                </c:pt>
                <c:pt idx="12">
                  <c:v>18.78</c:v>
                </c:pt>
                <c:pt idx="13">
                  <c:v>18.36</c:v>
                </c:pt>
                <c:pt idx="14">
                  <c:v>18.29</c:v>
                </c:pt>
                <c:pt idx="15">
                  <c:v>19</c:v>
                </c:pt>
                <c:pt idx="16">
                  <c:v>19.399999999999999</c:v>
                </c:pt>
                <c:pt idx="17">
                  <c:v>19.66</c:v>
                </c:pt>
                <c:pt idx="18">
                  <c:v>19.010000000000002</c:v>
                </c:pt>
                <c:pt idx="19">
                  <c:v>18.38</c:v>
                </c:pt>
                <c:pt idx="20">
                  <c:v>17.55</c:v>
                </c:pt>
                <c:pt idx="21">
                  <c:v>17.68</c:v>
                </c:pt>
                <c:pt idx="22">
                  <c:v>17.11</c:v>
                </c:pt>
                <c:pt idx="23">
                  <c:v>17.59</c:v>
                </c:pt>
                <c:pt idx="24">
                  <c:v>18.3</c:v>
                </c:pt>
                <c:pt idx="25">
                  <c:v>18.48</c:v>
                </c:pt>
                <c:pt idx="26">
                  <c:v>18.02</c:v>
                </c:pt>
                <c:pt idx="27">
                  <c:v>18.559999999999999</c:v>
                </c:pt>
                <c:pt idx="28">
                  <c:v>18.28</c:v>
                </c:pt>
                <c:pt idx="29">
                  <c:v>19.28</c:v>
                </c:pt>
                <c:pt idx="30">
                  <c:v>19.43</c:v>
                </c:pt>
                <c:pt idx="31">
                  <c:v>18.91</c:v>
                </c:pt>
                <c:pt idx="32">
                  <c:v>18.59</c:v>
                </c:pt>
                <c:pt idx="33">
                  <c:v>18.96</c:v>
                </c:pt>
                <c:pt idx="34">
                  <c:v>19.59</c:v>
                </c:pt>
                <c:pt idx="35">
                  <c:v>20.18</c:v>
                </c:pt>
                <c:pt idx="36">
                  <c:v>19.170000000000002</c:v>
                </c:pt>
                <c:pt idx="37">
                  <c:v>19.170000000000002</c:v>
                </c:pt>
                <c:pt idx="38">
                  <c:v>18.05</c:v>
                </c:pt>
                <c:pt idx="39">
                  <c:v>16.66</c:v>
                </c:pt>
                <c:pt idx="40">
                  <c:v>15.31</c:v>
                </c:pt>
                <c:pt idx="41">
                  <c:v>15.4</c:v>
                </c:pt>
                <c:pt idx="42">
                  <c:v>14.97</c:v>
                </c:pt>
                <c:pt idx="43">
                  <c:v>14.76</c:v>
                </c:pt>
                <c:pt idx="44">
                  <c:v>15.75</c:v>
                </c:pt>
                <c:pt idx="45">
                  <c:v>15.45</c:v>
                </c:pt>
                <c:pt idx="46">
                  <c:v>15.3</c:v>
                </c:pt>
                <c:pt idx="47">
                  <c:v>15.66</c:v>
                </c:pt>
                <c:pt idx="48">
                  <c:v>16.11</c:v>
                </c:pt>
                <c:pt idx="49">
                  <c:v>15.84</c:v>
                </c:pt>
                <c:pt idx="50">
                  <c:v>16.43</c:v>
                </c:pt>
                <c:pt idx="51">
                  <c:v>16.21</c:v>
                </c:pt>
                <c:pt idx="52">
                  <c:v>15.45</c:v>
                </c:pt>
                <c:pt idx="53">
                  <c:v>15.41</c:v>
                </c:pt>
                <c:pt idx="54">
                  <c:v>15.09</c:v>
                </c:pt>
                <c:pt idx="55">
                  <c:v>14.98</c:v>
                </c:pt>
                <c:pt idx="56">
                  <c:v>14.91</c:v>
                </c:pt>
                <c:pt idx="57">
                  <c:v>16.32</c:v>
                </c:pt>
                <c:pt idx="58">
                  <c:v>16.36</c:v>
                </c:pt>
                <c:pt idx="59">
                  <c:v>16.87</c:v>
                </c:pt>
                <c:pt idx="60">
                  <c:v>16.87</c:v>
                </c:pt>
                <c:pt idx="61">
                  <c:v>16.850000000000001</c:v>
                </c:pt>
                <c:pt idx="62">
                  <c:v>17.29</c:v>
                </c:pt>
                <c:pt idx="63">
                  <c:v>16.649999999999999</c:v>
                </c:pt>
                <c:pt idx="64">
                  <c:v>15.97</c:v>
                </c:pt>
                <c:pt idx="65">
                  <c:v>14.65</c:v>
                </c:pt>
                <c:pt idx="66">
                  <c:v>14.04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99368"/>
        <c:axId val="466399760"/>
      </c:lineChart>
      <c:catAx>
        <c:axId val="46639936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9760"/>
        <c:crosses val="autoZero"/>
        <c:auto val="1"/>
        <c:lblAlgn val="ctr"/>
        <c:lblOffset val="100"/>
        <c:noMultiLvlLbl val="0"/>
      </c:catAx>
      <c:valAx>
        <c:axId val="46639976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9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14.84</c:v>
                </c:pt>
                <c:pt idx="1">
                  <c:v>15.08</c:v>
                </c:pt>
                <c:pt idx="2">
                  <c:v>14.67</c:v>
                </c:pt>
                <c:pt idx="3">
                  <c:v>14.64</c:v>
                </c:pt>
                <c:pt idx="4">
                  <c:v>14.57</c:v>
                </c:pt>
                <c:pt idx="5">
                  <c:v>14.65</c:v>
                </c:pt>
                <c:pt idx="6">
                  <c:v>14.38</c:v>
                </c:pt>
                <c:pt idx="7">
                  <c:v>14.92</c:v>
                </c:pt>
                <c:pt idx="8">
                  <c:v>14.52</c:v>
                </c:pt>
                <c:pt idx="9">
                  <c:v>14.29</c:v>
                </c:pt>
                <c:pt idx="10">
                  <c:v>14.49</c:v>
                </c:pt>
                <c:pt idx="11">
                  <c:v>14.75</c:v>
                </c:pt>
                <c:pt idx="12">
                  <c:v>14.7</c:v>
                </c:pt>
                <c:pt idx="13">
                  <c:v>14.61</c:v>
                </c:pt>
                <c:pt idx="14">
                  <c:v>14.88</c:v>
                </c:pt>
                <c:pt idx="15">
                  <c:v>15.35</c:v>
                </c:pt>
                <c:pt idx="16">
                  <c:v>15.3</c:v>
                </c:pt>
                <c:pt idx="17">
                  <c:v>15.41</c:v>
                </c:pt>
                <c:pt idx="18">
                  <c:v>15.51</c:v>
                </c:pt>
                <c:pt idx="19">
                  <c:v>14.94</c:v>
                </c:pt>
                <c:pt idx="20">
                  <c:v>14.88</c:v>
                </c:pt>
                <c:pt idx="21">
                  <c:v>14.61</c:v>
                </c:pt>
                <c:pt idx="22">
                  <c:v>14.91</c:v>
                </c:pt>
                <c:pt idx="23">
                  <c:v>15.19</c:v>
                </c:pt>
                <c:pt idx="24">
                  <c:v>15.81</c:v>
                </c:pt>
                <c:pt idx="25">
                  <c:v>15.76</c:v>
                </c:pt>
                <c:pt idx="26">
                  <c:v>16.239999999999998</c:v>
                </c:pt>
                <c:pt idx="27">
                  <c:v>16.3</c:v>
                </c:pt>
                <c:pt idx="28">
                  <c:v>16.170000000000002</c:v>
                </c:pt>
                <c:pt idx="29">
                  <c:v>16.32</c:v>
                </c:pt>
                <c:pt idx="30">
                  <c:v>16.239999999999998</c:v>
                </c:pt>
                <c:pt idx="31">
                  <c:v>16.22</c:v>
                </c:pt>
                <c:pt idx="32">
                  <c:v>16.09</c:v>
                </c:pt>
                <c:pt idx="33">
                  <c:v>16.420000000000002</c:v>
                </c:pt>
                <c:pt idx="34">
                  <c:v>16.5</c:v>
                </c:pt>
                <c:pt idx="35">
                  <c:v>16</c:v>
                </c:pt>
                <c:pt idx="36">
                  <c:v>15.96</c:v>
                </c:pt>
                <c:pt idx="37">
                  <c:v>16.05</c:v>
                </c:pt>
                <c:pt idx="38">
                  <c:v>15.4</c:v>
                </c:pt>
                <c:pt idx="39">
                  <c:v>14.73</c:v>
                </c:pt>
                <c:pt idx="40">
                  <c:v>14.6</c:v>
                </c:pt>
                <c:pt idx="41">
                  <c:v>14.3</c:v>
                </c:pt>
                <c:pt idx="42">
                  <c:v>14.35</c:v>
                </c:pt>
                <c:pt idx="43">
                  <c:v>14.4</c:v>
                </c:pt>
                <c:pt idx="44">
                  <c:v>14.46</c:v>
                </c:pt>
                <c:pt idx="45">
                  <c:v>14.66</c:v>
                </c:pt>
                <c:pt idx="46">
                  <c:v>14.79</c:v>
                </c:pt>
                <c:pt idx="47">
                  <c:v>15.37</c:v>
                </c:pt>
                <c:pt idx="48">
                  <c:v>15.49</c:v>
                </c:pt>
                <c:pt idx="49">
                  <c:v>15.94</c:v>
                </c:pt>
                <c:pt idx="50">
                  <c:v>15.85</c:v>
                </c:pt>
                <c:pt idx="51">
                  <c:v>15.79</c:v>
                </c:pt>
                <c:pt idx="52">
                  <c:v>15.57</c:v>
                </c:pt>
                <c:pt idx="53">
                  <c:v>15.19</c:v>
                </c:pt>
                <c:pt idx="54">
                  <c:v>15.28</c:v>
                </c:pt>
                <c:pt idx="55">
                  <c:v>15.48</c:v>
                </c:pt>
                <c:pt idx="56">
                  <c:v>15.48</c:v>
                </c:pt>
                <c:pt idx="57">
                  <c:v>15.1</c:v>
                </c:pt>
                <c:pt idx="58">
                  <c:v>15.43</c:v>
                </c:pt>
                <c:pt idx="59">
                  <c:v>15.3</c:v>
                </c:pt>
                <c:pt idx="60">
                  <c:v>15.41</c:v>
                </c:pt>
                <c:pt idx="61">
                  <c:v>15.94</c:v>
                </c:pt>
                <c:pt idx="62">
                  <c:v>16.21</c:v>
                </c:pt>
                <c:pt idx="63">
                  <c:v>15.89</c:v>
                </c:pt>
                <c:pt idx="64">
                  <c:v>15.44</c:v>
                </c:pt>
                <c:pt idx="65">
                  <c:v>15.14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58848"/>
        <c:axId val="537761200"/>
      </c:lineChart>
      <c:dateAx>
        <c:axId val="5377588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1200"/>
        <c:crosses val="autoZero"/>
        <c:auto val="1"/>
        <c:lblOffset val="100"/>
        <c:baseTimeUnit val="days"/>
      </c:dateAx>
      <c:valAx>
        <c:axId val="53776120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5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15.58</c:v>
                </c:pt>
                <c:pt idx="1">
                  <c:v>15.63</c:v>
                </c:pt>
                <c:pt idx="2">
                  <c:v>15.32</c:v>
                </c:pt>
                <c:pt idx="3">
                  <c:v>15.43</c:v>
                </c:pt>
                <c:pt idx="4">
                  <c:v>15.87</c:v>
                </c:pt>
                <c:pt idx="5">
                  <c:v>15.61</c:v>
                </c:pt>
                <c:pt idx="6">
                  <c:v>15.28</c:v>
                </c:pt>
                <c:pt idx="7">
                  <c:v>14.89</c:v>
                </c:pt>
                <c:pt idx="8">
                  <c:v>15</c:v>
                </c:pt>
                <c:pt idx="9">
                  <c:v>15.35</c:v>
                </c:pt>
                <c:pt idx="10">
                  <c:v>15.5</c:v>
                </c:pt>
                <c:pt idx="11">
                  <c:v>15.55</c:v>
                </c:pt>
                <c:pt idx="12">
                  <c:v>15.84</c:v>
                </c:pt>
                <c:pt idx="13">
                  <c:v>16.45</c:v>
                </c:pt>
                <c:pt idx="14">
                  <c:v>16.510000000000002</c:v>
                </c:pt>
                <c:pt idx="15">
                  <c:v>17.440000000000001</c:v>
                </c:pt>
                <c:pt idx="16">
                  <c:v>17.84</c:v>
                </c:pt>
                <c:pt idx="17">
                  <c:v>17.09</c:v>
                </c:pt>
                <c:pt idx="18">
                  <c:v>16.559999999999999</c:v>
                </c:pt>
                <c:pt idx="19">
                  <c:v>16.21</c:v>
                </c:pt>
                <c:pt idx="20">
                  <c:v>16.920000000000002</c:v>
                </c:pt>
                <c:pt idx="21">
                  <c:v>16.68</c:v>
                </c:pt>
                <c:pt idx="22">
                  <c:v>16.579999999999998</c:v>
                </c:pt>
                <c:pt idx="23">
                  <c:v>17.239999999999998</c:v>
                </c:pt>
                <c:pt idx="24">
                  <c:v>16.72</c:v>
                </c:pt>
                <c:pt idx="25">
                  <c:v>16.43</c:v>
                </c:pt>
                <c:pt idx="26">
                  <c:v>17.09</c:v>
                </c:pt>
                <c:pt idx="27">
                  <c:v>19.16</c:v>
                </c:pt>
                <c:pt idx="28">
                  <c:v>18.5</c:v>
                </c:pt>
                <c:pt idx="29">
                  <c:v>18.66</c:v>
                </c:pt>
                <c:pt idx="30">
                  <c:v>18.82</c:v>
                </c:pt>
                <c:pt idx="31">
                  <c:v>18.18</c:v>
                </c:pt>
                <c:pt idx="32">
                  <c:v>18.03</c:v>
                </c:pt>
                <c:pt idx="33">
                  <c:v>18.16</c:v>
                </c:pt>
                <c:pt idx="34">
                  <c:v>18.72</c:v>
                </c:pt>
                <c:pt idx="35">
                  <c:v>18.62</c:v>
                </c:pt>
                <c:pt idx="36">
                  <c:v>18.22</c:v>
                </c:pt>
                <c:pt idx="37">
                  <c:v>17.57</c:v>
                </c:pt>
                <c:pt idx="38">
                  <c:v>15.91</c:v>
                </c:pt>
                <c:pt idx="39">
                  <c:v>14.77</c:v>
                </c:pt>
                <c:pt idx="40">
                  <c:v>14.98</c:v>
                </c:pt>
                <c:pt idx="41">
                  <c:v>14.38</c:v>
                </c:pt>
                <c:pt idx="42">
                  <c:v>14.06</c:v>
                </c:pt>
                <c:pt idx="43">
                  <c:v>14.91</c:v>
                </c:pt>
                <c:pt idx="44">
                  <c:v>15.34</c:v>
                </c:pt>
                <c:pt idx="45">
                  <c:v>14.81</c:v>
                </c:pt>
                <c:pt idx="46">
                  <c:v>15.41</c:v>
                </c:pt>
                <c:pt idx="47">
                  <c:v>15.75</c:v>
                </c:pt>
                <c:pt idx="48">
                  <c:v>15.5</c:v>
                </c:pt>
                <c:pt idx="49">
                  <c:v>16.41</c:v>
                </c:pt>
                <c:pt idx="50">
                  <c:v>16.68</c:v>
                </c:pt>
                <c:pt idx="51">
                  <c:v>16.52</c:v>
                </c:pt>
                <c:pt idx="52">
                  <c:v>16.7</c:v>
                </c:pt>
                <c:pt idx="53">
                  <c:v>16.8</c:v>
                </c:pt>
                <c:pt idx="54">
                  <c:v>17.2</c:v>
                </c:pt>
                <c:pt idx="55">
                  <c:v>16.96</c:v>
                </c:pt>
                <c:pt idx="56">
                  <c:v>17.53</c:v>
                </c:pt>
                <c:pt idx="57">
                  <c:v>16.82</c:v>
                </c:pt>
                <c:pt idx="58">
                  <c:v>16.59</c:v>
                </c:pt>
                <c:pt idx="59">
                  <c:v>16.29</c:v>
                </c:pt>
                <c:pt idx="60">
                  <c:v>15.82</c:v>
                </c:pt>
                <c:pt idx="61">
                  <c:v>16.41</c:v>
                </c:pt>
                <c:pt idx="62">
                  <c:v>15.96</c:v>
                </c:pt>
                <c:pt idx="63">
                  <c:v>15.67</c:v>
                </c:pt>
                <c:pt idx="64">
                  <c:v>14.42</c:v>
                </c:pt>
                <c:pt idx="65">
                  <c:v>14.27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63944"/>
        <c:axId val="537758064"/>
      </c:lineChart>
      <c:dateAx>
        <c:axId val="53776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58064"/>
        <c:crosses val="autoZero"/>
        <c:auto val="1"/>
        <c:lblOffset val="100"/>
        <c:baseTimeUnit val="days"/>
      </c:dateAx>
      <c:valAx>
        <c:axId val="53775806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34.450000000000003</c:v>
                </c:pt>
                <c:pt idx="1">
                  <c:v>34.36</c:v>
                </c:pt>
                <c:pt idx="2">
                  <c:v>34.479999999999997</c:v>
                </c:pt>
                <c:pt idx="3">
                  <c:v>34.659999999999997</c:v>
                </c:pt>
                <c:pt idx="4">
                  <c:v>34.299999999999997</c:v>
                </c:pt>
                <c:pt idx="5">
                  <c:v>33.159999999999997</c:v>
                </c:pt>
                <c:pt idx="6">
                  <c:v>32.64</c:v>
                </c:pt>
                <c:pt idx="7">
                  <c:v>32.1</c:v>
                </c:pt>
                <c:pt idx="8">
                  <c:v>32.11</c:v>
                </c:pt>
                <c:pt idx="9">
                  <c:v>32.4</c:v>
                </c:pt>
                <c:pt idx="10">
                  <c:v>32.86</c:v>
                </c:pt>
                <c:pt idx="11">
                  <c:v>33.21</c:v>
                </c:pt>
                <c:pt idx="12">
                  <c:v>33.35</c:v>
                </c:pt>
                <c:pt idx="13">
                  <c:v>33.840000000000003</c:v>
                </c:pt>
                <c:pt idx="14">
                  <c:v>34</c:v>
                </c:pt>
                <c:pt idx="15">
                  <c:v>34.15</c:v>
                </c:pt>
                <c:pt idx="17">
                  <c:v>34.31</c:v>
                </c:pt>
                <c:pt idx="18">
                  <c:v>34.11</c:v>
                </c:pt>
                <c:pt idx="19">
                  <c:v>33.86</c:v>
                </c:pt>
                <c:pt idx="20">
                  <c:v>34.03</c:v>
                </c:pt>
                <c:pt idx="21">
                  <c:v>34.71</c:v>
                </c:pt>
                <c:pt idx="22">
                  <c:v>34.47</c:v>
                </c:pt>
                <c:pt idx="23">
                  <c:v>34.590000000000003</c:v>
                </c:pt>
                <c:pt idx="24">
                  <c:v>34.9</c:v>
                </c:pt>
                <c:pt idx="25">
                  <c:v>34.4</c:v>
                </c:pt>
                <c:pt idx="26">
                  <c:v>33.369999999999997</c:v>
                </c:pt>
                <c:pt idx="27">
                  <c:v>33.44</c:v>
                </c:pt>
                <c:pt idx="28">
                  <c:v>33.590000000000003</c:v>
                </c:pt>
                <c:pt idx="29">
                  <c:v>33.04</c:v>
                </c:pt>
                <c:pt idx="30">
                  <c:v>32.75</c:v>
                </c:pt>
                <c:pt idx="31">
                  <c:v>32.799999999999997</c:v>
                </c:pt>
                <c:pt idx="32">
                  <c:v>32.04</c:v>
                </c:pt>
                <c:pt idx="33">
                  <c:v>32.21</c:v>
                </c:pt>
                <c:pt idx="34">
                  <c:v>32.14</c:v>
                </c:pt>
                <c:pt idx="35">
                  <c:v>32.520000000000003</c:v>
                </c:pt>
                <c:pt idx="36">
                  <c:v>32.32</c:v>
                </c:pt>
                <c:pt idx="37">
                  <c:v>31.74</c:v>
                </c:pt>
                <c:pt idx="38">
                  <c:v>31.21</c:v>
                </c:pt>
                <c:pt idx="39">
                  <c:v>30.51</c:v>
                </c:pt>
                <c:pt idx="40">
                  <c:v>30</c:v>
                </c:pt>
                <c:pt idx="41">
                  <c:v>30.14</c:v>
                </c:pt>
                <c:pt idx="42">
                  <c:v>29.24</c:v>
                </c:pt>
                <c:pt idx="43">
                  <c:v>28.76</c:v>
                </c:pt>
                <c:pt idx="44">
                  <c:v>28.81</c:v>
                </c:pt>
                <c:pt idx="45">
                  <c:v>28.48</c:v>
                </c:pt>
                <c:pt idx="46">
                  <c:v>28.74</c:v>
                </c:pt>
                <c:pt idx="47">
                  <c:v>28.67</c:v>
                </c:pt>
                <c:pt idx="48">
                  <c:v>29.16</c:v>
                </c:pt>
                <c:pt idx="49">
                  <c:v>29.02</c:v>
                </c:pt>
                <c:pt idx="50">
                  <c:v>29.71</c:v>
                </c:pt>
                <c:pt idx="51">
                  <c:v>29.77</c:v>
                </c:pt>
                <c:pt idx="52">
                  <c:v>29.73</c:v>
                </c:pt>
                <c:pt idx="53">
                  <c:v>29.39</c:v>
                </c:pt>
                <c:pt idx="54">
                  <c:v>29.47</c:v>
                </c:pt>
                <c:pt idx="55">
                  <c:v>29.27</c:v>
                </c:pt>
                <c:pt idx="56">
                  <c:v>29.24</c:v>
                </c:pt>
                <c:pt idx="57">
                  <c:v>29.5</c:v>
                </c:pt>
                <c:pt idx="58">
                  <c:v>28.52</c:v>
                </c:pt>
                <c:pt idx="59">
                  <c:v>29.08</c:v>
                </c:pt>
                <c:pt idx="60">
                  <c:v>28.6</c:v>
                </c:pt>
                <c:pt idx="61">
                  <c:v>27.82</c:v>
                </c:pt>
                <c:pt idx="62">
                  <c:v>28.54</c:v>
                </c:pt>
                <c:pt idx="63">
                  <c:v>28.42</c:v>
                </c:pt>
                <c:pt idx="64">
                  <c:v>27.72</c:v>
                </c:pt>
                <c:pt idx="65">
                  <c:v>27.3</c:v>
                </c:pt>
                <c:pt idx="66">
                  <c:v>25.87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56496"/>
        <c:axId val="537761984"/>
      </c:lineChart>
      <c:catAx>
        <c:axId val="537756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1984"/>
        <c:crosses val="autoZero"/>
        <c:auto val="1"/>
        <c:lblAlgn val="ctr"/>
        <c:lblOffset val="100"/>
        <c:noMultiLvlLbl val="0"/>
      </c:catAx>
      <c:valAx>
        <c:axId val="5377619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5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60.88</c:v>
                </c:pt>
                <c:pt idx="1">
                  <c:v>61.36</c:v>
                </c:pt>
                <c:pt idx="2">
                  <c:v>58.75</c:v>
                </c:pt>
                <c:pt idx="3">
                  <c:v>58.94</c:v>
                </c:pt>
                <c:pt idx="4">
                  <c:v>60.1</c:v>
                </c:pt>
                <c:pt idx="5">
                  <c:v>61.17</c:v>
                </c:pt>
                <c:pt idx="6">
                  <c:v>60.09</c:v>
                </c:pt>
                <c:pt idx="7">
                  <c:v>61.84</c:v>
                </c:pt>
                <c:pt idx="8">
                  <c:v>59.76</c:v>
                </c:pt>
                <c:pt idx="9">
                  <c:v>59.72</c:v>
                </c:pt>
                <c:pt idx="10">
                  <c:v>61.16</c:v>
                </c:pt>
                <c:pt idx="11">
                  <c:v>62.79</c:v>
                </c:pt>
                <c:pt idx="12">
                  <c:v>61.98</c:v>
                </c:pt>
                <c:pt idx="13">
                  <c:v>62.76</c:v>
                </c:pt>
                <c:pt idx="14">
                  <c:v>62.19</c:v>
                </c:pt>
                <c:pt idx="15">
                  <c:v>60.42</c:v>
                </c:pt>
                <c:pt idx="16">
                  <c:v>60.15</c:v>
                </c:pt>
                <c:pt idx="17">
                  <c:v>57.62</c:v>
                </c:pt>
                <c:pt idx="18">
                  <c:v>56.21</c:v>
                </c:pt>
                <c:pt idx="19">
                  <c:v>56.14</c:v>
                </c:pt>
                <c:pt idx="20">
                  <c:v>57.07</c:v>
                </c:pt>
                <c:pt idx="21">
                  <c:v>56.93</c:v>
                </c:pt>
                <c:pt idx="22">
                  <c:v>58.71</c:v>
                </c:pt>
                <c:pt idx="23">
                  <c:v>60.87</c:v>
                </c:pt>
                <c:pt idx="24">
                  <c:v>61.13</c:v>
                </c:pt>
                <c:pt idx="25">
                  <c:v>59.08</c:v>
                </c:pt>
                <c:pt idx="26">
                  <c:v>60.35</c:v>
                </c:pt>
                <c:pt idx="27">
                  <c:v>59.82</c:v>
                </c:pt>
                <c:pt idx="28">
                  <c:v>61.03</c:v>
                </c:pt>
                <c:pt idx="29">
                  <c:v>61.42</c:v>
                </c:pt>
                <c:pt idx="30">
                  <c:v>60.21</c:v>
                </c:pt>
                <c:pt idx="31">
                  <c:v>60.28</c:v>
                </c:pt>
                <c:pt idx="32">
                  <c:v>60.13</c:v>
                </c:pt>
                <c:pt idx="33">
                  <c:v>61.91</c:v>
                </c:pt>
                <c:pt idx="34">
                  <c:v>62.57</c:v>
                </c:pt>
                <c:pt idx="35">
                  <c:v>59.98</c:v>
                </c:pt>
                <c:pt idx="36">
                  <c:v>58.78</c:v>
                </c:pt>
                <c:pt idx="37">
                  <c:v>55.88</c:v>
                </c:pt>
                <c:pt idx="38">
                  <c:v>53.69</c:v>
                </c:pt>
                <c:pt idx="39">
                  <c:v>50.75</c:v>
                </c:pt>
                <c:pt idx="40">
                  <c:v>50.06</c:v>
                </c:pt>
                <c:pt idx="41">
                  <c:v>48.28</c:v>
                </c:pt>
                <c:pt idx="42">
                  <c:v>48.26</c:v>
                </c:pt>
                <c:pt idx="43">
                  <c:v>50.27</c:v>
                </c:pt>
                <c:pt idx="44">
                  <c:v>50.05</c:v>
                </c:pt>
                <c:pt idx="45">
                  <c:v>50.07</c:v>
                </c:pt>
                <c:pt idx="46">
                  <c:v>51.15</c:v>
                </c:pt>
                <c:pt idx="47">
                  <c:v>52.3</c:v>
                </c:pt>
                <c:pt idx="48">
                  <c:v>52.43</c:v>
                </c:pt>
                <c:pt idx="49">
                  <c:v>54.6</c:v>
                </c:pt>
                <c:pt idx="51">
                  <c:v>54.69</c:v>
                </c:pt>
                <c:pt idx="52">
                  <c:v>52.79</c:v>
                </c:pt>
                <c:pt idx="53">
                  <c:v>51.98</c:v>
                </c:pt>
                <c:pt idx="54">
                  <c:v>52.5</c:v>
                </c:pt>
                <c:pt idx="55">
                  <c:v>54.1</c:v>
                </c:pt>
                <c:pt idx="56">
                  <c:v>54.92</c:v>
                </c:pt>
                <c:pt idx="57">
                  <c:v>56.53</c:v>
                </c:pt>
                <c:pt idx="58">
                  <c:v>56.35</c:v>
                </c:pt>
                <c:pt idx="59">
                  <c:v>57.4</c:v>
                </c:pt>
                <c:pt idx="60">
                  <c:v>57.51</c:v>
                </c:pt>
                <c:pt idx="61">
                  <c:v>57.07</c:v>
                </c:pt>
                <c:pt idx="62">
                  <c:v>59.45</c:v>
                </c:pt>
                <c:pt idx="63">
                  <c:v>57.46</c:v>
                </c:pt>
                <c:pt idx="64">
                  <c:v>55.76</c:v>
                </c:pt>
                <c:pt idx="65">
                  <c:v>51.22</c:v>
                </c:pt>
                <c:pt idx="66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62768"/>
        <c:axId val="537764336"/>
      </c:lineChart>
      <c:catAx>
        <c:axId val="537762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4336"/>
        <c:crosses val="autoZero"/>
        <c:auto val="1"/>
        <c:lblAlgn val="ctr"/>
        <c:lblOffset val="100"/>
        <c:noMultiLvlLbl val="0"/>
      </c:catAx>
      <c:valAx>
        <c:axId val="53776433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25-Nov-15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42307.00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25-Aug-15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84.63</c:v>
                </c:pt>
                <c:pt idx="2">
                  <c:v>84.8</c:v>
                </c:pt>
                <c:pt idx="3">
                  <c:v>85.11</c:v>
                </c:pt>
                <c:pt idx="4">
                  <c:v>86.74</c:v>
                </c:pt>
                <c:pt idx="5">
                  <c:v>87.04</c:v>
                </c:pt>
                <c:pt idx="6">
                  <c:v>87.11</c:v>
                </c:pt>
                <c:pt idx="7">
                  <c:v>85.1</c:v>
                </c:pt>
                <c:pt idx="8">
                  <c:v>84.35</c:v>
                </c:pt>
                <c:pt idx="9">
                  <c:v>83.78</c:v>
                </c:pt>
                <c:pt idx="10">
                  <c:v>83.95</c:v>
                </c:pt>
                <c:pt idx="11">
                  <c:v>84.37</c:v>
                </c:pt>
                <c:pt idx="12">
                  <c:v>84.84</c:v>
                </c:pt>
                <c:pt idx="13">
                  <c:v>86.17</c:v>
                </c:pt>
                <c:pt idx="14">
                  <c:v>85.98</c:v>
                </c:pt>
                <c:pt idx="15">
                  <c:v>87.21</c:v>
                </c:pt>
                <c:pt idx="16">
                  <c:v>88.19</c:v>
                </c:pt>
                <c:pt idx="17">
                  <c:v>88.7</c:v>
                </c:pt>
                <c:pt idx="18">
                  <c:v>89.1</c:v>
                </c:pt>
                <c:pt idx="19">
                  <c:v>89.35</c:v>
                </c:pt>
                <c:pt idx="20">
                  <c:v>90.52</c:v>
                </c:pt>
                <c:pt idx="21">
                  <c:v>90.1</c:v>
                </c:pt>
                <c:pt idx="22">
                  <c:v>90.24</c:v>
                </c:pt>
                <c:pt idx="23">
                  <c:v>95.17</c:v>
                </c:pt>
                <c:pt idx="24">
                  <c:v>96.92</c:v>
                </c:pt>
                <c:pt idx="25">
                  <c:v>97.01</c:v>
                </c:pt>
                <c:pt idx="26">
                  <c:v>93.41</c:v>
                </c:pt>
                <c:pt idx="27">
                  <c:v>93.74</c:v>
                </c:pt>
                <c:pt idx="28">
                  <c:v>92.71</c:v>
                </c:pt>
                <c:pt idx="29">
                  <c:v>92.94</c:v>
                </c:pt>
                <c:pt idx="30">
                  <c:v>94.26</c:v>
                </c:pt>
                <c:pt idx="31">
                  <c:v>92.91</c:v>
                </c:pt>
                <c:pt idx="32">
                  <c:v>93.8</c:v>
                </c:pt>
                <c:pt idx="33">
                  <c:v>95.26</c:v>
                </c:pt>
                <c:pt idx="34">
                  <c:v>97.04</c:v>
                </c:pt>
                <c:pt idx="35">
                  <c:v>97.05</c:v>
                </c:pt>
                <c:pt idx="36">
                  <c:v>95.11</c:v>
                </c:pt>
                <c:pt idx="37">
                  <c:v>93.39</c:v>
                </c:pt>
                <c:pt idx="38">
                  <c:v>93.71</c:v>
                </c:pt>
                <c:pt idx="39">
                  <c:v>91.9</c:v>
                </c:pt>
                <c:pt idx="40">
                  <c:v>90.4</c:v>
                </c:pt>
                <c:pt idx="41">
                  <c:v>88.41</c:v>
                </c:pt>
                <c:pt idx="42">
                  <c:v>86.55</c:v>
                </c:pt>
                <c:pt idx="43">
                  <c:v>84.97</c:v>
                </c:pt>
                <c:pt idx="44">
                  <c:v>86.59</c:v>
                </c:pt>
                <c:pt idx="45">
                  <c:v>84.83</c:v>
                </c:pt>
                <c:pt idx="46">
                  <c:v>85.68</c:v>
                </c:pt>
                <c:pt idx="47">
                  <c:v>86.67</c:v>
                </c:pt>
                <c:pt idx="48">
                  <c:v>88.25</c:v>
                </c:pt>
                <c:pt idx="49">
                  <c:v>87.78</c:v>
                </c:pt>
                <c:pt idx="50">
                  <c:v>89.72</c:v>
                </c:pt>
                <c:pt idx="51">
                  <c:v>89.79</c:v>
                </c:pt>
                <c:pt idx="52">
                  <c:v>87.98</c:v>
                </c:pt>
                <c:pt idx="53">
                  <c:v>85.73</c:v>
                </c:pt>
                <c:pt idx="54">
                  <c:v>86.12</c:v>
                </c:pt>
                <c:pt idx="55">
                  <c:v>87.1</c:v>
                </c:pt>
                <c:pt idx="56">
                  <c:v>86.95</c:v>
                </c:pt>
                <c:pt idx="57">
                  <c:v>87.86</c:v>
                </c:pt>
                <c:pt idx="58">
                  <c:v>84.78</c:v>
                </c:pt>
                <c:pt idx="59">
                  <c:v>85.7</c:v>
                </c:pt>
                <c:pt idx="60">
                  <c:v>85.11</c:v>
                </c:pt>
                <c:pt idx="61">
                  <c:v>83.38</c:v>
                </c:pt>
                <c:pt idx="62">
                  <c:v>85.74</c:v>
                </c:pt>
                <c:pt idx="63">
                  <c:v>86.89</c:v>
                </c:pt>
                <c:pt idx="64">
                  <c:v>86.28</c:v>
                </c:pt>
                <c:pt idx="66">
                  <c:v>83.55</c:v>
                </c:pt>
                <c:pt idx="67">
                  <c:v>80.56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63552"/>
        <c:axId val="537767864"/>
      </c:lineChart>
      <c:catAx>
        <c:axId val="53776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7864"/>
        <c:crosses val="autoZero"/>
        <c:auto val="1"/>
        <c:lblAlgn val="ctr"/>
        <c:lblOffset val="100"/>
        <c:noMultiLvlLbl val="0"/>
      </c:catAx>
      <c:valAx>
        <c:axId val="53776786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9.41</c:v>
                </c:pt>
                <c:pt idx="1">
                  <c:v>9.09</c:v>
                </c:pt>
                <c:pt idx="2">
                  <c:v>9.07</c:v>
                </c:pt>
                <c:pt idx="3">
                  <c:v>8.69</c:v>
                </c:pt>
                <c:pt idx="4">
                  <c:v>8.76</c:v>
                </c:pt>
                <c:pt idx="5">
                  <c:v>8.41</c:v>
                </c:pt>
                <c:pt idx="6">
                  <c:v>8.27</c:v>
                </c:pt>
                <c:pt idx="7">
                  <c:v>8.2899999999999991</c:v>
                </c:pt>
                <c:pt idx="8">
                  <c:v>7.99</c:v>
                </c:pt>
                <c:pt idx="9">
                  <c:v>7.82</c:v>
                </c:pt>
                <c:pt idx="10">
                  <c:v>8.08</c:v>
                </c:pt>
                <c:pt idx="11">
                  <c:v>8.35</c:v>
                </c:pt>
                <c:pt idx="12">
                  <c:v>8.61</c:v>
                </c:pt>
                <c:pt idx="13">
                  <c:v>9.09</c:v>
                </c:pt>
                <c:pt idx="14">
                  <c:v>9.1999999999999993</c:v>
                </c:pt>
                <c:pt idx="15">
                  <c:v>9.3800000000000008</c:v>
                </c:pt>
                <c:pt idx="17">
                  <c:v>9.3800000000000008</c:v>
                </c:pt>
                <c:pt idx="18">
                  <c:v>9.17</c:v>
                </c:pt>
                <c:pt idx="19">
                  <c:v>8.93</c:v>
                </c:pt>
                <c:pt idx="20">
                  <c:v>8.9499999999999993</c:v>
                </c:pt>
                <c:pt idx="21">
                  <c:v>8.99</c:v>
                </c:pt>
                <c:pt idx="22">
                  <c:v>8.73</c:v>
                </c:pt>
                <c:pt idx="23">
                  <c:v>8.77</c:v>
                </c:pt>
                <c:pt idx="24">
                  <c:v>9.14</c:v>
                </c:pt>
                <c:pt idx="25">
                  <c:v>9.09</c:v>
                </c:pt>
                <c:pt idx="26">
                  <c:v>9.11</c:v>
                </c:pt>
                <c:pt idx="27">
                  <c:v>9.41</c:v>
                </c:pt>
                <c:pt idx="28">
                  <c:v>9.42</c:v>
                </c:pt>
                <c:pt idx="29">
                  <c:v>9.5500000000000007</c:v>
                </c:pt>
                <c:pt idx="30">
                  <c:v>9.6999999999999993</c:v>
                </c:pt>
                <c:pt idx="31">
                  <c:v>9.9499999999999993</c:v>
                </c:pt>
                <c:pt idx="32">
                  <c:v>10.029999999999999</c:v>
                </c:pt>
                <c:pt idx="33">
                  <c:v>10.08</c:v>
                </c:pt>
                <c:pt idx="34">
                  <c:v>10.26</c:v>
                </c:pt>
                <c:pt idx="35">
                  <c:v>11.01</c:v>
                </c:pt>
                <c:pt idx="36">
                  <c:v>10.94</c:v>
                </c:pt>
                <c:pt idx="37">
                  <c:v>10.98</c:v>
                </c:pt>
                <c:pt idx="38">
                  <c:v>10.41</c:v>
                </c:pt>
                <c:pt idx="39">
                  <c:v>9.52</c:v>
                </c:pt>
                <c:pt idx="40">
                  <c:v>9.26</c:v>
                </c:pt>
                <c:pt idx="41">
                  <c:v>9.66</c:v>
                </c:pt>
                <c:pt idx="42">
                  <c:v>9.4499999999999993</c:v>
                </c:pt>
                <c:pt idx="43">
                  <c:v>9.59</c:v>
                </c:pt>
                <c:pt idx="44">
                  <c:v>9.07</c:v>
                </c:pt>
                <c:pt idx="45">
                  <c:v>9.18</c:v>
                </c:pt>
                <c:pt idx="46">
                  <c:v>9.1999999999999993</c:v>
                </c:pt>
                <c:pt idx="47">
                  <c:v>9.5</c:v>
                </c:pt>
                <c:pt idx="48">
                  <c:v>9.9</c:v>
                </c:pt>
                <c:pt idx="49">
                  <c:v>9.9700000000000006</c:v>
                </c:pt>
                <c:pt idx="50">
                  <c:v>9.9499999999999993</c:v>
                </c:pt>
                <c:pt idx="51">
                  <c:v>9.86</c:v>
                </c:pt>
                <c:pt idx="52">
                  <c:v>9.6300000000000008</c:v>
                </c:pt>
                <c:pt idx="53">
                  <c:v>9.3800000000000008</c:v>
                </c:pt>
                <c:pt idx="54">
                  <c:v>9.65</c:v>
                </c:pt>
                <c:pt idx="55">
                  <c:v>9.6300000000000008</c:v>
                </c:pt>
                <c:pt idx="56">
                  <c:v>9.57</c:v>
                </c:pt>
                <c:pt idx="57">
                  <c:v>9.7200000000000006</c:v>
                </c:pt>
                <c:pt idx="58">
                  <c:v>9.49</c:v>
                </c:pt>
                <c:pt idx="59">
                  <c:v>9.57</c:v>
                </c:pt>
                <c:pt idx="60">
                  <c:v>9.32</c:v>
                </c:pt>
                <c:pt idx="61">
                  <c:v>9.2200000000000006</c:v>
                </c:pt>
                <c:pt idx="62">
                  <c:v>9.4499999999999993</c:v>
                </c:pt>
                <c:pt idx="63">
                  <c:v>9.41</c:v>
                </c:pt>
                <c:pt idx="64">
                  <c:v>8.86</c:v>
                </c:pt>
                <c:pt idx="65">
                  <c:v>8.26</c:v>
                </c:pt>
                <c:pt idx="66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70216"/>
        <c:axId val="537771392"/>
      </c:lineChart>
      <c:dateAx>
        <c:axId val="53777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71392"/>
        <c:crosses val="autoZero"/>
        <c:auto val="1"/>
        <c:lblOffset val="100"/>
        <c:baseTimeUnit val="days"/>
      </c:dateAx>
      <c:valAx>
        <c:axId val="53777139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7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20.95</c:v>
                </c:pt>
                <c:pt idx="1">
                  <c:v>20.51</c:v>
                </c:pt>
                <c:pt idx="2">
                  <c:v>19.89</c:v>
                </c:pt>
                <c:pt idx="3">
                  <c:v>19.2</c:v>
                </c:pt>
                <c:pt idx="4">
                  <c:v>18.829999999999998</c:v>
                </c:pt>
                <c:pt idx="5">
                  <c:v>19.29</c:v>
                </c:pt>
                <c:pt idx="6">
                  <c:v>18.600000000000001</c:v>
                </c:pt>
                <c:pt idx="7">
                  <c:v>19.11</c:v>
                </c:pt>
                <c:pt idx="8">
                  <c:v>19.52</c:v>
                </c:pt>
                <c:pt idx="9">
                  <c:v>21.02</c:v>
                </c:pt>
                <c:pt idx="10">
                  <c:v>20.149999999999999</c:v>
                </c:pt>
                <c:pt idx="11">
                  <c:v>21</c:v>
                </c:pt>
                <c:pt idx="12">
                  <c:v>20.48</c:v>
                </c:pt>
                <c:pt idx="13">
                  <c:v>21.04</c:v>
                </c:pt>
                <c:pt idx="14">
                  <c:v>21.5</c:v>
                </c:pt>
                <c:pt idx="15">
                  <c:v>19.739999999999998</c:v>
                </c:pt>
                <c:pt idx="16">
                  <c:v>19.41</c:v>
                </c:pt>
                <c:pt idx="17">
                  <c:v>18.3</c:v>
                </c:pt>
                <c:pt idx="18">
                  <c:v>17.97</c:v>
                </c:pt>
                <c:pt idx="19">
                  <c:v>18.190000000000001</c:v>
                </c:pt>
                <c:pt idx="20">
                  <c:v>18.54</c:v>
                </c:pt>
                <c:pt idx="21">
                  <c:v>19.309999999999999</c:v>
                </c:pt>
                <c:pt idx="22">
                  <c:v>20.09</c:v>
                </c:pt>
                <c:pt idx="23">
                  <c:v>20</c:v>
                </c:pt>
                <c:pt idx="24">
                  <c:v>20.53</c:v>
                </c:pt>
                <c:pt idx="25">
                  <c:v>20.55</c:v>
                </c:pt>
                <c:pt idx="26">
                  <c:v>20.92</c:v>
                </c:pt>
                <c:pt idx="27">
                  <c:v>20.62</c:v>
                </c:pt>
                <c:pt idx="28">
                  <c:v>20.54</c:v>
                </c:pt>
                <c:pt idx="29">
                  <c:v>20.8</c:v>
                </c:pt>
                <c:pt idx="30">
                  <c:v>20.94</c:v>
                </c:pt>
                <c:pt idx="31">
                  <c:v>21.38</c:v>
                </c:pt>
                <c:pt idx="32">
                  <c:v>21.82</c:v>
                </c:pt>
                <c:pt idx="33">
                  <c:v>21.49</c:v>
                </c:pt>
                <c:pt idx="34">
                  <c:v>21.1</c:v>
                </c:pt>
                <c:pt idx="35">
                  <c:v>21.3</c:v>
                </c:pt>
                <c:pt idx="36">
                  <c:v>21.17</c:v>
                </c:pt>
                <c:pt idx="37">
                  <c:v>21.39</c:v>
                </c:pt>
                <c:pt idx="38">
                  <c:v>20.49</c:v>
                </c:pt>
                <c:pt idx="39">
                  <c:v>19.52</c:v>
                </c:pt>
                <c:pt idx="40">
                  <c:v>19.11</c:v>
                </c:pt>
                <c:pt idx="41">
                  <c:v>18.64</c:v>
                </c:pt>
                <c:pt idx="42">
                  <c:v>18.739999999999998</c:v>
                </c:pt>
                <c:pt idx="43">
                  <c:v>19.36</c:v>
                </c:pt>
                <c:pt idx="44">
                  <c:v>19.52</c:v>
                </c:pt>
                <c:pt idx="45">
                  <c:v>19.41</c:v>
                </c:pt>
                <c:pt idx="46">
                  <c:v>19.79</c:v>
                </c:pt>
                <c:pt idx="47">
                  <c:v>20.190000000000001</c:v>
                </c:pt>
                <c:pt idx="48">
                  <c:v>20.39</c:v>
                </c:pt>
                <c:pt idx="49">
                  <c:v>20.65</c:v>
                </c:pt>
                <c:pt idx="50">
                  <c:v>20.47</c:v>
                </c:pt>
                <c:pt idx="51">
                  <c:v>20.13</c:v>
                </c:pt>
                <c:pt idx="52">
                  <c:v>19.47</c:v>
                </c:pt>
                <c:pt idx="53">
                  <c:v>19.440000000000001</c:v>
                </c:pt>
                <c:pt idx="54">
                  <c:v>18.760000000000002</c:v>
                </c:pt>
                <c:pt idx="55">
                  <c:v>18.54</c:v>
                </c:pt>
                <c:pt idx="56">
                  <c:v>19.84</c:v>
                </c:pt>
                <c:pt idx="57">
                  <c:v>19.29</c:v>
                </c:pt>
                <c:pt idx="58">
                  <c:v>19.41</c:v>
                </c:pt>
                <c:pt idx="59">
                  <c:v>19.02</c:v>
                </c:pt>
                <c:pt idx="60">
                  <c:v>18.45</c:v>
                </c:pt>
                <c:pt idx="61">
                  <c:v>18.96</c:v>
                </c:pt>
                <c:pt idx="62">
                  <c:v>18.88</c:v>
                </c:pt>
                <c:pt idx="63">
                  <c:v>18.420000000000002</c:v>
                </c:pt>
                <c:pt idx="64">
                  <c:v>17.739999999999998</c:v>
                </c:pt>
                <c:pt idx="65">
                  <c:v>17.04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768648"/>
        <c:axId val="537771000"/>
      </c:lineChart>
      <c:catAx>
        <c:axId val="537768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71000"/>
        <c:crosses val="autoZero"/>
        <c:auto val="1"/>
        <c:lblAlgn val="ctr"/>
        <c:lblOffset val="100"/>
        <c:noMultiLvlLbl val="0"/>
      </c:catAx>
      <c:valAx>
        <c:axId val="53777100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76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42.9</c:v>
                </c:pt>
                <c:pt idx="1">
                  <c:v>42.8</c:v>
                </c:pt>
                <c:pt idx="2">
                  <c:v>42.22</c:v>
                </c:pt>
                <c:pt idx="3">
                  <c:v>41.13</c:v>
                </c:pt>
                <c:pt idx="4">
                  <c:v>40.880000000000003</c:v>
                </c:pt>
                <c:pt idx="5">
                  <c:v>40.85</c:v>
                </c:pt>
                <c:pt idx="6">
                  <c:v>39.32</c:v>
                </c:pt>
                <c:pt idx="7">
                  <c:v>39.67</c:v>
                </c:pt>
                <c:pt idx="8">
                  <c:v>39</c:v>
                </c:pt>
                <c:pt idx="9">
                  <c:v>41.64</c:v>
                </c:pt>
                <c:pt idx="10">
                  <c:v>41.31</c:v>
                </c:pt>
                <c:pt idx="11">
                  <c:v>43.1</c:v>
                </c:pt>
                <c:pt idx="12">
                  <c:v>42.84</c:v>
                </c:pt>
                <c:pt idx="13">
                  <c:v>43.48</c:v>
                </c:pt>
                <c:pt idx="14">
                  <c:v>43.49</c:v>
                </c:pt>
                <c:pt idx="15">
                  <c:v>42.57</c:v>
                </c:pt>
                <c:pt idx="16">
                  <c:v>39.32</c:v>
                </c:pt>
                <c:pt idx="17">
                  <c:v>38.96</c:v>
                </c:pt>
                <c:pt idx="18">
                  <c:v>38.64</c:v>
                </c:pt>
                <c:pt idx="19">
                  <c:v>38.69</c:v>
                </c:pt>
                <c:pt idx="20">
                  <c:v>38.54</c:v>
                </c:pt>
                <c:pt idx="21">
                  <c:v>38.68</c:v>
                </c:pt>
                <c:pt idx="22">
                  <c:v>38.76</c:v>
                </c:pt>
                <c:pt idx="23">
                  <c:v>38.53</c:v>
                </c:pt>
                <c:pt idx="24">
                  <c:v>39.46</c:v>
                </c:pt>
                <c:pt idx="25">
                  <c:v>39.6</c:v>
                </c:pt>
                <c:pt idx="26">
                  <c:v>39.9</c:v>
                </c:pt>
                <c:pt idx="27">
                  <c:v>39.770000000000003</c:v>
                </c:pt>
                <c:pt idx="28">
                  <c:v>40.28</c:v>
                </c:pt>
                <c:pt idx="29">
                  <c:v>41.75</c:v>
                </c:pt>
                <c:pt idx="30">
                  <c:v>41.76</c:v>
                </c:pt>
                <c:pt idx="31">
                  <c:v>41.55</c:v>
                </c:pt>
                <c:pt idx="32">
                  <c:v>41.92</c:v>
                </c:pt>
                <c:pt idx="33">
                  <c:v>42.59</c:v>
                </c:pt>
                <c:pt idx="34">
                  <c:v>43.51</c:v>
                </c:pt>
                <c:pt idx="35">
                  <c:v>42.72</c:v>
                </c:pt>
                <c:pt idx="36">
                  <c:v>43.37</c:v>
                </c:pt>
                <c:pt idx="37">
                  <c:v>43.89</c:v>
                </c:pt>
                <c:pt idx="38">
                  <c:v>43.53</c:v>
                </c:pt>
                <c:pt idx="39">
                  <c:v>41.66</c:v>
                </c:pt>
                <c:pt idx="40">
                  <c:v>42.24</c:v>
                </c:pt>
                <c:pt idx="41">
                  <c:v>40.700000000000003</c:v>
                </c:pt>
                <c:pt idx="42">
                  <c:v>40.549999999999997</c:v>
                </c:pt>
                <c:pt idx="43">
                  <c:v>42.4</c:v>
                </c:pt>
                <c:pt idx="44">
                  <c:v>42.72</c:v>
                </c:pt>
                <c:pt idx="45">
                  <c:v>42.18</c:v>
                </c:pt>
                <c:pt idx="46">
                  <c:v>43.07</c:v>
                </c:pt>
                <c:pt idx="47">
                  <c:v>43.57</c:v>
                </c:pt>
                <c:pt idx="48">
                  <c:v>43.11</c:v>
                </c:pt>
                <c:pt idx="49">
                  <c:v>44.35</c:v>
                </c:pt>
                <c:pt idx="50">
                  <c:v>45.12</c:v>
                </c:pt>
                <c:pt idx="51">
                  <c:v>43.86</c:v>
                </c:pt>
                <c:pt idx="52">
                  <c:v>43.15</c:v>
                </c:pt>
                <c:pt idx="53">
                  <c:v>44.15</c:v>
                </c:pt>
                <c:pt idx="54">
                  <c:v>43.69</c:v>
                </c:pt>
                <c:pt idx="55">
                  <c:v>43.92</c:v>
                </c:pt>
                <c:pt idx="56">
                  <c:v>44.5</c:v>
                </c:pt>
                <c:pt idx="57">
                  <c:v>43.94</c:v>
                </c:pt>
                <c:pt idx="58">
                  <c:v>44.92</c:v>
                </c:pt>
                <c:pt idx="59">
                  <c:v>44.51</c:v>
                </c:pt>
                <c:pt idx="60">
                  <c:v>42.79</c:v>
                </c:pt>
                <c:pt idx="61">
                  <c:v>43.46</c:v>
                </c:pt>
                <c:pt idx="62">
                  <c:v>43.17</c:v>
                </c:pt>
                <c:pt idx="63">
                  <c:v>43.28</c:v>
                </c:pt>
                <c:pt idx="64">
                  <c:v>41.07</c:v>
                </c:pt>
                <c:pt idx="65">
                  <c:v>39.39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9912"/>
        <c:axId val="526393440"/>
      </c:lineChart>
      <c:dateAx>
        <c:axId val="526389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3440"/>
        <c:crosses val="autoZero"/>
        <c:auto val="1"/>
        <c:lblOffset val="100"/>
        <c:baseTimeUnit val="days"/>
      </c:dateAx>
      <c:valAx>
        <c:axId val="526393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25-Nov-15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25-Aug-15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62.43</c:v>
                </c:pt>
                <c:pt idx="2">
                  <c:v>62.94</c:v>
                </c:pt>
                <c:pt idx="3">
                  <c:v>63.11</c:v>
                </c:pt>
                <c:pt idx="4">
                  <c:v>63.34</c:v>
                </c:pt>
                <c:pt idx="5">
                  <c:v>63.37</c:v>
                </c:pt>
                <c:pt idx="6">
                  <c:v>63.5</c:v>
                </c:pt>
                <c:pt idx="7">
                  <c:v>62.71</c:v>
                </c:pt>
                <c:pt idx="8">
                  <c:v>63.12</c:v>
                </c:pt>
                <c:pt idx="9">
                  <c:v>62.41</c:v>
                </c:pt>
                <c:pt idx="10">
                  <c:v>62.55</c:v>
                </c:pt>
                <c:pt idx="11">
                  <c:v>63.12</c:v>
                </c:pt>
                <c:pt idx="12">
                  <c:v>63.32</c:v>
                </c:pt>
                <c:pt idx="13">
                  <c:v>63.52</c:v>
                </c:pt>
                <c:pt idx="14">
                  <c:v>64.069999999999993</c:v>
                </c:pt>
                <c:pt idx="15">
                  <c:v>63.55</c:v>
                </c:pt>
                <c:pt idx="16">
                  <c:v>62.89</c:v>
                </c:pt>
                <c:pt idx="17">
                  <c:v>63.16</c:v>
                </c:pt>
                <c:pt idx="18">
                  <c:v>61.8</c:v>
                </c:pt>
                <c:pt idx="19">
                  <c:v>61.88</c:v>
                </c:pt>
                <c:pt idx="20">
                  <c:v>62.79</c:v>
                </c:pt>
                <c:pt idx="21">
                  <c:v>62.31</c:v>
                </c:pt>
                <c:pt idx="22">
                  <c:v>60.29</c:v>
                </c:pt>
                <c:pt idx="23">
                  <c:v>61.82</c:v>
                </c:pt>
                <c:pt idx="24">
                  <c:v>61.68</c:v>
                </c:pt>
                <c:pt idx="25">
                  <c:v>61.55</c:v>
                </c:pt>
                <c:pt idx="26">
                  <c:v>60.65</c:v>
                </c:pt>
                <c:pt idx="27">
                  <c:v>61.44</c:v>
                </c:pt>
                <c:pt idx="28">
                  <c:v>61.59</c:v>
                </c:pt>
                <c:pt idx="29">
                  <c:v>61.2</c:v>
                </c:pt>
                <c:pt idx="30">
                  <c:v>61.59</c:v>
                </c:pt>
                <c:pt idx="31">
                  <c:v>59.86</c:v>
                </c:pt>
                <c:pt idx="32">
                  <c:v>60.64</c:v>
                </c:pt>
                <c:pt idx="33">
                  <c:v>60.91</c:v>
                </c:pt>
                <c:pt idx="34">
                  <c:v>60.44</c:v>
                </c:pt>
                <c:pt idx="35">
                  <c:v>61.12</c:v>
                </c:pt>
                <c:pt idx="36">
                  <c:v>60.04</c:v>
                </c:pt>
                <c:pt idx="37">
                  <c:v>59.88</c:v>
                </c:pt>
                <c:pt idx="38">
                  <c:v>59.9</c:v>
                </c:pt>
                <c:pt idx="39">
                  <c:v>59.15</c:v>
                </c:pt>
                <c:pt idx="40">
                  <c:v>57.97</c:v>
                </c:pt>
                <c:pt idx="41">
                  <c:v>58.24</c:v>
                </c:pt>
                <c:pt idx="42">
                  <c:v>58.36</c:v>
                </c:pt>
                <c:pt idx="43">
                  <c:v>57.74</c:v>
                </c:pt>
                <c:pt idx="44">
                  <c:v>58.99</c:v>
                </c:pt>
                <c:pt idx="45">
                  <c:v>58.59</c:v>
                </c:pt>
                <c:pt idx="46">
                  <c:v>58.51</c:v>
                </c:pt>
                <c:pt idx="47">
                  <c:v>58.1</c:v>
                </c:pt>
                <c:pt idx="48">
                  <c:v>58.56</c:v>
                </c:pt>
                <c:pt idx="49">
                  <c:v>57.57</c:v>
                </c:pt>
                <c:pt idx="50">
                  <c:v>58.99</c:v>
                </c:pt>
                <c:pt idx="51">
                  <c:v>59.2</c:v>
                </c:pt>
                <c:pt idx="52">
                  <c:v>58.98</c:v>
                </c:pt>
                <c:pt idx="53">
                  <c:v>58.24</c:v>
                </c:pt>
                <c:pt idx="54">
                  <c:v>58.14</c:v>
                </c:pt>
                <c:pt idx="55">
                  <c:v>57.67</c:v>
                </c:pt>
                <c:pt idx="56">
                  <c:v>57.35</c:v>
                </c:pt>
                <c:pt idx="57">
                  <c:v>58.2</c:v>
                </c:pt>
                <c:pt idx="58">
                  <c:v>57.04</c:v>
                </c:pt>
                <c:pt idx="59">
                  <c:v>57.98</c:v>
                </c:pt>
                <c:pt idx="60">
                  <c:v>57.93</c:v>
                </c:pt>
                <c:pt idx="61">
                  <c:v>57.14</c:v>
                </c:pt>
                <c:pt idx="62">
                  <c:v>58.28</c:v>
                </c:pt>
                <c:pt idx="63">
                  <c:v>58.63</c:v>
                </c:pt>
                <c:pt idx="64">
                  <c:v>58.74</c:v>
                </c:pt>
                <c:pt idx="66">
                  <c:v>57.4</c:v>
                </c:pt>
                <c:pt idx="67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9520"/>
        <c:axId val="526388736"/>
      </c:lineChart>
      <c:catAx>
        <c:axId val="52638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8736"/>
        <c:crosses val="autoZero"/>
        <c:auto val="1"/>
        <c:lblAlgn val="ctr"/>
        <c:lblOffset val="100"/>
        <c:noMultiLvlLbl val="0"/>
      </c:catAx>
      <c:valAx>
        <c:axId val="5263887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11/25/2015</c:v>
                </c:pt>
                <c:pt idx="1">
                  <c:v>11/24/2015</c:v>
                </c:pt>
                <c:pt idx="2">
                  <c:v>11/23/2015</c:v>
                </c:pt>
                <c:pt idx="3">
                  <c:v>11/20/2015</c:v>
                </c:pt>
                <c:pt idx="4">
                  <c:v>11/19/2015</c:v>
                </c:pt>
                <c:pt idx="5">
                  <c:v>11/18/2015</c:v>
                </c:pt>
                <c:pt idx="6">
                  <c:v>11/17/2015</c:v>
                </c:pt>
                <c:pt idx="7">
                  <c:v>11/16/2015</c:v>
                </c:pt>
                <c:pt idx="8">
                  <c:v>11/13/2015</c:v>
                </c:pt>
                <c:pt idx="9">
                  <c:v>11/12/2015</c:v>
                </c:pt>
                <c:pt idx="10">
                  <c:v>11/11/2015</c:v>
                </c:pt>
                <c:pt idx="11">
                  <c:v>11/10/2015</c:v>
                </c:pt>
                <c:pt idx="12">
                  <c:v>11/9/2015</c:v>
                </c:pt>
                <c:pt idx="13">
                  <c:v>11/6/2015</c:v>
                </c:pt>
                <c:pt idx="14">
                  <c:v>11/5/2015</c:v>
                </c:pt>
                <c:pt idx="15">
                  <c:v>11/4/2015</c:v>
                </c:pt>
                <c:pt idx="16">
                  <c:v>11/4/2015</c:v>
                </c:pt>
                <c:pt idx="17">
                  <c:v>11/3/2015</c:v>
                </c:pt>
                <c:pt idx="18">
                  <c:v>11/2/2015</c:v>
                </c:pt>
                <c:pt idx="19">
                  <c:v>10/30/2015</c:v>
                </c:pt>
                <c:pt idx="20">
                  <c:v>10/29/2015</c:v>
                </c:pt>
                <c:pt idx="21">
                  <c:v>10/28/2015</c:v>
                </c:pt>
                <c:pt idx="22">
                  <c:v>10/27/2015</c:v>
                </c:pt>
                <c:pt idx="23">
                  <c:v>10/26/2015</c:v>
                </c:pt>
                <c:pt idx="24">
                  <c:v>10/23/2015</c:v>
                </c:pt>
                <c:pt idx="25">
                  <c:v>10/22/2015</c:v>
                </c:pt>
                <c:pt idx="26">
                  <c:v>10/21/2015</c:v>
                </c:pt>
                <c:pt idx="27">
                  <c:v>10/20/2015</c:v>
                </c:pt>
                <c:pt idx="28">
                  <c:v>10/19/2015</c:v>
                </c:pt>
                <c:pt idx="29">
                  <c:v>10/16/2015</c:v>
                </c:pt>
                <c:pt idx="30">
                  <c:v>10/15/2015</c:v>
                </c:pt>
                <c:pt idx="31">
                  <c:v>10/14/2015</c:v>
                </c:pt>
                <c:pt idx="32">
                  <c:v>10/13/2015</c:v>
                </c:pt>
                <c:pt idx="33">
                  <c:v>10/12/2015</c:v>
                </c:pt>
                <c:pt idx="34">
                  <c:v>10/9/2015</c:v>
                </c:pt>
                <c:pt idx="35">
                  <c:v>10/8/2015</c:v>
                </c:pt>
                <c:pt idx="36">
                  <c:v>10/7/2015</c:v>
                </c:pt>
                <c:pt idx="37">
                  <c:v>10/6/2015</c:v>
                </c:pt>
                <c:pt idx="38">
                  <c:v>10/5/2015</c:v>
                </c:pt>
                <c:pt idx="39">
                  <c:v>10/2/2015</c:v>
                </c:pt>
                <c:pt idx="40">
                  <c:v>10/1/2015</c:v>
                </c:pt>
                <c:pt idx="41">
                  <c:v>9/30/2015</c:v>
                </c:pt>
                <c:pt idx="42">
                  <c:v>9/29/2015</c:v>
                </c:pt>
                <c:pt idx="43">
                  <c:v>9/28/2015</c:v>
                </c:pt>
                <c:pt idx="44">
                  <c:v>9/25/2015</c:v>
                </c:pt>
                <c:pt idx="45">
                  <c:v>9/24/2015</c:v>
                </c:pt>
                <c:pt idx="46">
                  <c:v>9/23/2015</c:v>
                </c:pt>
                <c:pt idx="47">
                  <c:v>9/22/2015</c:v>
                </c:pt>
                <c:pt idx="48">
                  <c:v>9/21/2015</c:v>
                </c:pt>
                <c:pt idx="49">
                  <c:v>9/18/2015</c:v>
                </c:pt>
                <c:pt idx="50">
                  <c:v>9/17/2015</c:v>
                </c:pt>
                <c:pt idx="51">
                  <c:v>9/16/2015</c:v>
                </c:pt>
                <c:pt idx="52">
                  <c:v>9/15/2015</c:v>
                </c:pt>
                <c:pt idx="53">
                  <c:v>9/14/2015</c:v>
                </c:pt>
                <c:pt idx="54">
                  <c:v>9/11/2015</c:v>
                </c:pt>
                <c:pt idx="55">
                  <c:v>9/10/2015</c:v>
                </c:pt>
                <c:pt idx="56">
                  <c:v>9/9/2015</c:v>
                </c:pt>
                <c:pt idx="57">
                  <c:v>9/8/2015</c:v>
                </c:pt>
                <c:pt idx="58">
                  <c:v>9/4/2015</c:v>
                </c:pt>
                <c:pt idx="59">
                  <c:v>9/3/2015</c:v>
                </c:pt>
                <c:pt idx="60">
                  <c:v>9/2/2015</c:v>
                </c:pt>
                <c:pt idx="61">
                  <c:v>9/1/2015</c:v>
                </c:pt>
                <c:pt idx="62">
                  <c:v>8/31/2015</c:v>
                </c:pt>
                <c:pt idx="63">
                  <c:v>8/28/2015</c:v>
                </c:pt>
                <c:pt idx="64">
                  <c:v>8/27/2015</c:v>
                </c:pt>
                <c:pt idx="65">
                  <c:v>8/26/2015</c:v>
                </c:pt>
                <c:pt idx="66">
                  <c:v>8/25/2015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95.4</c:v>
                </c:pt>
                <c:pt idx="1">
                  <c:v>94.55</c:v>
                </c:pt>
                <c:pt idx="2">
                  <c:v>95.56</c:v>
                </c:pt>
                <c:pt idx="3">
                  <c:v>97.56</c:v>
                </c:pt>
                <c:pt idx="4">
                  <c:v>96.85</c:v>
                </c:pt>
                <c:pt idx="5">
                  <c:v>92.49</c:v>
                </c:pt>
                <c:pt idx="6">
                  <c:v>86.97</c:v>
                </c:pt>
                <c:pt idx="7">
                  <c:v>88.3</c:v>
                </c:pt>
                <c:pt idx="8">
                  <c:v>88.96</c:v>
                </c:pt>
                <c:pt idx="9">
                  <c:v>88.75</c:v>
                </c:pt>
                <c:pt idx="10">
                  <c:v>88.89</c:v>
                </c:pt>
                <c:pt idx="11">
                  <c:v>88.57</c:v>
                </c:pt>
                <c:pt idx="12">
                  <c:v>88.62</c:v>
                </c:pt>
                <c:pt idx="13">
                  <c:v>79.87</c:v>
                </c:pt>
                <c:pt idx="14">
                  <c:v>80.150000000000006</c:v>
                </c:pt>
                <c:pt idx="15">
                  <c:v>80.349999999999994</c:v>
                </c:pt>
                <c:pt idx="17">
                  <c:v>80.680000000000007</c:v>
                </c:pt>
                <c:pt idx="18">
                  <c:v>80.38</c:v>
                </c:pt>
                <c:pt idx="19">
                  <c:v>80.03</c:v>
                </c:pt>
                <c:pt idx="20">
                  <c:v>81.09</c:v>
                </c:pt>
                <c:pt idx="21">
                  <c:v>81.599999999999994</c:v>
                </c:pt>
                <c:pt idx="22">
                  <c:v>77.44</c:v>
                </c:pt>
                <c:pt idx="23">
                  <c:v>80.28</c:v>
                </c:pt>
                <c:pt idx="24">
                  <c:v>81</c:v>
                </c:pt>
                <c:pt idx="25">
                  <c:v>80.52</c:v>
                </c:pt>
                <c:pt idx="26">
                  <c:v>78.7</c:v>
                </c:pt>
                <c:pt idx="27">
                  <c:v>78.84</c:v>
                </c:pt>
                <c:pt idx="28">
                  <c:v>77.77</c:v>
                </c:pt>
                <c:pt idx="29">
                  <c:v>78.36</c:v>
                </c:pt>
                <c:pt idx="30">
                  <c:v>79.459999999999994</c:v>
                </c:pt>
                <c:pt idx="31">
                  <c:v>78.23</c:v>
                </c:pt>
                <c:pt idx="32">
                  <c:v>79.290000000000006</c:v>
                </c:pt>
                <c:pt idx="33">
                  <c:v>80.98</c:v>
                </c:pt>
                <c:pt idx="34">
                  <c:v>82.91</c:v>
                </c:pt>
                <c:pt idx="35">
                  <c:v>82.98</c:v>
                </c:pt>
                <c:pt idx="36">
                  <c:v>81.2</c:v>
                </c:pt>
                <c:pt idx="37">
                  <c:v>79.430000000000007</c:v>
                </c:pt>
                <c:pt idx="38">
                  <c:v>79.98</c:v>
                </c:pt>
                <c:pt idx="39">
                  <c:v>79.010000000000005</c:v>
                </c:pt>
                <c:pt idx="40">
                  <c:v>77.33</c:v>
                </c:pt>
                <c:pt idx="41">
                  <c:v>76.400000000000006</c:v>
                </c:pt>
                <c:pt idx="42">
                  <c:v>74.91</c:v>
                </c:pt>
                <c:pt idx="43">
                  <c:v>74.66</c:v>
                </c:pt>
                <c:pt idx="44">
                  <c:v>75.62</c:v>
                </c:pt>
                <c:pt idx="45">
                  <c:v>75.69</c:v>
                </c:pt>
                <c:pt idx="46">
                  <c:v>76.34</c:v>
                </c:pt>
                <c:pt idx="47">
                  <c:v>77.430000000000007</c:v>
                </c:pt>
                <c:pt idx="48">
                  <c:v>79.569999999999993</c:v>
                </c:pt>
                <c:pt idx="49">
                  <c:v>78.95</c:v>
                </c:pt>
                <c:pt idx="50">
                  <c:v>81.11</c:v>
                </c:pt>
                <c:pt idx="51">
                  <c:v>81.69</c:v>
                </c:pt>
                <c:pt idx="52">
                  <c:v>80.52</c:v>
                </c:pt>
                <c:pt idx="53">
                  <c:v>78.69</c:v>
                </c:pt>
                <c:pt idx="54">
                  <c:v>79.17</c:v>
                </c:pt>
                <c:pt idx="55">
                  <c:v>79.040000000000006</c:v>
                </c:pt>
                <c:pt idx="56">
                  <c:v>78.94</c:v>
                </c:pt>
                <c:pt idx="57">
                  <c:v>78.69</c:v>
                </c:pt>
                <c:pt idx="58">
                  <c:v>76.53</c:v>
                </c:pt>
                <c:pt idx="59">
                  <c:v>77.16</c:v>
                </c:pt>
                <c:pt idx="60">
                  <c:v>76.540000000000006</c:v>
                </c:pt>
                <c:pt idx="61">
                  <c:v>75.709999999999994</c:v>
                </c:pt>
                <c:pt idx="62">
                  <c:v>77.91</c:v>
                </c:pt>
                <c:pt idx="63">
                  <c:v>79.2</c:v>
                </c:pt>
                <c:pt idx="64">
                  <c:v>77.92</c:v>
                </c:pt>
                <c:pt idx="65">
                  <c:v>74.12</c:v>
                </c:pt>
                <c:pt idx="66">
                  <c:v>72.44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1480"/>
        <c:axId val="526396576"/>
      </c:lineChart>
      <c:catAx>
        <c:axId val="52639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6576"/>
        <c:crosses val="autoZero"/>
        <c:auto val="1"/>
        <c:lblAlgn val="ctr"/>
        <c:lblOffset val="100"/>
        <c:noMultiLvlLbl val="0"/>
      </c:catAx>
      <c:valAx>
        <c:axId val="5263965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29.87</c:v>
                </c:pt>
                <c:pt idx="1">
                  <c:v>29.26</c:v>
                </c:pt>
                <c:pt idx="2">
                  <c:v>28.57</c:v>
                </c:pt>
                <c:pt idx="3">
                  <c:v>28.21</c:v>
                </c:pt>
                <c:pt idx="4">
                  <c:v>29.04</c:v>
                </c:pt>
                <c:pt idx="5">
                  <c:v>28.7</c:v>
                </c:pt>
                <c:pt idx="6">
                  <c:v>27.75</c:v>
                </c:pt>
                <c:pt idx="7">
                  <c:v>26</c:v>
                </c:pt>
                <c:pt idx="8">
                  <c:v>27.84</c:v>
                </c:pt>
                <c:pt idx="9">
                  <c:v>25.85</c:v>
                </c:pt>
                <c:pt idx="10">
                  <c:v>25.07</c:v>
                </c:pt>
                <c:pt idx="11">
                  <c:v>26.15</c:v>
                </c:pt>
                <c:pt idx="12">
                  <c:v>26.46</c:v>
                </c:pt>
                <c:pt idx="13">
                  <c:v>27.89</c:v>
                </c:pt>
                <c:pt idx="14">
                  <c:v>29.05</c:v>
                </c:pt>
                <c:pt idx="15">
                  <c:v>29.72</c:v>
                </c:pt>
                <c:pt idx="16">
                  <c:v>29.8</c:v>
                </c:pt>
                <c:pt idx="17">
                  <c:v>30.17</c:v>
                </c:pt>
                <c:pt idx="18">
                  <c:v>29.44</c:v>
                </c:pt>
                <c:pt idx="19">
                  <c:v>29.65</c:v>
                </c:pt>
                <c:pt idx="20">
                  <c:v>38.07</c:v>
                </c:pt>
                <c:pt idx="21">
                  <c:v>38.340000000000003</c:v>
                </c:pt>
                <c:pt idx="22">
                  <c:v>37.96</c:v>
                </c:pt>
                <c:pt idx="23">
                  <c:v>38.840000000000003</c:v>
                </c:pt>
                <c:pt idx="24">
                  <c:v>39.24</c:v>
                </c:pt>
                <c:pt idx="25">
                  <c:v>38.9</c:v>
                </c:pt>
                <c:pt idx="26">
                  <c:v>38.049999999999997</c:v>
                </c:pt>
                <c:pt idx="27">
                  <c:v>39.39</c:v>
                </c:pt>
                <c:pt idx="28">
                  <c:v>41.28</c:v>
                </c:pt>
                <c:pt idx="29">
                  <c:v>44.16</c:v>
                </c:pt>
                <c:pt idx="30">
                  <c:v>46.65</c:v>
                </c:pt>
                <c:pt idx="31">
                  <c:v>46.85</c:v>
                </c:pt>
                <c:pt idx="32">
                  <c:v>47.03</c:v>
                </c:pt>
                <c:pt idx="33">
                  <c:v>48.05</c:v>
                </c:pt>
                <c:pt idx="34">
                  <c:v>48.94</c:v>
                </c:pt>
                <c:pt idx="35">
                  <c:v>47.11</c:v>
                </c:pt>
                <c:pt idx="36">
                  <c:v>47.34</c:v>
                </c:pt>
                <c:pt idx="37">
                  <c:v>47.28</c:v>
                </c:pt>
                <c:pt idx="38">
                  <c:v>47.22</c:v>
                </c:pt>
                <c:pt idx="39">
                  <c:v>46.38</c:v>
                </c:pt>
                <c:pt idx="40">
                  <c:v>43.23</c:v>
                </c:pt>
                <c:pt idx="41">
                  <c:v>42.71</c:v>
                </c:pt>
                <c:pt idx="42">
                  <c:v>41.04</c:v>
                </c:pt>
                <c:pt idx="43">
                  <c:v>40.340000000000003</c:v>
                </c:pt>
                <c:pt idx="44">
                  <c:v>41.33</c:v>
                </c:pt>
                <c:pt idx="45">
                  <c:v>42.99</c:v>
                </c:pt>
                <c:pt idx="46">
                  <c:v>43.78</c:v>
                </c:pt>
                <c:pt idx="47">
                  <c:v>47.44</c:v>
                </c:pt>
                <c:pt idx="48">
                  <c:v>47.9</c:v>
                </c:pt>
                <c:pt idx="49">
                  <c:v>48.09</c:v>
                </c:pt>
                <c:pt idx="50">
                  <c:v>48.5</c:v>
                </c:pt>
                <c:pt idx="51">
                  <c:v>48.2</c:v>
                </c:pt>
                <c:pt idx="52">
                  <c:v>48.97</c:v>
                </c:pt>
                <c:pt idx="53">
                  <c:v>48.07</c:v>
                </c:pt>
                <c:pt idx="54">
                  <c:v>48.14</c:v>
                </c:pt>
                <c:pt idx="55">
                  <c:v>48.12</c:v>
                </c:pt>
                <c:pt idx="56">
                  <c:v>47.11</c:v>
                </c:pt>
                <c:pt idx="57">
                  <c:v>50.1</c:v>
                </c:pt>
                <c:pt idx="58">
                  <c:v>49.09</c:v>
                </c:pt>
                <c:pt idx="59">
                  <c:v>49.79</c:v>
                </c:pt>
                <c:pt idx="60">
                  <c:v>49.42</c:v>
                </c:pt>
                <c:pt idx="61">
                  <c:v>46.16</c:v>
                </c:pt>
                <c:pt idx="62">
                  <c:v>48.28</c:v>
                </c:pt>
                <c:pt idx="63">
                  <c:v>48</c:v>
                </c:pt>
                <c:pt idx="64">
                  <c:v>46.23</c:v>
                </c:pt>
                <c:pt idx="65">
                  <c:v>43.05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8344"/>
        <c:axId val="526385208"/>
      </c:lineChart>
      <c:dateAx>
        <c:axId val="526388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5208"/>
        <c:crosses val="autoZero"/>
        <c:auto val="1"/>
        <c:lblOffset val="100"/>
        <c:baseTimeUnit val="days"/>
      </c:dateAx>
      <c:valAx>
        <c:axId val="52638520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9.24</c:v>
                </c:pt>
                <c:pt idx="2">
                  <c:v>8.9600000000000009</c:v>
                </c:pt>
                <c:pt idx="3">
                  <c:v>8.98</c:v>
                </c:pt>
                <c:pt idx="4">
                  <c:v>9.06</c:v>
                </c:pt>
                <c:pt idx="5">
                  <c:v>8.74</c:v>
                </c:pt>
                <c:pt idx="6">
                  <c:v>8.16</c:v>
                </c:pt>
                <c:pt idx="7">
                  <c:v>8.17</c:v>
                </c:pt>
                <c:pt idx="8">
                  <c:v>8.16</c:v>
                </c:pt>
                <c:pt idx="9">
                  <c:v>8.3000000000000007</c:v>
                </c:pt>
                <c:pt idx="10">
                  <c:v>8.3699999999999992</c:v>
                </c:pt>
                <c:pt idx="11">
                  <c:v>8.3800000000000008</c:v>
                </c:pt>
                <c:pt idx="12">
                  <c:v>8.11</c:v>
                </c:pt>
                <c:pt idx="13">
                  <c:v>7.91</c:v>
                </c:pt>
                <c:pt idx="14">
                  <c:v>8.0299999999999994</c:v>
                </c:pt>
                <c:pt idx="15">
                  <c:v>8</c:v>
                </c:pt>
                <c:pt idx="16">
                  <c:v>7.99</c:v>
                </c:pt>
                <c:pt idx="17">
                  <c:v>8</c:v>
                </c:pt>
                <c:pt idx="18">
                  <c:v>7.95</c:v>
                </c:pt>
                <c:pt idx="19">
                  <c:v>7.93</c:v>
                </c:pt>
                <c:pt idx="20">
                  <c:v>8.11</c:v>
                </c:pt>
                <c:pt idx="21">
                  <c:v>8.02</c:v>
                </c:pt>
                <c:pt idx="22">
                  <c:v>7.67</c:v>
                </c:pt>
                <c:pt idx="23">
                  <c:v>8.52</c:v>
                </c:pt>
                <c:pt idx="24">
                  <c:v>8.41</c:v>
                </c:pt>
                <c:pt idx="25">
                  <c:v>8.25</c:v>
                </c:pt>
                <c:pt idx="26">
                  <c:v>8.2200000000000006</c:v>
                </c:pt>
                <c:pt idx="27">
                  <c:v>8.18</c:v>
                </c:pt>
                <c:pt idx="28">
                  <c:v>8.36</c:v>
                </c:pt>
                <c:pt idx="29">
                  <c:v>8.1999999999999993</c:v>
                </c:pt>
                <c:pt idx="30">
                  <c:v>7.8</c:v>
                </c:pt>
                <c:pt idx="31">
                  <c:v>8.11</c:v>
                </c:pt>
                <c:pt idx="32">
                  <c:v>8.11</c:v>
                </c:pt>
                <c:pt idx="33">
                  <c:v>8.1</c:v>
                </c:pt>
                <c:pt idx="34">
                  <c:v>8.08</c:v>
                </c:pt>
                <c:pt idx="35">
                  <c:v>7.85</c:v>
                </c:pt>
                <c:pt idx="36">
                  <c:v>7.75</c:v>
                </c:pt>
                <c:pt idx="37">
                  <c:v>7.6</c:v>
                </c:pt>
                <c:pt idx="38">
                  <c:v>7.47</c:v>
                </c:pt>
                <c:pt idx="39">
                  <c:v>7.14</c:v>
                </c:pt>
                <c:pt idx="40">
                  <c:v>7.17</c:v>
                </c:pt>
                <c:pt idx="41">
                  <c:v>7.01</c:v>
                </c:pt>
                <c:pt idx="42">
                  <c:v>7.19</c:v>
                </c:pt>
                <c:pt idx="43">
                  <c:v>7.41</c:v>
                </c:pt>
                <c:pt idx="44">
                  <c:v>7.42</c:v>
                </c:pt>
                <c:pt idx="45">
                  <c:v>7.59</c:v>
                </c:pt>
                <c:pt idx="46">
                  <c:v>7.57</c:v>
                </c:pt>
                <c:pt idx="47">
                  <c:v>7.81</c:v>
                </c:pt>
                <c:pt idx="48">
                  <c:v>7.74</c:v>
                </c:pt>
                <c:pt idx="49">
                  <c:v>8.02</c:v>
                </c:pt>
                <c:pt idx="50">
                  <c:v>7.97</c:v>
                </c:pt>
                <c:pt idx="51">
                  <c:v>7.72</c:v>
                </c:pt>
                <c:pt idx="52">
                  <c:v>7.66</c:v>
                </c:pt>
                <c:pt idx="53">
                  <c:v>7.65</c:v>
                </c:pt>
                <c:pt idx="54">
                  <c:v>7.72</c:v>
                </c:pt>
                <c:pt idx="55">
                  <c:v>7.97</c:v>
                </c:pt>
                <c:pt idx="56">
                  <c:v>8.11</c:v>
                </c:pt>
                <c:pt idx="57">
                  <c:v>7.69</c:v>
                </c:pt>
                <c:pt idx="58">
                  <c:v>7.83</c:v>
                </c:pt>
                <c:pt idx="59">
                  <c:v>7.79</c:v>
                </c:pt>
                <c:pt idx="60">
                  <c:v>7.66</c:v>
                </c:pt>
                <c:pt idx="61">
                  <c:v>8.2200000000000006</c:v>
                </c:pt>
                <c:pt idx="62">
                  <c:v>8.2899999999999991</c:v>
                </c:pt>
                <c:pt idx="63">
                  <c:v>8.33</c:v>
                </c:pt>
                <c:pt idx="64">
                  <c:v>8.18</c:v>
                </c:pt>
                <c:pt idx="65">
                  <c:v>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5600"/>
        <c:axId val="526385992"/>
      </c:lineChart>
      <c:dateAx>
        <c:axId val="52638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5992"/>
        <c:crosses val="autoZero"/>
        <c:auto val="1"/>
        <c:lblOffset val="100"/>
        <c:baseTimeUnit val="days"/>
      </c:dateAx>
      <c:valAx>
        <c:axId val="52638599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128.38999999999999</c:v>
                </c:pt>
                <c:pt idx="1">
                  <c:v>128.34</c:v>
                </c:pt>
                <c:pt idx="2">
                  <c:v>124.41</c:v>
                </c:pt>
                <c:pt idx="3">
                  <c:v>126.4</c:v>
                </c:pt>
                <c:pt idx="4">
                  <c:v>125.21</c:v>
                </c:pt>
                <c:pt idx="5">
                  <c:v>125.92</c:v>
                </c:pt>
                <c:pt idx="6">
                  <c:v>122.06</c:v>
                </c:pt>
                <c:pt idx="7">
                  <c:v>121.47</c:v>
                </c:pt>
                <c:pt idx="8">
                  <c:v>117.54</c:v>
                </c:pt>
                <c:pt idx="9">
                  <c:v>119.85</c:v>
                </c:pt>
                <c:pt idx="10">
                  <c:v>119.95</c:v>
                </c:pt>
                <c:pt idx="11">
                  <c:v>119.86</c:v>
                </c:pt>
                <c:pt idx="12">
                  <c:v>126.5</c:v>
                </c:pt>
                <c:pt idx="13">
                  <c:v>129.66999999999999</c:v>
                </c:pt>
                <c:pt idx="14">
                  <c:v>121.06</c:v>
                </c:pt>
                <c:pt idx="15">
                  <c:v>124.11</c:v>
                </c:pt>
                <c:pt idx="16">
                  <c:v>122.14</c:v>
                </c:pt>
                <c:pt idx="17">
                  <c:v>123.8</c:v>
                </c:pt>
                <c:pt idx="18">
                  <c:v>123.13</c:v>
                </c:pt>
                <c:pt idx="19">
                  <c:v>120.09</c:v>
                </c:pt>
                <c:pt idx="20">
                  <c:v>127.09</c:v>
                </c:pt>
                <c:pt idx="21">
                  <c:v>121.49</c:v>
                </c:pt>
                <c:pt idx="22">
                  <c:v>123.61</c:v>
                </c:pt>
                <c:pt idx="23">
                  <c:v>129.58000000000001</c:v>
                </c:pt>
                <c:pt idx="24">
                  <c:v>125.34</c:v>
                </c:pt>
                <c:pt idx="25">
                  <c:v>120.5</c:v>
                </c:pt>
                <c:pt idx="26">
                  <c:v>119.89</c:v>
                </c:pt>
                <c:pt idx="27">
                  <c:v>118.96</c:v>
                </c:pt>
                <c:pt idx="28">
                  <c:v>121.07</c:v>
                </c:pt>
                <c:pt idx="29">
                  <c:v>121.87</c:v>
                </c:pt>
                <c:pt idx="30">
                  <c:v>117.46</c:v>
                </c:pt>
                <c:pt idx="31">
                  <c:v>113.42</c:v>
                </c:pt>
                <c:pt idx="32">
                  <c:v>117.68</c:v>
                </c:pt>
                <c:pt idx="33">
                  <c:v>116.91</c:v>
                </c:pt>
                <c:pt idx="34">
                  <c:v>116.69</c:v>
                </c:pt>
                <c:pt idx="35">
                  <c:v>118.64</c:v>
                </c:pt>
                <c:pt idx="36">
                  <c:v>117.11</c:v>
                </c:pt>
                <c:pt idx="37">
                  <c:v>121.22</c:v>
                </c:pt>
                <c:pt idx="38">
                  <c:v>123.33</c:v>
                </c:pt>
                <c:pt idx="39">
                  <c:v>122.14</c:v>
                </c:pt>
                <c:pt idx="40">
                  <c:v>125.01</c:v>
                </c:pt>
                <c:pt idx="41">
                  <c:v>119.67</c:v>
                </c:pt>
                <c:pt idx="42">
                  <c:v>120.85</c:v>
                </c:pt>
                <c:pt idx="43">
                  <c:v>126.74</c:v>
                </c:pt>
                <c:pt idx="44">
                  <c:v>124.1</c:v>
                </c:pt>
                <c:pt idx="45">
                  <c:v>125.54</c:v>
                </c:pt>
                <c:pt idx="46">
                  <c:v>124.7</c:v>
                </c:pt>
                <c:pt idx="47">
                  <c:v>127.26</c:v>
                </c:pt>
                <c:pt idx="48">
                  <c:v>127.59</c:v>
                </c:pt>
                <c:pt idx="49">
                  <c:v>130.61000000000001</c:v>
                </c:pt>
                <c:pt idx="50">
                  <c:v>131.49</c:v>
                </c:pt>
                <c:pt idx="52">
                  <c:v>134.38</c:v>
                </c:pt>
                <c:pt idx="53">
                  <c:v>131.19</c:v>
                </c:pt>
                <c:pt idx="54">
                  <c:v>131.08000000000001</c:v>
                </c:pt>
                <c:pt idx="55">
                  <c:v>128.72</c:v>
                </c:pt>
                <c:pt idx="56">
                  <c:v>127.17</c:v>
                </c:pt>
                <c:pt idx="57">
                  <c:v>129.16</c:v>
                </c:pt>
                <c:pt idx="58">
                  <c:v>121.15</c:v>
                </c:pt>
                <c:pt idx="59">
                  <c:v>123.77</c:v>
                </c:pt>
                <c:pt idx="60">
                  <c:v>124.04</c:v>
                </c:pt>
                <c:pt idx="61">
                  <c:v>119.37</c:v>
                </c:pt>
                <c:pt idx="62">
                  <c:v>125.97</c:v>
                </c:pt>
                <c:pt idx="63">
                  <c:v>127.62</c:v>
                </c:pt>
                <c:pt idx="64">
                  <c:v>126.26</c:v>
                </c:pt>
                <c:pt idx="65">
                  <c:v>116.2</c:v>
                </c:pt>
                <c:pt idx="66">
                  <c:v>108.51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8536"/>
        <c:axId val="526398928"/>
      </c:lineChart>
      <c:catAx>
        <c:axId val="526398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8928"/>
        <c:crosses val="autoZero"/>
        <c:auto val="1"/>
        <c:lblAlgn val="ctr"/>
        <c:lblOffset val="100"/>
        <c:noMultiLvlLbl val="0"/>
      </c:catAx>
      <c:valAx>
        <c:axId val="5263989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118.67</c:v>
                </c:pt>
                <c:pt idx="1">
                  <c:v>117.95</c:v>
                </c:pt>
                <c:pt idx="2">
                  <c:v>119.42</c:v>
                </c:pt>
                <c:pt idx="3">
                  <c:v>120.07</c:v>
                </c:pt>
                <c:pt idx="4">
                  <c:v>118.71</c:v>
                </c:pt>
                <c:pt idx="5">
                  <c:v>118.14</c:v>
                </c:pt>
                <c:pt idx="6">
                  <c:v>116.13</c:v>
                </c:pt>
                <c:pt idx="7">
                  <c:v>115.92</c:v>
                </c:pt>
                <c:pt idx="8">
                  <c:v>114.84</c:v>
                </c:pt>
                <c:pt idx="9">
                  <c:v>116.21</c:v>
                </c:pt>
                <c:pt idx="10">
                  <c:v>116.52</c:v>
                </c:pt>
                <c:pt idx="11">
                  <c:v>117.42</c:v>
                </c:pt>
                <c:pt idx="12">
                  <c:v>116.42</c:v>
                </c:pt>
                <c:pt idx="13">
                  <c:v>115.67</c:v>
                </c:pt>
                <c:pt idx="14">
                  <c:v>113</c:v>
                </c:pt>
                <c:pt idx="15">
                  <c:v>113.25</c:v>
                </c:pt>
                <c:pt idx="16">
                  <c:v>115.54</c:v>
                </c:pt>
                <c:pt idx="17">
                  <c:v>115.04</c:v>
                </c:pt>
                <c:pt idx="18">
                  <c:v>113.74</c:v>
                </c:pt>
                <c:pt idx="19">
                  <c:v>115.04</c:v>
                </c:pt>
                <c:pt idx="20">
                  <c:v>114.34</c:v>
                </c:pt>
                <c:pt idx="21">
                  <c:v>113.77</c:v>
                </c:pt>
                <c:pt idx="22">
                  <c:v>113.52</c:v>
                </c:pt>
                <c:pt idx="23">
                  <c:v>113.09</c:v>
                </c:pt>
                <c:pt idx="24">
                  <c:v>113.25</c:v>
                </c:pt>
                <c:pt idx="25">
                  <c:v>110.09</c:v>
                </c:pt>
                <c:pt idx="26">
                  <c:v>109.84</c:v>
                </c:pt>
                <c:pt idx="27">
                  <c:v>109.47</c:v>
                </c:pt>
                <c:pt idx="28">
                  <c:v>108.24</c:v>
                </c:pt>
                <c:pt idx="29">
                  <c:v>107.89</c:v>
                </c:pt>
                <c:pt idx="30">
                  <c:v>105.73</c:v>
                </c:pt>
                <c:pt idx="31">
                  <c:v>106.59</c:v>
                </c:pt>
                <c:pt idx="32">
                  <c:v>106.35</c:v>
                </c:pt>
                <c:pt idx="33">
                  <c:v>105.56</c:v>
                </c:pt>
                <c:pt idx="34">
                  <c:v>104.61</c:v>
                </c:pt>
                <c:pt idx="35">
                  <c:v>103.39</c:v>
                </c:pt>
                <c:pt idx="36">
                  <c:v>103.77</c:v>
                </c:pt>
                <c:pt idx="37">
                  <c:v>103.85</c:v>
                </c:pt>
                <c:pt idx="38">
                  <c:v>103</c:v>
                </c:pt>
                <c:pt idx="39">
                  <c:v>102.67</c:v>
                </c:pt>
                <c:pt idx="40">
                  <c:v>102.2</c:v>
                </c:pt>
                <c:pt idx="41">
                  <c:v>99.42</c:v>
                </c:pt>
                <c:pt idx="42">
                  <c:v>98.49</c:v>
                </c:pt>
                <c:pt idx="43">
                  <c:v>100.3</c:v>
                </c:pt>
                <c:pt idx="44">
                  <c:v>100.62</c:v>
                </c:pt>
                <c:pt idx="45">
                  <c:v>101.57</c:v>
                </c:pt>
                <c:pt idx="46">
                  <c:v>102.49</c:v>
                </c:pt>
                <c:pt idx="47">
                  <c:v>103.41</c:v>
                </c:pt>
                <c:pt idx="48">
                  <c:v>102.84</c:v>
                </c:pt>
                <c:pt idx="49">
                  <c:v>104.2</c:v>
                </c:pt>
                <c:pt idx="50">
                  <c:v>103.96</c:v>
                </c:pt>
                <c:pt idx="51">
                  <c:v>103.43</c:v>
                </c:pt>
                <c:pt idx="52">
                  <c:v>103.82</c:v>
                </c:pt>
                <c:pt idx="53">
                  <c:v>104.48</c:v>
                </c:pt>
                <c:pt idx="54">
                  <c:v>102.6</c:v>
                </c:pt>
                <c:pt idx="55">
                  <c:v>101.91</c:v>
                </c:pt>
                <c:pt idx="56">
                  <c:v>104.01</c:v>
                </c:pt>
                <c:pt idx="57">
                  <c:v>100.97</c:v>
                </c:pt>
                <c:pt idx="58">
                  <c:v>101.99</c:v>
                </c:pt>
                <c:pt idx="59">
                  <c:v>101.89</c:v>
                </c:pt>
                <c:pt idx="60">
                  <c:v>99.51</c:v>
                </c:pt>
                <c:pt idx="61">
                  <c:v>101.88</c:v>
                </c:pt>
                <c:pt idx="62">
                  <c:v>102.48</c:v>
                </c:pt>
                <c:pt idx="63">
                  <c:v>102.17</c:v>
                </c:pt>
                <c:pt idx="64">
                  <c:v>99.23</c:v>
                </c:pt>
                <c:pt idx="65">
                  <c:v>95.89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3240"/>
        <c:axId val="567032064"/>
      </c:lineChart>
      <c:dateAx>
        <c:axId val="56703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2064"/>
        <c:crosses val="autoZero"/>
        <c:auto val="1"/>
        <c:lblOffset val="100"/>
        <c:baseTimeUnit val="days"/>
      </c:dateAx>
      <c:valAx>
        <c:axId val="567032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107.78</c:v>
                </c:pt>
                <c:pt idx="1">
                  <c:v>106.57</c:v>
                </c:pt>
                <c:pt idx="2">
                  <c:v>106.36</c:v>
                </c:pt>
                <c:pt idx="3">
                  <c:v>106.54</c:v>
                </c:pt>
                <c:pt idx="4">
                  <c:v>106.51</c:v>
                </c:pt>
                <c:pt idx="5">
                  <c:v>108.13</c:v>
                </c:pt>
                <c:pt idx="6">
                  <c:v>104.53</c:v>
                </c:pt>
                <c:pt idx="7">
                  <c:v>103.81</c:v>
                </c:pt>
                <c:pt idx="8">
                  <c:v>102.57</c:v>
                </c:pt>
                <c:pt idx="9">
                  <c:v>104.23</c:v>
                </c:pt>
                <c:pt idx="10">
                  <c:v>107.19</c:v>
                </c:pt>
                <c:pt idx="11">
                  <c:v>108.85</c:v>
                </c:pt>
                <c:pt idx="12">
                  <c:v>108.11</c:v>
                </c:pt>
                <c:pt idx="13">
                  <c:v>108.34</c:v>
                </c:pt>
                <c:pt idx="14">
                  <c:v>107.83</c:v>
                </c:pt>
                <c:pt idx="15">
                  <c:v>108.98</c:v>
                </c:pt>
                <c:pt idx="16">
                  <c:v>109.1</c:v>
                </c:pt>
                <c:pt idx="17">
                  <c:v>109.6</c:v>
                </c:pt>
                <c:pt idx="18">
                  <c:v>108.13</c:v>
                </c:pt>
                <c:pt idx="19">
                  <c:v>109.21</c:v>
                </c:pt>
                <c:pt idx="20">
                  <c:v>108.13</c:v>
                </c:pt>
                <c:pt idx="21">
                  <c:v>110.96</c:v>
                </c:pt>
                <c:pt idx="22">
                  <c:v>108.63</c:v>
                </c:pt>
                <c:pt idx="23">
                  <c:v>107.99</c:v>
                </c:pt>
                <c:pt idx="24">
                  <c:v>107.6</c:v>
                </c:pt>
                <c:pt idx="25">
                  <c:v>101.73</c:v>
                </c:pt>
                <c:pt idx="26">
                  <c:v>101.66</c:v>
                </c:pt>
                <c:pt idx="27">
                  <c:v>103.61</c:v>
                </c:pt>
                <c:pt idx="28">
                  <c:v>102.83</c:v>
                </c:pt>
                <c:pt idx="29">
                  <c:v>101.64</c:v>
                </c:pt>
                <c:pt idx="30">
                  <c:v>98.39</c:v>
                </c:pt>
                <c:pt idx="31">
                  <c:v>98.19</c:v>
                </c:pt>
                <c:pt idx="32">
                  <c:v>99.51</c:v>
                </c:pt>
                <c:pt idx="33">
                  <c:v>100.65</c:v>
                </c:pt>
                <c:pt idx="34">
                  <c:v>100.81</c:v>
                </c:pt>
                <c:pt idx="35">
                  <c:v>100.27</c:v>
                </c:pt>
                <c:pt idx="36">
                  <c:v>97.54</c:v>
                </c:pt>
                <c:pt idx="37">
                  <c:v>99.26</c:v>
                </c:pt>
                <c:pt idx="38">
                  <c:v>98.28</c:v>
                </c:pt>
                <c:pt idx="39">
                  <c:v>98.27</c:v>
                </c:pt>
                <c:pt idx="40">
                  <c:v>98.19</c:v>
                </c:pt>
                <c:pt idx="41">
                  <c:v>96</c:v>
                </c:pt>
                <c:pt idx="42">
                  <c:v>94.8</c:v>
                </c:pt>
                <c:pt idx="43">
                  <c:v>100.14</c:v>
                </c:pt>
                <c:pt idx="44">
                  <c:v>102.51</c:v>
                </c:pt>
                <c:pt idx="45">
                  <c:v>105.49</c:v>
                </c:pt>
                <c:pt idx="46">
                  <c:v>106.51</c:v>
                </c:pt>
                <c:pt idx="47">
                  <c:v>105.74</c:v>
                </c:pt>
                <c:pt idx="48">
                  <c:v>108.44</c:v>
                </c:pt>
                <c:pt idx="49">
                  <c:v>111.61</c:v>
                </c:pt>
                <c:pt idx="50">
                  <c:v>111.03</c:v>
                </c:pt>
                <c:pt idx="51">
                  <c:v>111.05</c:v>
                </c:pt>
                <c:pt idx="52">
                  <c:v>109.35</c:v>
                </c:pt>
                <c:pt idx="54">
                  <c:v>109.63</c:v>
                </c:pt>
                <c:pt idx="55">
                  <c:v>107.25</c:v>
                </c:pt>
                <c:pt idx="56">
                  <c:v>103.82</c:v>
                </c:pt>
                <c:pt idx="57">
                  <c:v>104.9</c:v>
                </c:pt>
                <c:pt idx="58">
                  <c:v>102.06</c:v>
                </c:pt>
                <c:pt idx="59">
                  <c:v>101.91</c:v>
                </c:pt>
                <c:pt idx="60">
                  <c:v>104.27</c:v>
                </c:pt>
                <c:pt idx="61">
                  <c:v>101.49</c:v>
                </c:pt>
                <c:pt idx="62">
                  <c:v>105.07</c:v>
                </c:pt>
                <c:pt idx="63">
                  <c:v>107.78</c:v>
                </c:pt>
                <c:pt idx="64">
                  <c:v>107.99</c:v>
                </c:pt>
                <c:pt idx="65">
                  <c:v>106.96</c:v>
                </c:pt>
                <c:pt idx="66">
                  <c:v>102.56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2456"/>
        <c:axId val="567032848"/>
      </c:lineChart>
      <c:catAx>
        <c:axId val="56703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2848"/>
        <c:crosses val="autoZero"/>
        <c:auto val="1"/>
        <c:lblAlgn val="ctr"/>
        <c:lblOffset val="100"/>
        <c:noMultiLvlLbl val="0"/>
      </c:catAx>
      <c:valAx>
        <c:axId val="56703284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49.83</c:v>
                </c:pt>
                <c:pt idx="1">
                  <c:v>48.79</c:v>
                </c:pt>
                <c:pt idx="2">
                  <c:v>48.31</c:v>
                </c:pt>
                <c:pt idx="3">
                  <c:v>48.09</c:v>
                </c:pt>
                <c:pt idx="4">
                  <c:v>47.64</c:v>
                </c:pt>
                <c:pt idx="5">
                  <c:v>46.31</c:v>
                </c:pt>
                <c:pt idx="6">
                  <c:v>46.63</c:v>
                </c:pt>
                <c:pt idx="7">
                  <c:v>46.06</c:v>
                </c:pt>
                <c:pt idx="8">
                  <c:v>46.05</c:v>
                </c:pt>
                <c:pt idx="10">
                  <c:v>47.28</c:v>
                </c:pt>
                <c:pt idx="11">
                  <c:v>48.04</c:v>
                </c:pt>
                <c:pt idx="12">
                  <c:v>45.95</c:v>
                </c:pt>
                <c:pt idx="13">
                  <c:v>47.7</c:v>
                </c:pt>
                <c:pt idx="14">
                  <c:v>47.25</c:v>
                </c:pt>
                <c:pt idx="15">
                  <c:v>47.48</c:v>
                </c:pt>
                <c:pt idx="16">
                  <c:v>46.92</c:v>
                </c:pt>
                <c:pt idx="17">
                  <c:v>46.15</c:v>
                </c:pt>
                <c:pt idx="18">
                  <c:v>45.5</c:v>
                </c:pt>
                <c:pt idx="19">
                  <c:v>45.99</c:v>
                </c:pt>
                <c:pt idx="20">
                  <c:v>45.74</c:v>
                </c:pt>
                <c:pt idx="21">
                  <c:v>43.76</c:v>
                </c:pt>
                <c:pt idx="22">
                  <c:v>45.12</c:v>
                </c:pt>
                <c:pt idx="23">
                  <c:v>45.1</c:v>
                </c:pt>
                <c:pt idx="24">
                  <c:v>44.71</c:v>
                </c:pt>
                <c:pt idx="25">
                  <c:v>43.11</c:v>
                </c:pt>
                <c:pt idx="26">
                  <c:v>43.25</c:v>
                </c:pt>
                <c:pt idx="27">
                  <c:v>43</c:v>
                </c:pt>
                <c:pt idx="28">
                  <c:v>43.14</c:v>
                </c:pt>
                <c:pt idx="29">
                  <c:v>43.74</c:v>
                </c:pt>
                <c:pt idx="30">
                  <c:v>43.26</c:v>
                </c:pt>
                <c:pt idx="31">
                  <c:v>44.27</c:v>
                </c:pt>
                <c:pt idx="32">
                  <c:v>45.54</c:v>
                </c:pt>
                <c:pt idx="33">
                  <c:v>46.37</c:v>
                </c:pt>
                <c:pt idx="34">
                  <c:v>46.2</c:v>
                </c:pt>
                <c:pt idx="35">
                  <c:v>44.65</c:v>
                </c:pt>
                <c:pt idx="36">
                  <c:v>42.9</c:v>
                </c:pt>
                <c:pt idx="37">
                  <c:v>42.84</c:v>
                </c:pt>
                <c:pt idx="38">
                  <c:v>40.840000000000003</c:v>
                </c:pt>
                <c:pt idx="39">
                  <c:v>40.26</c:v>
                </c:pt>
                <c:pt idx="40">
                  <c:v>40.700000000000003</c:v>
                </c:pt>
                <c:pt idx="41">
                  <c:v>40.39</c:v>
                </c:pt>
                <c:pt idx="42">
                  <c:v>40</c:v>
                </c:pt>
                <c:pt idx="43">
                  <c:v>40.36</c:v>
                </c:pt>
                <c:pt idx="44">
                  <c:v>40.58</c:v>
                </c:pt>
                <c:pt idx="45">
                  <c:v>41.3</c:v>
                </c:pt>
                <c:pt idx="46">
                  <c:v>42.16</c:v>
                </c:pt>
                <c:pt idx="47">
                  <c:v>43.26</c:v>
                </c:pt>
                <c:pt idx="48">
                  <c:v>43.26</c:v>
                </c:pt>
                <c:pt idx="49">
                  <c:v>43.35</c:v>
                </c:pt>
                <c:pt idx="50">
                  <c:v>44.39</c:v>
                </c:pt>
                <c:pt idx="51">
                  <c:v>43.67</c:v>
                </c:pt>
                <c:pt idx="52">
                  <c:v>43.13</c:v>
                </c:pt>
                <c:pt idx="53">
                  <c:v>44.26</c:v>
                </c:pt>
                <c:pt idx="54">
                  <c:v>44.32</c:v>
                </c:pt>
                <c:pt idx="55">
                  <c:v>44.74</c:v>
                </c:pt>
                <c:pt idx="56">
                  <c:v>45.4</c:v>
                </c:pt>
                <c:pt idx="57">
                  <c:v>44.36</c:v>
                </c:pt>
                <c:pt idx="58">
                  <c:v>45.43</c:v>
                </c:pt>
                <c:pt idx="59">
                  <c:v>45.17</c:v>
                </c:pt>
                <c:pt idx="60">
                  <c:v>44.06</c:v>
                </c:pt>
                <c:pt idx="61">
                  <c:v>45.6</c:v>
                </c:pt>
                <c:pt idx="62">
                  <c:v>44.83</c:v>
                </c:pt>
                <c:pt idx="63">
                  <c:v>44.93</c:v>
                </c:pt>
                <c:pt idx="64">
                  <c:v>43.97</c:v>
                </c:pt>
                <c:pt idx="65">
                  <c:v>43.4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1872"/>
        <c:axId val="567029320"/>
      </c:lineChart>
      <c:catAx>
        <c:axId val="56702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9320"/>
        <c:crosses val="autoZero"/>
        <c:auto val="1"/>
        <c:lblAlgn val="ctr"/>
        <c:lblOffset val="100"/>
        <c:noMultiLvlLbl val="0"/>
      </c:catAx>
      <c:valAx>
        <c:axId val="5670293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36.340000000000003</c:v>
                </c:pt>
                <c:pt idx="1">
                  <c:v>36.22</c:v>
                </c:pt>
                <c:pt idx="2">
                  <c:v>36.08</c:v>
                </c:pt>
                <c:pt idx="3">
                  <c:v>36.340000000000003</c:v>
                </c:pt>
                <c:pt idx="4">
                  <c:v>36.14</c:v>
                </c:pt>
                <c:pt idx="5">
                  <c:v>36.46</c:v>
                </c:pt>
                <c:pt idx="6">
                  <c:v>35.21</c:v>
                </c:pt>
                <c:pt idx="7">
                  <c:v>35.17</c:v>
                </c:pt>
                <c:pt idx="8">
                  <c:v>34.31</c:v>
                </c:pt>
                <c:pt idx="9">
                  <c:v>35.090000000000003</c:v>
                </c:pt>
                <c:pt idx="10">
                  <c:v>35.549999999999997</c:v>
                </c:pt>
                <c:pt idx="11">
                  <c:v>35.619999999999997</c:v>
                </c:pt>
                <c:pt idx="12">
                  <c:v>35.67</c:v>
                </c:pt>
                <c:pt idx="13">
                  <c:v>35.75</c:v>
                </c:pt>
                <c:pt idx="14">
                  <c:v>35.44</c:v>
                </c:pt>
                <c:pt idx="15">
                  <c:v>35.42</c:v>
                </c:pt>
                <c:pt idx="16">
                  <c:v>35.78</c:v>
                </c:pt>
                <c:pt idx="17">
                  <c:v>35.57</c:v>
                </c:pt>
                <c:pt idx="18">
                  <c:v>34.909999999999997</c:v>
                </c:pt>
                <c:pt idx="19">
                  <c:v>34.75</c:v>
                </c:pt>
                <c:pt idx="20">
                  <c:v>35.22</c:v>
                </c:pt>
                <c:pt idx="21">
                  <c:v>34.97</c:v>
                </c:pt>
                <c:pt idx="22">
                  <c:v>35.67</c:v>
                </c:pt>
                <c:pt idx="23">
                  <c:v>35.950000000000003</c:v>
                </c:pt>
                <c:pt idx="24">
                  <c:v>35.42</c:v>
                </c:pt>
                <c:pt idx="25">
                  <c:v>35.42</c:v>
                </c:pt>
                <c:pt idx="26">
                  <c:v>33.479999999999997</c:v>
                </c:pt>
                <c:pt idx="27">
                  <c:v>33.24</c:v>
                </c:pt>
                <c:pt idx="28">
                  <c:v>33.15</c:v>
                </c:pt>
                <c:pt idx="29">
                  <c:v>33.32</c:v>
                </c:pt>
                <c:pt idx="30">
                  <c:v>33.33</c:v>
                </c:pt>
                <c:pt idx="31">
                  <c:v>33.130000000000003</c:v>
                </c:pt>
                <c:pt idx="32">
                  <c:v>33.020000000000003</c:v>
                </c:pt>
                <c:pt idx="33">
                  <c:v>32.950000000000003</c:v>
                </c:pt>
                <c:pt idx="34">
                  <c:v>33.43</c:v>
                </c:pt>
                <c:pt idx="35">
                  <c:v>33.049999999999997</c:v>
                </c:pt>
                <c:pt idx="36">
                  <c:v>32.22</c:v>
                </c:pt>
                <c:pt idx="37">
                  <c:v>31.76</c:v>
                </c:pt>
                <c:pt idx="38">
                  <c:v>31.73</c:v>
                </c:pt>
                <c:pt idx="39">
                  <c:v>30.67</c:v>
                </c:pt>
                <c:pt idx="40">
                  <c:v>30.02</c:v>
                </c:pt>
                <c:pt idx="41">
                  <c:v>29.15</c:v>
                </c:pt>
                <c:pt idx="42">
                  <c:v>28.56</c:v>
                </c:pt>
                <c:pt idx="43">
                  <c:v>29.41</c:v>
                </c:pt>
                <c:pt idx="44">
                  <c:v>29.44</c:v>
                </c:pt>
                <c:pt idx="45">
                  <c:v>29.72</c:v>
                </c:pt>
                <c:pt idx="46">
                  <c:v>30.03</c:v>
                </c:pt>
                <c:pt idx="47">
                  <c:v>30.62</c:v>
                </c:pt>
                <c:pt idx="48">
                  <c:v>30.51</c:v>
                </c:pt>
                <c:pt idx="49">
                  <c:v>31.31</c:v>
                </c:pt>
                <c:pt idx="50">
                  <c:v>31.2</c:v>
                </c:pt>
                <c:pt idx="51">
                  <c:v>30.99</c:v>
                </c:pt>
                <c:pt idx="52">
                  <c:v>30.72</c:v>
                </c:pt>
                <c:pt idx="53">
                  <c:v>30.15</c:v>
                </c:pt>
                <c:pt idx="54">
                  <c:v>30</c:v>
                </c:pt>
                <c:pt idx="56">
                  <c:v>29.62</c:v>
                </c:pt>
                <c:pt idx="57">
                  <c:v>29.88</c:v>
                </c:pt>
                <c:pt idx="58">
                  <c:v>28.88</c:v>
                </c:pt>
                <c:pt idx="59">
                  <c:v>29.11</c:v>
                </c:pt>
                <c:pt idx="60">
                  <c:v>29.21</c:v>
                </c:pt>
                <c:pt idx="61">
                  <c:v>28.64</c:v>
                </c:pt>
                <c:pt idx="62">
                  <c:v>29.44</c:v>
                </c:pt>
                <c:pt idx="63">
                  <c:v>29</c:v>
                </c:pt>
                <c:pt idx="64">
                  <c:v>28.58</c:v>
                </c:pt>
                <c:pt idx="65">
                  <c:v>28.1</c:v>
                </c:pt>
                <c:pt idx="66">
                  <c:v>27.28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0304"/>
        <c:axId val="567018736"/>
      </c:lineChart>
      <c:catAx>
        <c:axId val="567020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18736"/>
        <c:crosses val="autoZero"/>
        <c:auto val="1"/>
        <c:lblAlgn val="ctr"/>
        <c:lblOffset val="100"/>
        <c:noMultiLvlLbl val="0"/>
      </c:catAx>
      <c:valAx>
        <c:axId val="567018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32.04</c:v>
                </c:pt>
                <c:pt idx="1">
                  <c:v>32.159999999999997</c:v>
                </c:pt>
                <c:pt idx="2">
                  <c:v>31.59</c:v>
                </c:pt>
                <c:pt idx="3">
                  <c:v>31.75</c:v>
                </c:pt>
                <c:pt idx="4">
                  <c:v>31.21</c:v>
                </c:pt>
                <c:pt idx="6">
                  <c:v>31.28</c:v>
                </c:pt>
                <c:pt idx="7">
                  <c:v>30.73</c:v>
                </c:pt>
                <c:pt idx="8">
                  <c:v>31.2</c:v>
                </c:pt>
                <c:pt idx="9">
                  <c:v>30.52</c:v>
                </c:pt>
                <c:pt idx="10">
                  <c:v>30.24</c:v>
                </c:pt>
                <c:pt idx="11">
                  <c:v>31.52</c:v>
                </c:pt>
                <c:pt idx="12">
                  <c:v>31.9</c:v>
                </c:pt>
                <c:pt idx="13">
                  <c:v>31.55</c:v>
                </c:pt>
                <c:pt idx="14">
                  <c:v>32.26</c:v>
                </c:pt>
                <c:pt idx="15">
                  <c:v>32.369999999999997</c:v>
                </c:pt>
                <c:pt idx="16">
                  <c:v>32.25</c:v>
                </c:pt>
                <c:pt idx="17">
                  <c:v>32.409999999999997</c:v>
                </c:pt>
                <c:pt idx="18">
                  <c:v>32.28</c:v>
                </c:pt>
                <c:pt idx="19">
                  <c:v>31.6</c:v>
                </c:pt>
                <c:pt idx="20">
                  <c:v>31.06</c:v>
                </c:pt>
                <c:pt idx="21">
                  <c:v>30.6</c:v>
                </c:pt>
                <c:pt idx="22">
                  <c:v>28.78</c:v>
                </c:pt>
                <c:pt idx="23">
                  <c:v>29.53</c:v>
                </c:pt>
                <c:pt idx="24">
                  <c:v>29.72</c:v>
                </c:pt>
                <c:pt idx="25">
                  <c:v>29.29</c:v>
                </c:pt>
                <c:pt idx="26">
                  <c:v>28.57</c:v>
                </c:pt>
                <c:pt idx="27">
                  <c:v>28.69</c:v>
                </c:pt>
                <c:pt idx="28">
                  <c:v>28.69</c:v>
                </c:pt>
                <c:pt idx="29">
                  <c:v>28.59</c:v>
                </c:pt>
                <c:pt idx="30">
                  <c:v>30.33</c:v>
                </c:pt>
                <c:pt idx="31">
                  <c:v>29.9</c:v>
                </c:pt>
                <c:pt idx="32">
                  <c:v>29.88</c:v>
                </c:pt>
                <c:pt idx="33">
                  <c:v>30.39</c:v>
                </c:pt>
                <c:pt idx="34">
                  <c:v>30.99</c:v>
                </c:pt>
                <c:pt idx="35">
                  <c:v>31</c:v>
                </c:pt>
                <c:pt idx="36">
                  <c:v>29.84</c:v>
                </c:pt>
                <c:pt idx="37">
                  <c:v>29.77</c:v>
                </c:pt>
                <c:pt idx="38">
                  <c:v>29.52</c:v>
                </c:pt>
                <c:pt idx="39">
                  <c:v>28.22</c:v>
                </c:pt>
                <c:pt idx="40">
                  <c:v>27.46</c:v>
                </c:pt>
                <c:pt idx="41">
                  <c:v>27.49</c:v>
                </c:pt>
                <c:pt idx="42">
                  <c:v>26.92</c:v>
                </c:pt>
                <c:pt idx="43">
                  <c:v>26.46</c:v>
                </c:pt>
                <c:pt idx="44">
                  <c:v>27.1</c:v>
                </c:pt>
                <c:pt idx="45">
                  <c:v>27.31</c:v>
                </c:pt>
                <c:pt idx="46">
                  <c:v>28.1</c:v>
                </c:pt>
                <c:pt idx="47">
                  <c:v>28.48</c:v>
                </c:pt>
                <c:pt idx="48">
                  <c:v>28.91</c:v>
                </c:pt>
                <c:pt idx="49">
                  <c:v>29.02</c:v>
                </c:pt>
                <c:pt idx="50">
                  <c:v>29.89</c:v>
                </c:pt>
                <c:pt idx="51">
                  <c:v>30.07</c:v>
                </c:pt>
                <c:pt idx="52">
                  <c:v>29.75</c:v>
                </c:pt>
                <c:pt idx="53">
                  <c:v>29.17</c:v>
                </c:pt>
                <c:pt idx="54">
                  <c:v>30.39</c:v>
                </c:pt>
                <c:pt idx="55">
                  <c:v>30.36</c:v>
                </c:pt>
                <c:pt idx="56">
                  <c:v>30.51</c:v>
                </c:pt>
                <c:pt idx="57">
                  <c:v>31.06</c:v>
                </c:pt>
                <c:pt idx="58">
                  <c:v>30.32</c:v>
                </c:pt>
                <c:pt idx="59">
                  <c:v>30.88</c:v>
                </c:pt>
                <c:pt idx="60">
                  <c:v>30.7</c:v>
                </c:pt>
                <c:pt idx="61">
                  <c:v>30.44</c:v>
                </c:pt>
                <c:pt idx="62">
                  <c:v>31.75</c:v>
                </c:pt>
                <c:pt idx="63">
                  <c:v>31.35</c:v>
                </c:pt>
                <c:pt idx="64">
                  <c:v>30.76</c:v>
                </c:pt>
                <c:pt idx="65">
                  <c:v>29.97</c:v>
                </c:pt>
                <c:pt idx="66">
                  <c:v>29.4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1480"/>
        <c:axId val="567017952"/>
      </c:lineChart>
      <c:catAx>
        <c:axId val="56702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17952"/>
        <c:crosses val="autoZero"/>
        <c:auto val="1"/>
        <c:lblAlgn val="ctr"/>
        <c:lblOffset val="100"/>
        <c:noMultiLvlLbl val="0"/>
      </c:catAx>
      <c:valAx>
        <c:axId val="567017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3.26</c:v>
                </c:pt>
                <c:pt idx="1">
                  <c:v>3.2</c:v>
                </c:pt>
                <c:pt idx="2">
                  <c:v>3.17</c:v>
                </c:pt>
                <c:pt idx="3">
                  <c:v>3.18</c:v>
                </c:pt>
                <c:pt idx="4">
                  <c:v>3</c:v>
                </c:pt>
                <c:pt idx="5">
                  <c:v>3.02</c:v>
                </c:pt>
                <c:pt idx="6">
                  <c:v>3.14</c:v>
                </c:pt>
                <c:pt idx="7">
                  <c:v>3.19</c:v>
                </c:pt>
                <c:pt idx="8">
                  <c:v>3.18</c:v>
                </c:pt>
                <c:pt idx="9">
                  <c:v>3.15</c:v>
                </c:pt>
                <c:pt idx="10">
                  <c:v>3.18</c:v>
                </c:pt>
                <c:pt idx="11">
                  <c:v>3.42</c:v>
                </c:pt>
                <c:pt idx="12">
                  <c:v>3.44</c:v>
                </c:pt>
                <c:pt idx="13">
                  <c:v>3.49</c:v>
                </c:pt>
                <c:pt idx="14">
                  <c:v>3.66</c:v>
                </c:pt>
                <c:pt idx="15">
                  <c:v>3.85</c:v>
                </c:pt>
                <c:pt idx="16">
                  <c:v>4.29</c:v>
                </c:pt>
                <c:pt idx="17">
                  <c:v>4.33</c:v>
                </c:pt>
                <c:pt idx="18">
                  <c:v>4.26</c:v>
                </c:pt>
                <c:pt idx="19">
                  <c:v>4.3499999999999996</c:v>
                </c:pt>
                <c:pt idx="20">
                  <c:v>4.29</c:v>
                </c:pt>
                <c:pt idx="21">
                  <c:v>4.13</c:v>
                </c:pt>
                <c:pt idx="22">
                  <c:v>4</c:v>
                </c:pt>
                <c:pt idx="23">
                  <c:v>4.03</c:v>
                </c:pt>
                <c:pt idx="24">
                  <c:v>4.07</c:v>
                </c:pt>
                <c:pt idx="25">
                  <c:v>4.21</c:v>
                </c:pt>
                <c:pt idx="26">
                  <c:v>4.29</c:v>
                </c:pt>
                <c:pt idx="27">
                  <c:v>4.34</c:v>
                </c:pt>
                <c:pt idx="28">
                  <c:v>4.3099999999999996</c:v>
                </c:pt>
                <c:pt idx="29">
                  <c:v>4.0599999999999996</c:v>
                </c:pt>
                <c:pt idx="30">
                  <c:v>4.1500000000000004</c:v>
                </c:pt>
                <c:pt idx="31">
                  <c:v>4.1399999999999997</c:v>
                </c:pt>
                <c:pt idx="32">
                  <c:v>4.08</c:v>
                </c:pt>
                <c:pt idx="33">
                  <c:v>4.3</c:v>
                </c:pt>
                <c:pt idx="34">
                  <c:v>4.34</c:v>
                </c:pt>
                <c:pt idx="35">
                  <c:v>4.07</c:v>
                </c:pt>
                <c:pt idx="36">
                  <c:v>4.1900000000000004</c:v>
                </c:pt>
                <c:pt idx="37">
                  <c:v>4.22</c:v>
                </c:pt>
                <c:pt idx="38">
                  <c:v>4.0599999999999996</c:v>
                </c:pt>
                <c:pt idx="39">
                  <c:v>3.83</c:v>
                </c:pt>
                <c:pt idx="40">
                  <c:v>5.15</c:v>
                </c:pt>
                <c:pt idx="41">
                  <c:v>5.3</c:v>
                </c:pt>
                <c:pt idx="42">
                  <c:v>5.78</c:v>
                </c:pt>
                <c:pt idx="43">
                  <c:v>6.73</c:v>
                </c:pt>
                <c:pt idx="44">
                  <c:v>6.76</c:v>
                </c:pt>
                <c:pt idx="45">
                  <c:v>6.84</c:v>
                </c:pt>
                <c:pt idx="46">
                  <c:v>6.89</c:v>
                </c:pt>
                <c:pt idx="47">
                  <c:v>6.81</c:v>
                </c:pt>
                <c:pt idx="48">
                  <c:v>6.58</c:v>
                </c:pt>
                <c:pt idx="49">
                  <c:v>6.31</c:v>
                </c:pt>
                <c:pt idx="50">
                  <c:v>6.25</c:v>
                </c:pt>
                <c:pt idx="51">
                  <c:v>6.21</c:v>
                </c:pt>
                <c:pt idx="52">
                  <c:v>6.3</c:v>
                </c:pt>
                <c:pt idx="53">
                  <c:v>6.33</c:v>
                </c:pt>
                <c:pt idx="54">
                  <c:v>6.12</c:v>
                </c:pt>
                <c:pt idx="55">
                  <c:v>6.17</c:v>
                </c:pt>
                <c:pt idx="56">
                  <c:v>5.99</c:v>
                </c:pt>
                <c:pt idx="57">
                  <c:v>5.85</c:v>
                </c:pt>
                <c:pt idx="58">
                  <c:v>5.81</c:v>
                </c:pt>
                <c:pt idx="59">
                  <c:v>5.76</c:v>
                </c:pt>
                <c:pt idx="60">
                  <c:v>5.77</c:v>
                </c:pt>
                <c:pt idx="61">
                  <c:v>5.38</c:v>
                </c:pt>
                <c:pt idx="62">
                  <c:v>5.2</c:v>
                </c:pt>
                <c:pt idx="63">
                  <c:v>5.18</c:v>
                </c:pt>
                <c:pt idx="64">
                  <c:v>5.12</c:v>
                </c:pt>
                <c:pt idx="65">
                  <c:v>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5400"/>
        <c:axId val="567022264"/>
      </c:lineChart>
      <c:dateAx>
        <c:axId val="567025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2264"/>
        <c:crosses val="autoZero"/>
        <c:auto val="1"/>
        <c:lblOffset val="100"/>
        <c:baseTimeUnit val="days"/>
      </c:dateAx>
      <c:valAx>
        <c:axId val="56702226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97.27</c:v>
                </c:pt>
                <c:pt idx="1">
                  <c:v>97.36</c:v>
                </c:pt>
                <c:pt idx="2">
                  <c:v>98.09</c:v>
                </c:pt>
                <c:pt idx="3">
                  <c:v>98.22</c:v>
                </c:pt>
                <c:pt idx="4">
                  <c:v>98.3</c:v>
                </c:pt>
                <c:pt idx="5">
                  <c:v>97.71</c:v>
                </c:pt>
                <c:pt idx="6">
                  <c:v>97.55</c:v>
                </c:pt>
                <c:pt idx="7">
                  <c:v>97.83</c:v>
                </c:pt>
                <c:pt idx="8">
                  <c:v>96.48</c:v>
                </c:pt>
                <c:pt idx="9">
                  <c:v>99.22</c:v>
                </c:pt>
                <c:pt idx="10">
                  <c:v>98.26</c:v>
                </c:pt>
                <c:pt idx="11">
                  <c:v>98.68</c:v>
                </c:pt>
                <c:pt idx="13">
                  <c:v>99.66</c:v>
                </c:pt>
                <c:pt idx="14">
                  <c:v>100.8</c:v>
                </c:pt>
                <c:pt idx="15">
                  <c:v>100.8</c:v>
                </c:pt>
                <c:pt idx="16">
                  <c:v>100.33</c:v>
                </c:pt>
                <c:pt idx="17">
                  <c:v>100</c:v>
                </c:pt>
                <c:pt idx="18">
                  <c:v>99.39</c:v>
                </c:pt>
                <c:pt idx="19">
                  <c:v>98.41</c:v>
                </c:pt>
                <c:pt idx="20">
                  <c:v>99.05</c:v>
                </c:pt>
                <c:pt idx="21">
                  <c:v>99.32</c:v>
                </c:pt>
                <c:pt idx="22">
                  <c:v>98.88</c:v>
                </c:pt>
                <c:pt idx="23">
                  <c:v>100.23</c:v>
                </c:pt>
                <c:pt idx="24">
                  <c:v>100.62</c:v>
                </c:pt>
                <c:pt idx="25">
                  <c:v>99.79</c:v>
                </c:pt>
                <c:pt idx="26">
                  <c:v>97.97</c:v>
                </c:pt>
                <c:pt idx="27">
                  <c:v>95.62</c:v>
                </c:pt>
                <c:pt idx="28">
                  <c:v>92.05</c:v>
                </c:pt>
                <c:pt idx="29">
                  <c:v>93</c:v>
                </c:pt>
                <c:pt idx="30">
                  <c:v>93.18</c:v>
                </c:pt>
                <c:pt idx="31">
                  <c:v>92.17</c:v>
                </c:pt>
                <c:pt idx="32">
                  <c:v>94.28</c:v>
                </c:pt>
                <c:pt idx="33">
                  <c:v>95.43</c:v>
                </c:pt>
                <c:pt idx="34">
                  <c:v>95.37</c:v>
                </c:pt>
                <c:pt idx="35">
                  <c:v>94.33</c:v>
                </c:pt>
                <c:pt idx="36">
                  <c:v>93.51</c:v>
                </c:pt>
                <c:pt idx="37">
                  <c:v>92.55</c:v>
                </c:pt>
                <c:pt idx="38">
                  <c:v>92.26</c:v>
                </c:pt>
                <c:pt idx="39">
                  <c:v>89.77</c:v>
                </c:pt>
                <c:pt idx="40">
                  <c:v>88.36</c:v>
                </c:pt>
                <c:pt idx="41">
                  <c:v>88.99</c:v>
                </c:pt>
                <c:pt idx="42">
                  <c:v>87.98</c:v>
                </c:pt>
                <c:pt idx="43">
                  <c:v>86.83</c:v>
                </c:pt>
                <c:pt idx="44">
                  <c:v>87.3</c:v>
                </c:pt>
                <c:pt idx="45">
                  <c:v>86.82</c:v>
                </c:pt>
                <c:pt idx="46">
                  <c:v>86.96</c:v>
                </c:pt>
                <c:pt idx="47">
                  <c:v>88.2</c:v>
                </c:pt>
                <c:pt idx="48">
                  <c:v>91.55</c:v>
                </c:pt>
                <c:pt idx="49">
                  <c:v>91.07</c:v>
                </c:pt>
                <c:pt idx="50">
                  <c:v>93.31</c:v>
                </c:pt>
                <c:pt idx="51">
                  <c:v>93.94</c:v>
                </c:pt>
                <c:pt idx="52">
                  <c:v>92.68</c:v>
                </c:pt>
                <c:pt idx="53">
                  <c:v>91.83</c:v>
                </c:pt>
                <c:pt idx="54">
                  <c:v>92.33</c:v>
                </c:pt>
                <c:pt idx="55">
                  <c:v>91.4</c:v>
                </c:pt>
                <c:pt idx="56">
                  <c:v>91.85</c:v>
                </c:pt>
                <c:pt idx="57">
                  <c:v>92.82</c:v>
                </c:pt>
                <c:pt idx="58">
                  <c:v>90.68</c:v>
                </c:pt>
                <c:pt idx="59">
                  <c:v>91.91</c:v>
                </c:pt>
                <c:pt idx="60">
                  <c:v>91.24</c:v>
                </c:pt>
                <c:pt idx="61">
                  <c:v>89.72</c:v>
                </c:pt>
                <c:pt idx="62">
                  <c:v>91.61</c:v>
                </c:pt>
                <c:pt idx="63">
                  <c:v>93.24</c:v>
                </c:pt>
                <c:pt idx="64">
                  <c:v>93.27</c:v>
                </c:pt>
                <c:pt idx="65">
                  <c:v>91.56</c:v>
                </c:pt>
                <c:pt idx="66">
                  <c:v>88.8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3832"/>
        <c:axId val="567024224"/>
      </c:lineChart>
      <c:dateAx>
        <c:axId val="567023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4224"/>
        <c:crosses val="autoZero"/>
        <c:auto val="1"/>
        <c:lblOffset val="100"/>
        <c:baseTimeUnit val="days"/>
      </c:dateAx>
      <c:valAx>
        <c:axId val="567024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114.41</c:v>
                </c:pt>
                <c:pt idx="1">
                  <c:v>113.19</c:v>
                </c:pt>
                <c:pt idx="2">
                  <c:v>112.16</c:v>
                </c:pt>
                <c:pt idx="3">
                  <c:v>112.97</c:v>
                </c:pt>
                <c:pt idx="4">
                  <c:v>110.63</c:v>
                </c:pt>
                <c:pt idx="5">
                  <c:v>117.25</c:v>
                </c:pt>
                <c:pt idx="6">
                  <c:v>114.39</c:v>
                </c:pt>
                <c:pt idx="7">
                  <c:v>113.82</c:v>
                </c:pt>
                <c:pt idx="8">
                  <c:v>111.41</c:v>
                </c:pt>
                <c:pt idx="9">
                  <c:v>112.82</c:v>
                </c:pt>
                <c:pt idx="10">
                  <c:v>114.54</c:v>
                </c:pt>
                <c:pt idx="11">
                  <c:v>115.89</c:v>
                </c:pt>
                <c:pt idx="12">
                  <c:v>114.26</c:v>
                </c:pt>
                <c:pt idx="13">
                  <c:v>114.81</c:v>
                </c:pt>
                <c:pt idx="14">
                  <c:v>116.23</c:v>
                </c:pt>
                <c:pt idx="15">
                  <c:v>114.64</c:v>
                </c:pt>
                <c:pt idx="16">
                  <c:v>117.66</c:v>
                </c:pt>
                <c:pt idx="17">
                  <c:v>118.69</c:v>
                </c:pt>
                <c:pt idx="18">
                  <c:v>117.78</c:v>
                </c:pt>
                <c:pt idx="19">
                  <c:v>119.71</c:v>
                </c:pt>
                <c:pt idx="20">
                  <c:v>119.78</c:v>
                </c:pt>
                <c:pt idx="21">
                  <c:v>119.37</c:v>
                </c:pt>
                <c:pt idx="22">
                  <c:v>116.53</c:v>
                </c:pt>
                <c:pt idx="23">
                  <c:v>115.92</c:v>
                </c:pt>
                <c:pt idx="24">
                  <c:v>113.81</c:v>
                </c:pt>
                <c:pt idx="25">
                  <c:v>118.11</c:v>
                </c:pt>
                <c:pt idx="26">
                  <c:v>120.42</c:v>
                </c:pt>
                <c:pt idx="27">
                  <c:v>120.73</c:v>
                </c:pt>
                <c:pt idx="28">
                  <c:v>119.98</c:v>
                </c:pt>
                <c:pt idx="29">
                  <c:v>120.17</c:v>
                </c:pt>
                <c:pt idx="30">
                  <c:v>122.07</c:v>
                </c:pt>
                <c:pt idx="31">
                  <c:v>123.99</c:v>
                </c:pt>
                <c:pt idx="32">
                  <c:v>122.51</c:v>
                </c:pt>
                <c:pt idx="33">
                  <c:v>119.27</c:v>
                </c:pt>
                <c:pt idx="34">
                  <c:v>116.08</c:v>
                </c:pt>
                <c:pt idx="35">
                  <c:v>116.43</c:v>
                </c:pt>
                <c:pt idx="36">
                  <c:v>116.05</c:v>
                </c:pt>
                <c:pt idx="37">
                  <c:v>119.65</c:v>
                </c:pt>
                <c:pt idx="38">
                  <c:v>118.83</c:v>
                </c:pt>
                <c:pt idx="39">
                  <c:v>116.61</c:v>
                </c:pt>
                <c:pt idx="40">
                  <c:v>116.01</c:v>
                </c:pt>
                <c:pt idx="41">
                  <c:v>114.22</c:v>
                </c:pt>
                <c:pt idx="42">
                  <c:v>112.7</c:v>
                </c:pt>
                <c:pt idx="43">
                  <c:v>116.37</c:v>
                </c:pt>
                <c:pt idx="44">
                  <c:v>121.09</c:v>
                </c:pt>
                <c:pt idx="45">
                  <c:v>123.28</c:v>
                </c:pt>
                <c:pt idx="46">
                  <c:v>122.93</c:v>
                </c:pt>
                <c:pt idx="47">
                  <c:v>123.94</c:v>
                </c:pt>
                <c:pt idx="48">
                  <c:v>122.47</c:v>
                </c:pt>
                <c:pt idx="49">
                  <c:v>123.26</c:v>
                </c:pt>
                <c:pt idx="50">
                  <c:v>121.15</c:v>
                </c:pt>
                <c:pt idx="51">
                  <c:v>120.03</c:v>
                </c:pt>
                <c:pt idx="52">
                  <c:v>117.8</c:v>
                </c:pt>
                <c:pt idx="53">
                  <c:v>118.7</c:v>
                </c:pt>
                <c:pt idx="54">
                  <c:v>116.77</c:v>
                </c:pt>
                <c:pt idx="55">
                  <c:v>115.08</c:v>
                </c:pt>
                <c:pt idx="57">
                  <c:v>116.09</c:v>
                </c:pt>
                <c:pt idx="58">
                  <c:v>112.36</c:v>
                </c:pt>
                <c:pt idx="59">
                  <c:v>113.99</c:v>
                </c:pt>
                <c:pt idx="60">
                  <c:v>114.23</c:v>
                </c:pt>
                <c:pt idx="61">
                  <c:v>112.63</c:v>
                </c:pt>
                <c:pt idx="62">
                  <c:v>115.7</c:v>
                </c:pt>
                <c:pt idx="63">
                  <c:v>117.28</c:v>
                </c:pt>
                <c:pt idx="64">
                  <c:v>117.77</c:v>
                </c:pt>
                <c:pt idx="65">
                  <c:v>113.46</c:v>
                </c:pt>
                <c:pt idx="66">
                  <c:v>109.98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00496"/>
        <c:axId val="571150440"/>
      </c:lineChart>
      <c:dateAx>
        <c:axId val="526400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0440"/>
        <c:crosses val="autoZero"/>
        <c:auto val="1"/>
        <c:lblOffset val="100"/>
        <c:baseTimeUnit val="days"/>
      </c:dateAx>
      <c:valAx>
        <c:axId val="571150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292.3</c:v>
                </c:pt>
                <c:pt idx="1">
                  <c:v>289.14999999999998</c:v>
                </c:pt>
                <c:pt idx="2">
                  <c:v>294.25</c:v>
                </c:pt>
                <c:pt idx="3">
                  <c:v>290.16000000000003</c:v>
                </c:pt>
                <c:pt idx="4">
                  <c:v>289.44</c:v>
                </c:pt>
                <c:pt idx="5">
                  <c:v>291.98</c:v>
                </c:pt>
                <c:pt idx="6">
                  <c:v>279.49</c:v>
                </c:pt>
                <c:pt idx="7">
                  <c:v>283.52999999999997</c:v>
                </c:pt>
                <c:pt idx="8">
                  <c:v>284.83999999999997</c:v>
                </c:pt>
                <c:pt idx="9">
                  <c:v>291.33</c:v>
                </c:pt>
                <c:pt idx="10">
                  <c:v>293.89</c:v>
                </c:pt>
                <c:pt idx="11">
                  <c:v>297.22000000000003</c:v>
                </c:pt>
                <c:pt idx="12">
                  <c:v>293.39999999999998</c:v>
                </c:pt>
                <c:pt idx="13">
                  <c:v>295.35000000000002</c:v>
                </c:pt>
                <c:pt idx="14">
                  <c:v>293.02999999999997</c:v>
                </c:pt>
                <c:pt idx="15">
                  <c:v>296.57</c:v>
                </c:pt>
                <c:pt idx="16">
                  <c:v>299.14</c:v>
                </c:pt>
                <c:pt idx="17">
                  <c:v>303.08</c:v>
                </c:pt>
                <c:pt idx="18">
                  <c:v>290.51</c:v>
                </c:pt>
                <c:pt idx="19">
                  <c:v>293.72000000000003</c:v>
                </c:pt>
                <c:pt idx="20">
                  <c:v>293.69</c:v>
                </c:pt>
                <c:pt idx="21">
                  <c:v>290.63</c:v>
                </c:pt>
                <c:pt idx="22">
                  <c:v>274.60000000000002</c:v>
                </c:pt>
                <c:pt idx="23">
                  <c:v>276.99</c:v>
                </c:pt>
                <c:pt idx="24">
                  <c:v>276.83</c:v>
                </c:pt>
                <c:pt idx="25">
                  <c:v>276.33999999999997</c:v>
                </c:pt>
                <c:pt idx="26">
                  <c:v>265.81</c:v>
                </c:pt>
                <c:pt idx="27">
                  <c:v>273.02</c:v>
                </c:pt>
                <c:pt idx="28">
                  <c:v>272.37</c:v>
                </c:pt>
                <c:pt idx="29">
                  <c:v>268.41000000000003</c:v>
                </c:pt>
                <c:pt idx="30">
                  <c:v>256.79000000000002</c:v>
                </c:pt>
                <c:pt idx="31">
                  <c:v>256.04000000000002</c:v>
                </c:pt>
                <c:pt idx="32">
                  <c:v>264.67</c:v>
                </c:pt>
                <c:pt idx="33">
                  <c:v>269.16000000000003</c:v>
                </c:pt>
                <c:pt idx="34">
                  <c:v>279.88</c:v>
                </c:pt>
                <c:pt idx="35">
                  <c:v>279.24</c:v>
                </c:pt>
                <c:pt idx="36">
                  <c:v>275.99</c:v>
                </c:pt>
                <c:pt idx="37">
                  <c:v>286.55</c:v>
                </c:pt>
                <c:pt idx="38">
                  <c:v>290.35000000000002</c:v>
                </c:pt>
                <c:pt idx="39">
                  <c:v>287.3</c:v>
                </c:pt>
                <c:pt idx="40">
                  <c:v>291.81</c:v>
                </c:pt>
                <c:pt idx="41">
                  <c:v>278.23</c:v>
                </c:pt>
                <c:pt idx="42">
                  <c:v>272.27999999999997</c:v>
                </c:pt>
                <c:pt idx="43">
                  <c:v>284.79000000000002</c:v>
                </c:pt>
                <c:pt idx="44">
                  <c:v>293.01</c:v>
                </c:pt>
                <c:pt idx="45">
                  <c:v>298.33999999999997</c:v>
                </c:pt>
                <c:pt idx="46">
                  <c:v>299.06</c:v>
                </c:pt>
                <c:pt idx="47">
                  <c:v>297.16000000000003</c:v>
                </c:pt>
                <c:pt idx="48">
                  <c:v>314.67</c:v>
                </c:pt>
                <c:pt idx="49">
                  <c:v>325.3</c:v>
                </c:pt>
                <c:pt idx="50">
                  <c:v>319.56</c:v>
                </c:pt>
                <c:pt idx="51">
                  <c:v>319.86</c:v>
                </c:pt>
                <c:pt idx="52">
                  <c:v>316.23</c:v>
                </c:pt>
                <c:pt idx="53">
                  <c:v>315.37</c:v>
                </c:pt>
                <c:pt idx="54">
                  <c:v>312.62</c:v>
                </c:pt>
                <c:pt idx="55">
                  <c:v>303.48</c:v>
                </c:pt>
                <c:pt idx="56">
                  <c:v>308.74</c:v>
                </c:pt>
                <c:pt idx="57">
                  <c:v>302.26</c:v>
                </c:pt>
                <c:pt idx="58">
                  <c:v>301.63</c:v>
                </c:pt>
                <c:pt idx="59">
                  <c:v>304.20999999999998</c:v>
                </c:pt>
                <c:pt idx="60">
                  <c:v>292.5</c:v>
                </c:pt>
                <c:pt idx="61">
                  <c:v>297.3</c:v>
                </c:pt>
                <c:pt idx="62">
                  <c:v>303.69</c:v>
                </c:pt>
                <c:pt idx="63">
                  <c:v>304.49</c:v>
                </c:pt>
                <c:pt idx="64">
                  <c:v>298.25</c:v>
                </c:pt>
                <c:pt idx="65">
                  <c:v>281.75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5144"/>
        <c:axId val="571151224"/>
      </c:lineChart>
      <c:dateAx>
        <c:axId val="57115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1224"/>
        <c:crosses val="autoZero"/>
        <c:auto val="1"/>
        <c:lblOffset val="100"/>
        <c:baseTimeUnit val="days"/>
      </c:dateAx>
      <c:valAx>
        <c:axId val="57115122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9.9499999999999993</c:v>
                </c:pt>
                <c:pt idx="1">
                  <c:v>9.51</c:v>
                </c:pt>
                <c:pt idx="2">
                  <c:v>9.15</c:v>
                </c:pt>
                <c:pt idx="3">
                  <c:v>8.7100000000000009</c:v>
                </c:pt>
                <c:pt idx="4">
                  <c:v>8.4600000000000009</c:v>
                </c:pt>
                <c:pt idx="5">
                  <c:v>8.43</c:v>
                </c:pt>
                <c:pt idx="6">
                  <c:v>7.75</c:v>
                </c:pt>
                <c:pt idx="7">
                  <c:v>7.84</c:v>
                </c:pt>
                <c:pt idx="8">
                  <c:v>8.08</c:v>
                </c:pt>
                <c:pt idx="9">
                  <c:v>7.78</c:v>
                </c:pt>
                <c:pt idx="10">
                  <c:v>7.9</c:v>
                </c:pt>
                <c:pt idx="11">
                  <c:v>7.99</c:v>
                </c:pt>
                <c:pt idx="12">
                  <c:v>9.36</c:v>
                </c:pt>
                <c:pt idx="13">
                  <c:v>9.32</c:v>
                </c:pt>
                <c:pt idx="14">
                  <c:v>9.09</c:v>
                </c:pt>
                <c:pt idx="15">
                  <c:v>9.41</c:v>
                </c:pt>
                <c:pt idx="16">
                  <c:v>9.2799999999999994</c:v>
                </c:pt>
                <c:pt idx="17">
                  <c:v>9.0500000000000007</c:v>
                </c:pt>
                <c:pt idx="18">
                  <c:v>8.43</c:v>
                </c:pt>
                <c:pt idx="19">
                  <c:v>8.4600000000000009</c:v>
                </c:pt>
                <c:pt idx="20">
                  <c:v>8.5500000000000007</c:v>
                </c:pt>
                <c:pt idx="21">
                  <c:v>8.0299999999999994</c:v>
                </c:pt>
                <c:pt idx="22">
                  <c:v>7.49</c:v>
                </c:pt>
                <c:pt idx="23">
                  <c:v>7.66</c:v>
                </c:pt>
                <c:pt idx="24">
                  <c:v>7.64</c:v>
                </c:pt>
                <c:pt idx="25">
                  <c:v>7.84</c:v>
                </c:pt>
                <c:pt idx="26">
                  <c:v>8.26</c:v>
                </c:pt>
                <c:pt idx="27">
                  <c:v>8.5399999999999991</c:v>
                </c:pt>
                <c:pt idx="28">
                  <c:v>8.49</c:v>
                </c:pt>
                <c:pt idx="29">
                  <c:v>8.35</c:v>
                </c:pt>
                <c:pt idx="30">
                  <c:v>7.99</c:v>
                </c:pt>
                <c:pt idx="31">
                  <c:v>7.82</c:v>
                </c:pt>
                <c:pt idx="32">
                  <c:v>8.1999999999999993</c:v>
                </c:pt>
                <c:pt idx="33">
                  <c:v>8.48</c:v>
                </c:pt>
                <c:pt idx="34">
                  <c:v>8.4700000000000006</c:v>
                </c:pt>
                <c:pt idx="35">
                  <c:v>8.65</c:v>
                </c:pt>
                <c:pt idx="36">
                  <c:v>8.4700000000000006</c:v>
                </c:pt>
                <c:pt idx="37">
                  <c:v>8.68</c:v>
                </c:pt>
                <c:pt idx="38">
                  <c:v>8.49</c:v>
                </c:pt>
                <c:pt idx="39">
                  <c:v>8.0299999999999994</c:v>
                </c:pt>
                <c:pt idx="40">
                  <c:v>8.24</c:v>
                </c:pt>
                <c:pt idx="41">
                  <c:v>8.0399999999999991</c:v>
                </c:pt>
                <c:pt idx="42">
                  <c:v>8.68</c:v>
                </c:pt>
                <c:pt idx="43">
                  <c:v>9.1300000000000008</c:v>
                </c:pt>
                <c:pt idx="44">
                  <c:v>9.84</c:v>
                </c:pt>
                <c:pt idx="45">
                  <c:v>9.83</c:v>
                </c:pt>
                <c:pt idx="46">
                  <c:v>10.17</c:v>
                </c:pt>
                <c:pt idx="47">
                  <c:v>10.51</c:v>
                </c:pt>
                <c:pt idx="48">
                  <c:v>11.24</c:v>
                </c:pt>
                <c:pt idx="49">
                  <c:v>11.32</c:v>
                </c:pt>
                <c:pt idx="50">
                  <c:v>11.02</c:v>
                </c:pt>
                <c:pt idx="51">
                  <c:v>10.75</c:v>
                </c:pt>
                <c:pt idx="52">
                  <c:v>10.58</c:v>
                </c:pt>
                <c:pt idx="53">
                  <c:v>10.64</c:v>
                </c:pt>
                <c:pt idx="54">
                  <c:v>11.01</c:v>
                </c:pt>
                <c:pt idx="55">
                  <c:v>10.78</c:v>
                </c:pt>
                <c:pt idx="56">
                  <c:v>10.59</c:v>
                </c:pt>
                <c:pt idx="57">
                  <c:v>10.17</c:v>
                </c:pt>
                <c:pt idx="58">
                  <c:v>10.15</c:v>
                </c:pt>
                <c:pt idx="59">
                  <c:v>10.64</c:v>
                </c:pt>
                <c:pt idx="60">
                  <c:v>10.24</c:v>
                </c:pt>
                <c:pt idx="61">
                  <c:v>10.46</c:v>
                </c:pt>
                <c:pt idx="62">
                  <c:v>10.78</c:v>
                </c:pt>
                <c:pt idx="63">
                  <c:v>10.67</c:v>
                </c:pt>
                <c:pt idx="64">
                  <c:v>10.51</c:v>
                </c:pt>
                <c:pt idx="65">
                  <c:v>10.08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2400"/>
        <c:axId val="571153184"/>
      </c:lineChart>
      <c:dateAx>
        <c:axId val="57115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3184"/>
        <c:crosses val="autoZero"/>
        <c:auto val="1"/>
        <c:lblOffset val="100"/>
        <c:baseTimeUnit val="days"/>
      </c:dateAx>
      <c:valAx>
        <c:axId val="5711531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89.47</c:v>
                </c:pt>
                <c:pt idx="1">
                  <c:v>85.21</c:v>
                </c:pt>
                <c:pt idx="2">
                  <c:v>84.68</c:v>
                </c:pt>
                <c:pt idx="3">
                  <c:v>80.650000000000006</c:v>
                </c:pt>
                <c:pt idx="4">
                  <c:v>79.73</c:v>
                </c:pt>
                <c:pt idx="5">
                  <c:v>84.59</c:v>
                </c:pt>
                <c:pt idx="6">
                  <c:v>79.61</c:v>
                </c:pt>
                <c:pt idx="7">
                  <c:v>74.45</c:v>
                </c:pt>
                <c:pt idx="8">
                  <c:v>71.39</c:v>
                </c:pt>
                <c:pt idx="9">
                  <c:v>72.290000000000006</c:v>
                </c:pt>
                <c:pt idx="10">
                  <c:v>74.3</c:v>
                </c:pt>
                <c:pt idx="11">
                  <c:v>75.23</c:v>
                </c:pt>
                <c:pt idx="12">
                  <c:v>76.09</c:v>
                </c:pt>
                <c:pt idx="13">
                  <c:v>73.64</c:v>
                </c:pt>
                <c:pt idx="14">
                  <c:v>70.36</c:v>
                </c:pt>
                <c:pt idx="15">
                  <c:v>90.15</c:v>
                </c:pt>
                <c:pt idx="16">
                  <c:v>93.64</c:v>
                </c:pt>
                <c:pt idx="17">
                  <c:v>84.38</c:v>
                </c:pt>
                <c:pt idx="18">
                  <c:v>77.13</c:v>
                </c:pt>
                <c:pt idx="19">
                  <c:v>79.09</c:v>
                </c:pt>
                <c:pt idx="20">
                  <c:v>85.72</c:v>
                </c:pt>
                <c:pt idx="21">
                  <c:v>85.62</c:v>
                </c:pt>
                <c:pt idx="22">
                  <c:v>83.31</c:v>
                </c:pt>
                <c:pt idx="23">
                  <c:v>83.1</c:v>
                </c:pt>
                <c:pt idx="24">
                  <c:v>76.37</c:v>
                </c:pt>
                <c:pt idx="25">
                  <c:v>80.78</c:v>
                </c:pt>
                <c:pt idx="26">
                  <c:v>80.63</c:v>
                </c:pt>
                <c:pt idx="27">
                  <c:v>81.83</c:v>
                </c:pt>
                <c:pt idx="28">
                  <c:v>85.57</c:v>
                </c:pt>
                <c:pt idx="29">
                  <c:v>85.83</c:v>
                </c:pt>
                <c:pt idx="30">
                  <c:v>80.959999999999994</c:v>
                </c:pt>
                <c:pt idx="31">
                  <c:v>81.08</c:v>
                </c:pt>
                <c:pt idx="32">
                  <c:v>87.14</c:v>
                </c:pt>
                <c:pt idx="33">
                  <c:v>88.8</c:v>
                </c:pt>
                <c:pt idx="34">
                  <c:v>88.5</c:v>
                </c:pt>
                <c:pt idx="35">
                  <c:v>94.3</c:v>
                </c:pt>
                <c:pt idx="36">
                  <c:v>94.8</c:v>
                </c:pt>
                <c:pt idx="37">
                  <c:v>98.54</c:v>
                </c:pt>
                <c:pt idx="38">
                  <c:v>94.07</c:v>
                </c:pt>
                <c:pt idx="39">
                  <c:v>89.63</c:v>
                </c:pt>
                <c:pt idx="40">
                  <c:v>85.55</c:v>
                </c:pt>
                <c:pt idx="41">
                  <c:v>86.94</c:v>
                </c:pt>
                <c:pt idx="42">
                  <c:v>86.93</c:v>
                </c:pt>
                <c:pt idx="43">
                  <c:v>100.21</c:v>
                </c:pt>
                <c:pt idx="44">
                  <c:v>111.02</c:v>
                </c:pt>
                <c:pt idx="45">
                  <c:v>113.37</c:v>
                </c:pt>
                <c:pt idx="46">
                  <c:v>119.84</c:v>
                </c:pt>
                <c:pt idx="47">
                  <c:v>127.44</c:v>
                </c:pt>
                <c:pt idx="48">
                  <c:v>141.13999999999999</c:v>
                </c:pt>
                <c:pt idx="49">
                  <c:v>138.08000000000001</c:v>
                </c:pt>
                <c:pt idx="50">
                  <c:v>132.72999999999999</c:v>
                </c:pt>
                <c:pt idx="51">
                  <c:v>132.51</c:v>
                </c:pt>
                <c:pt idx="52">
                  <c:v>130.11000000000001</c:v>
                </c:pt>
                <c:pt idx="53">
                  <c:v>132.79</c:v>
                </c:pt>
                <c:pt idx="54">
                  <c:v>130.91</c:v>
                </c:pt>
                <c:pt idx="55">
                  <c:v>130.31</c:v>
                </c:pt>
                <c:pt idx="56">
                  <c:v>138.1</c:v>
                </c:pt>
                <c:pt idx="57">
                  <c:v>129.32</c:v>
                </c:pt>
                <c:pt idx="58">
                  <c:v>128.08000000000001</c:v>
                </c:pt>
                <c:pt idx="59">
                  <c:v>131.80000000000001</c:v>
                </c:pt>
                <c:pt idx="60">
                  <c:v>128.86000000000001</c:v>
                </c:pt>
                <c:pt idx="61">
                  <c:v>133.07</c:v>
                </c:pt>
                <c:pt idx="62">
                  <c:v>137.47</c:v>
                </c:pt>
                <c:pt idx="63">
                  <c:v>133.36000000000001</c:v>
                </c:pt>
                <c:pt idx="64">
                  <c:v>129.66999999999999</c:v>
                </c:pt>
                <c:pt idx="65">
                  <c:v>125.07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6712"/>
        <c:axId val="571157496"/>
      </c:lineChart>
      <c:dateAx>
        <c:axId val="57115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7496"/>
        <c:crosses val="autoZero"/>
        <c:auto val="1"/>
        <c:lblOffset val="100"/>
        <c:baseTimeUnit val="days"/>
      </c:dateAx>
      <c:valAx>
        <c:axId val="571157496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15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576262</xdr:colOff>
      <xdr:row>30</xdr:row>
      <xdr:rowOff>38100</xdr:rowOff>
    </xdr:from>
    <xdr:to>
      <xdr:col>24</xdr:col>
      <xdr:colOff>161925</xdr:colOff>
      <xdr:row>45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552450</xdr:colOff>
      <xdr:row>14</xdr:row>
      <xdr:rowOff>228600</xdr:rowOff>
    </xdr:from>
    <xdr:to>
      <xdr:col>24</xdr:col>
      <xdr:colOff>142875</xdr:colOff>
      <xdr:row>29</xdr:row>
      <xdr:rowOff>228600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533400</xdr:colOff>
      <xdr:row>0</xdr:row>
      <xdr:rowOff>0</xdr:rowOff>
    </xdr:from>
    <xdr:to>
      <xdr:col>24</xdr:col>
      <xdr:colOff>119063</xdr:colOff>
      <xdr:row>14</xdr:row>
      <xdr:rowOff>228600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tabSelected="1" topLeftCell="E1" workbookViewId="0">
      <pane ySplit="1" topLeftCell="A2" activePane="bottomLeft" state="frozen"/>
      <selection pane="bottomLeft" activeCell="H80" sqref="H80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234</v>
      </c>
      <c r="G1" s="217" t="s">
        <v>235</v>
      </c>
      <c r="H1" s="217" t="s">
        <v>236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228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229</v>
      </c>
      <c r="Q2" s="288">
        <f>LOOKUP(2,1/(M:M&lt;&gt;""),M:M)</f>
        <v>-44536.530000000028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230</v>
      </c>
      <c r="Q3" s="289">
        <f>COUNTIF(O:O, TRUE)/COUNTIF(O:O,FALSE)</f>
        <v>0.89473684210526316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4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ref="L67" si="146">K67/J66</f>
        <v>-3.6783000000000176E-3</v>
      </c>
      <c r="M67" s="244">
        <f t="shared" ref="M67" si="147">I67-J67</f>
        <v>-58636.929999999993</v>
      </c>
      <c r="N67" s="246">
        <f t="shared" ref="N67" si="148">M67/J67</f>
        <v>-0.146592325</v>
      </c>
      <c r="O67" s="284" t="b">
        <f t="shared" ref="O67" si="149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2" si="150">(C68-C67)/C67</f>
        <v>1.6162384658902417E-2</v>
      </c>
      <c r="E68" s="276">
        <f t="shared" ref="E68:E70" si="151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2">I68-I67-J68+J67</f>
        <v>8215.2199999999721</v>
      </c>
      <c r="L68" s="230">
        <f t="shared" ref="L68" si="153">K68/J67</f>
        <v>2.0538049999999929E-2</v>
      </c>
      <c r="M68" s="244">
        <f t="shared" ref="M68" si="154">I68-J68</f>
        <v>-50421.710000000021</v>
      </c>
      <c r="N68" s="246">
        <f t="shared" ref="N68" si="155">M68/J68</f>
        <v>-0.12605427500000005</v>
      </c>
      <c r="O68" s="284" t="b">
        <f t="shared" ref="O68" si="156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50"/>
        <v>-1.1230670288638524E-3</v>
      </c>
      <c r="E69" s="276">
        <f t="shared" si="151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7">I69-I68-J69+J68</f>
        <v>1931.6600000000326</v>
      </c>
      <c r="L69" s="230">
        <f t="shared" ref="L69" si="158">K69/J68</f>
        <v>4.8291500000000815E-3</v>
      </c>
      <c r="M69" s="244">
        <f t="shared" ref="M69" si="159">I69-J69</f>
        <v>-48490.049999999988</v>
      </c>
      <c r="N69" s="246">
        <f t="shared" ref="N69" si="160">M69/J69</f>
        <v>-0.12122512499999998</v>
      </c>
      <c r="O69" s="284" t="b">
        <f t="shared" ref="O69" si="161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50"/>
        <v>3.8102285176146392E-3</v>
      </c>
      <c r="E70" s="276">
        <f t="shared" si="151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62">I70-I69-J70+J69</f>
        <v>-1700.6199999999953</v>
      </c>
      <c r="L70" s="230">
        <f t="shared" ref="L70" si="163">K70/J69</f>
        <v>-4.2515499999999885E-3</v>
      </c>
      <c r="M70" s="244">
        <f t="shared" ref="M70" si="164">I70-J70</f>
        <v>-50190.669999999984</v>
      </c>
      <c r="N70" s="246">
        <f t="shared" ref="N70" si="165">M70/J70</f>
        <v>-0.12547667499999995</v>
      </c>
      <c r="O70" s="284" t="b">
        <f t="shared" ref="O70" si="166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50"/>
        <v>-1.2349401915592924E-3</v>
      </c>
      <c r="E71" s="266">
        <f t="shared" ref="E71:E72" si="167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4" si="168">(F71-F$2)/F$2</f>
        <v>2.1152071017539204E-3</v>
      </c>
      <c r="I71" s="296">
        <v>352380.62</v>
      </c>
      <c r="J71" s="225">
        <v>400000</v>
      </c>
      <c r="K71" s="225">
        <f t="shared" ref="K71" si="169">I71-I70-J71+J70</f>
        <v>2571.289999999979</v>
      </c>
      <c r="L71" s="227">
        <f t="shared" ref="L71" si="170">K71/J70</f>
        <v>6.428224999999948E-3</v>
      </c>
      <c r="M71" s="235">
        <f t="shared" ref="M71" si="171">I71-J71</f>
        <v>-47619.380000000005</v>
      </c>
      <c r="N71" s="245">
        <f t="shared" ref="N71" si="172">M71/J71</f>
        <v>-0.11904845000000001</v>
      </c>
      <c r="O71" s="284" t="b">
        <f t="shared" ref="O71" si="173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50"/>
        <v>1.2220896294910485E-3</v>
      </c>
      <c r="E72" s="266">
        <f t="shared" si="167"/>
        <v>-6.3259831433953792E-3</v>
      </c>
      <c r="F72" s="292">
        <v>5102.8</v>
      </c>
      <c r="G72" s="227">
        <f t="shared" si="143"/>
        <v>6.4674559576034202E-5</v>
      </c>
      <c r="H72" s="268">
        <f t="shared" si="168"/>
        <v>2.1800184614176729E-3</v>
      </c>
      <c r="I72" s="296">
        <v>356994.69</v>
      </c>
      <c r="J72" s="225">
        <v>400000</v>
      </c>
      <c r="K72" s="225">
        <f t="shared" ref="K72" si="174">I72-I71-J72+J71</f>
        <v>4614.070000000007</v>
      </c>
      <c r="L72" s="227">
        <f t="shared" ref="L72" si="175">K72/J71</f>
        <v>1.1535175000000017E-2</v>
      </c>
      <c r="M72" s="235">
        <f t="shared" ref="M72" si="176">I72-J72</f>
        <v>-43005.31</v>
      </c>
      <c r="N72" s="245">
        <f t="shared" ref="N72" si="177">M72/J72</f>
        <v>-0.10751327499999999</v>
      </c>
      <c r="O72" s="284" t="b">
        <f t="shared" ref="O72" si="178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ref="D73:D74" si="179">(C73-C72)/C72</f>
        <v>-1.2923978287715607E-4</v>
      </c>
      <c r="E73" s="266">
        <f t="shared" ref="E73:E74" si="180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8"/>
        <v>4.7999685763105661E-3</v>
      </c>
      <c r="I73" s="296">
        <v>357953.42</v>
      </c>
      <c r="J73" s="225">
        <v>400000</v>
      </c>
      <c r="K73" s="225">
        <f t="shared" ref="K73" si="181">I73-I72-J73+J72</f>
        <v>958.72999999998137</v>
      </c>
      <c r="L73" s="227">
        <f t="shared" ref="L73" si="182">K73/J72</f>
        <v>2.3968249999999536E-3</v>
      </c>
      <c r="M73" s="235">
        <f t="shared" ref="M73" si="183">I73-J73</f>
        <v>-42046.580000000016</v>
      </c>
      <c r="N73" s="245">
        <f t="shared" ref="N73" si="184">M73/J73</f>
        <v>-0.10511645000000004</v>
      </c>
      <c r="O73" s="284" t="b">
        <f t="shared" ref="O73" si="185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79"/>
        <v>5.9362238913873841E-4</v>
      </c>
      <c r="E74" s="266">
        <f t="shared" si="180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8"/>
        <v>7.0349784944125967E-3</v>
      </c>
      <c r="I74" s="296">
        <v>355463.47</v>
      </c>
      <c r="J74" s="225">
        <v>400000</v>
      </c>
      <c r="K74" s="225">
        <f t="shared" ref="K74" si="186">I74-I73-J74+J73</f>
        <v>-2489.9500000000116</v>
      </c>
      <c r="L74" s="227">
        <f t="shared" ref="L74" si="187">K74/J73</f>
        <v>-6.224875000000029E-3</v>
      </c>
      <c r="M74" s="235">
        <f t="shared" ref="M74" si="188">I74-J74</f>
        <v>-44536.530000000028</v>
      </c>
      <c r="N74" s="245">
        <f t="shared" ref="N74" si="189">M74/J74</f>
        <v>-0.11134132500000007</v>
      </c>
      <c r="O74" s="284" t="b">
        <f t="shared" ref="O74" si="190">L74&gt;D74</f>
        <v>0</v>
      </c>
    </row>
    <row r="75" spans="2:15" ht="20.100000000000001" customHeight="1" x14ac:dyDescent="0.25">
      <c r="B75" s="228">
        <v>42338</v>
      </c>
      <c r="C75" s="275"/>
      <c r="D75" s="227"/>
      <c r="E75" s="276"/>
      <c r="F75" s="295"/>
      <c r="G75" s="227"/>
      <c r="H75" s="270"/>
      <c r="I75" s="297"/>
      <c r="J75" s="229">
        <v>400000</v>
      </c>
      <c r="K75" s="229"/>
      <c r="L75" s="230"/>
      <c r="M75" s="244"/>
      <c r="N75" s="246"/>
      <c r="O75" s="284"/>
    </row>
    <row r="76" spans="2:15" ht="20.100000000000001" customHeight="1" x14ac:dyDescent="0.25">
      <c r="B76" s="228">
        <v>42339</v>
      </c>
      <c r="C76" s="275"/>
      <c r="D76" s="227"/>
      <c r="E76" s="276"/>
      <c r="F76" s="295"/>
      <c r="G76" s="227"/>
      <c r="H76" s="270"/>
      <c r="I76" s="297"/>
      <c r="J76" s="229">
        <v>400000</v>
      </c>
      <c r="K76" s="229"/>
      <c r="L76" s="230"/>
      <c r="M76" s="244"/>
      <c r="N76" s="246"/>
      <c r="O76" s="284"/>
    </row>
    <row r="77" spans="2:15" ht="20.100000000000001" customHeight="1" x14ac:dyDescent="0.25">
      <c r="B77" s="228">
        <v>42340</v>
      </c>
      <c r="C77" s="275"/>
      <c r="D77" s="227"/>
      <c r="E77" s="276"/>
      <c r="F77" s="295"/>
      <c r="G77" s="227"/>
      <c r="H77" s="270"/>
      <c r="I77" s="297"/>
      <c r="J77" s="229">
        <v>400000</v>
      </c>
      <c r="K77" s="229"/>
      <c r="L77" s="230"/>
      <c r="M77" s="244"/>
      <c r="N77" s="246"/>
      <c r="O77" s="284"/>
    </row>
    <row r="78" spans="2:15" ht="20.100000000000001" customHeight="1" x14ac:dyDescent="0.25">
      <c r="B78" s="228">
        <v>42341</v>
      </c>
      <c r="C78" s="275"/>
      <c r="D78" s="227"/>
      <c r="E78" s="276"/>
      <c r="F78" s="295"/>
      <c r="G78" s="227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91"/>
      <c r="D79" s="227"/>
      <c r="E79" s="276"/>
      <c r="F79" s="295"/>
      <c r="G79" s="227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0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4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4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5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5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5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4" activePane="bottomLeft" state="frozen"/>
      <selection activeCell="E5" sqref="E5"/>
      <selection pane="bottomLeft" activeCell="G172" sqref="G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2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2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1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3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3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3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3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3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3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3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3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3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3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3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3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3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4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2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3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3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1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2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1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1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2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2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2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3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3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3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3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3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3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25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5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5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5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5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6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2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3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4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2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27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28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28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29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2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1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2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1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1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2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232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-50925.891999999949</v>
      </c>
    </row>
    <row r="168" spans="1:16" ht="18" customHeight="1" x14ac:dyDescent="0.25">
      <c r="M168" s="37" t="s">
        <v>219</v>
      </c>
      <c r="N168" s="182">
        <f>SUM(N163:N166)</f>
        <v>-43216.531999999934</v>
      </c>
    </row>
    <row r="169" spans="1:16" ht="18" customHeight="1" x14ac:dyDescent="0.25">
      <c r="M169" s="37" t="s">
        <v>220</v>
      </c>
      <c r="N169" s="182">
        <f>Balance!Q2</f>
        <v>-44536.530000000028</v>
      </c>
    </row>
    <row r="170" spans="1:16" ht="18" customHeight="1" x14ac:dyDescent="0.25">
      <c r="M170" s="37" t="s">
        <v>164</v>
      </c>
      <c r="N170" s="38">
        <f>N168-N169</f>
        <v>1319.9980000000942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6"/>
      <c r="C2" s="66"/>
      <c r="D2" s="67"/>
      <c r="E2" s="26" t="s">
        <v>10</v>
      </c>
      <c r="F2" s="63">
        <v>9.32</v>
      </c>
      <c r="G2" s="63">
        <v>9.4304424242424254</v>
      </c>
      <c r="H2" s="64">
        <v>3300</v>
      </c>
      <c r="I2" s="63">
        <v>31120.460000000003</v>
      </c>
      <c r="J2" s="63">
        <v>-364.46000000000276</v>
      </c>
      <c r="K2" s="278">
        <v>-1.1711266478708954E-2</v>
      </c>
      <c r="L2" s="80" t="str">
        <f>HYPERLINK("http://finance.yahoo.com/q?s=" &amp; E2, "Link")</f>
        <v>Link</v>
      </c>
      <c r="M2" s="249" t="s">
        <v>397</v>
      </c>
      <c r="N2" s="63"/>
      <c r="O2" s="63"/>
      <c r="Q2" s="189"/>
    </row>
    <row r="3" spans="1:17" ht="18.95" customHeight="1" x14ac:dyDescent="0.25">
      <c r="A3" s="66"/>
      <c r="B3" s="65"/>
      <c r="C3" s="66"/>
      <c r="D3" s="67"/>
      <c r="E3" s="26" t="s">
        <v>18</v>
      </c>
      <c r="F3" s="63">
        <v>10.1</v>
      </c>
      <c r="G3" s="63">
        <v>1651.06</v>
      </c>
      <c r="H3" s="64">
        <v>1</v>
      </c>
      <c r="I3" s="63">
        <v>1651.06</v>
      </c>
      <c r="J3" s="63">
        <v>-1640.96</v>
      </c>
      <c r="K3" s="278">
        <v>-0.99388271776919079</v>
      </c>
      <c r="L3" s="80" t="str">
        <f>HYPERLINK("http://finance.yahoo.com/q?s=" &amp; E3, "Link")</f>
        <v>Link</v>
      </c>
      <c r="M3" s="202" t="s">
        <v>244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62.84</v>
      </c>
      <c r="G4" s="63">
        <v>45.444999999999979</v>
      </c>
      <c r="H4" s="64">
        <v>20</v>
      </c>
      <c r="I4" s="63">
        <v>908.89999999999964</v>
      </c>
      <c r="J4" s="63">
        <v>347.90000000000055</v>
      </c>
      <c r="K4" s="278">
        <v>0.38277038178017453</v>
      </c>
      <c r="L4" s="80" t="str">
        <f>HYPERLINK("http://finance.yahoo.com/q?s=" &amp; E4, "Link")</f>
        <v>Link</v>
      </c>
      <c r="M4" s="258"/>
      <c r="O4" s="79"/>
      <c r="Q4" s="189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9.3000000000000007</v>
      </c>
      <c r="G5" s="63">
        <v>9.3000000000000007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>HYPERLINK("http://finance.yahoo.com/q?s=" &amp; E5, "Link")</f>
        <v>Link</v>
      </c>
      <c r="M5" s="202"/>
      <c r="P5" s="63"/>
      <c r="Q5" s="18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130.04</v>
      </c>
      <c r="G6" s="63">
        <v>130.04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249</v>
      </c>
      <c r="Q6" s="189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293.20999999999998</v>
      </c>
      <c r="G7" s="63">
        <v>254.59699999999992</v>
      </c>
      <c r="H7" s="64">
        <v>40</v>
      </c>
      <c r="I7" s="63">
        <v>10183.879999999997</v>
      </c>
      <c r="J7" s="63">
        <v>1544.5200000000023</v>
      </c>
      <c r="K7" s="278">
        <v>0.15166321677003292</v>
      </c>
      <c r="L7" s="80" t="str">
        <f>HYPERLINK("http://finance.yahoo.com/q?s=" &amp; E7, "Link")</f>
        <v>Link</v>
      </c>
      <c r="M7" s="202" t="s">
        <v>240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92.6</v>
      </c>
      <c r="G8" s="63">
        <v>101.51929999999986</v>
      </c>
      <c r="H8" s="64">
        <v>200</v>
      </c>
      <c r="I8" s="63">
        <v>20303.859999999971</v>
      </c>
      <c r="J8" s="63">
        <v>-1783.8599999999715</v>
      </c>
      <c r="K8" s="278">
        <v>-8.7858170810869232E-2</v>
      </c>
      <c r="L8" s="80" t="str">
        <f>HYPERLINK("http://finance.yahoo.com/q?s=" &amp; E8, "Link")</f>
        <v>Link</v>
      </c>
      <c r="M8" s="250" t="s">
        <v>362</v>
      </c>
      <c r="N8" s="79"/>
      <c r="O8" s="79"/>
      <c r="Q8" s="189"/>
    </row>
    <row r="9" spans="1:17" ht="18.95" customHeight="1" x14ac:dyDescent="0.25">
      <c r="A9" s="65"/>
      <c r="B9" s="66"/>
      <c r="C9" s="66"/>
      <c r="D9" s="67"/>
      <c r="E9" s="26" t="s">
        <v>17</v>
      </c>
      <c r="F9" s="63">
        <v>14.47</v>
      </c>
      <c r="G9" s="63">
        <v>16.770251428571431</v>
      </c>
      <c r="H9" s="64">
        <v>7000</v>
      </c>
      <c r="I9" s="63">
        <v>117391.76000000001</v>
      </c>
      <c r="J9" s="63">
        <v>-16101.760000000009</v>
      </c>
      <c r="K9" s="278">
        <v>-0.13716260834661656</v>
      </c>
      <c r="L9" s="80" t="str">
        <f>HYPERLINK("http://finance.yahoo.com/q?s=" &amp; E9, "Link")</f>
        <v>Link</v>
      </c>
      <c r="M9" s="249" t="s">
        <v>396</v>
      </c>
      <c r="N9" s="79"/>
      <c r="O9" s="79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115.13</v>
      </c>
      <c r="G10" s="63">
        <v>115.13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Q10" s="189"/>
    </row>
    <row r="11" spans="1:17" ht="18.95" customHeight="1" x14ac:dyDescent="0.25">
      <c r="A11" s="65"/>
      <c r="B11" s="66"/>
      <c r="C11" s="66"/>
      <c r="D11" s="67"/>
      <c r="E11" s="26" t="s">
        <v>55</v>
      </c>
      <c r="F11" s="63">
        <v>108</v>
      </c>
      <c r="G11" s="63">
        <v>102.19760000000002</v>
      </c>
      <c r="H11" s="64">
        <v>25</v>
      </c>
      <c r="I11" s="63">
        <v>2554.9400000000005</v>
      </c>
      <c r="J11" s="63">
        <v>145.05999999999949</v>
      </c>
      <c r="K11" s="278">
        <v>5.6776284374583902E-2</v>
      </c>
      <c r="L11" s="80" t="str">
        <f>HYPERLINK("http://finance.yahoo.com/q?s=" &amp; E11, "Link")</f>
        <v>Link</v>
      </c>
      <c r="M11" s="249"/>
      <c r="N11" s="79"/>
      <c r="O11" s="79"/>
      <c r="Q11" s="213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36.369999999999997</v>
      </c>
      <c r="G12" s="63">
        <v>36.369999999999997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Q12" s="6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59.09</v>
      </c>
      <c r="G13" s="63">
        <v>43.104874999999993</v>
      </c>
      <c r="H13" s="64">
        <v>80</v>
      </c>
      <c r="I13" s="63">
        <v>3448.3899999999994</v>
      </c>
      <c r="J13" s="63">
        <v>1278.8100000000013</v>
      </c>
      <c r="K13" s="278">
        <v>0.3708426251091092</v>
      </c>
      <c r="L13" s="80" t="str">
        <f>HYPERLINK("http://finance.yahoo.com/q?s=" &amp; E13, "Link")</f>
        <v>Link</v>
      </c>
      <c r="M13" s="258"/>
      <c r="N13" s="79"/>
      <c r="O13" s="79"/>
      <c r="Q13" s="213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34.46</v>
      </c>
      <c r="G14" s="63">
        <v>34.46</v>
      </c>
      <c r="H14" s="64">
        <v>0</v>
      </c>
      <c r="I14" s="63">
        <v>0</v>
      </c>
      <c r="J14" s="63">
        <v>1381.1399999999994</v>
      </c>
      <c r="K14" s="278">
        <v>0</v>
      </c>
      <c r="L14" s="80" t="str">
        <f>HYPERLINK("http://finance.yahoo.com/q?s=" &amp; E14, "Link")</f>
        <v>Link</v>
      </c>
      <c r="M14" s="258"/>
      <c r="P14" s="63"/>
    </row>
    <row r="15" spans="1:17" ht="18.95" customHeight="1" x14ac:dyDescent="0.25">
      <c r="A15" s="196"/>
      <c r="B15" s="65"/>
      <c r="C15" s="66"/>
      <c r="D15" s="67"/>
      <c r="E15" s="26" t="s">
        <v>15</v>
      </c>
      <c r="F15" s="63">
        <v>20.46</v>
      </c>
      <c r="G15" s="63">
        <v>20.46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42.52</v>
      </c>
      <c r="G16" s="63">
        <v>38.389400000000094</v>
      </c>
      <c r="H16" s="64">
        <v>50</v>
      </c>
      <c r="I16" s="63">
        <v>1919.4700000000048</v>
      </c>
      <c r="J16" s="63">
        <v>206.5299999999952</v>
      </c>
      <c r="K16" s="278">
        <v>0.10759740970163374</v>
      </c>
      <c r="L16" s="80" t="str">
        <f>HYPERLINK("http://finance.yahoo.com/q?s=" &amp; E16, "Link")</f>
        <v>Link</v>
      </c>
      <c r="M16" s="249"/>
      <c r="N16" s="79"/>
      <c r="O16" s="7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17.440000000000001</v>
      </c>
      <c r="G17" s="63">
        <v>21.648645332927931</v>
      </c>
      <c r="H17" s="64">
        <v>6578</v>
      </c>
      <c r="I17" s="63">
        <v>142404.78899999993</v>
      </c>
      <c r="J17" s="63">
        <v>-27684.468999999925</v>
      </c>
      <c r="K17" s="278">
        <v>-0.19440686787577019</v>
      </c>
      <c r="L17" s="80" t="str">
        <f>HYPERLINK("http://finance.yahoo.com/q?s=" &amp; E17, "Link")</f>
        <v>Link</v>
      </c>
      <c r="M17" s="249" t="s">
        <v>375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15.56</v>
      </c>
      <c r="G18" s="63">
        <v>16.682283201581033</v>
      </c>
      <c r="H18" s="64">
        <v>5060</v>
      </c>
      <c r="I18" s="63">
        <v>84412.353000000032</v>
      </c>
      <c r="J18" s="63">
        <v>-5678.7530000000261</v>
      </c>
      <c r="K18" s="278">
        <v>-6.7273956929029349E-2</v>
      </c>
      <c r="L18" s="80" t="str">
        <f>HYPERLINK("http://finance.yahoo.com/q?s=" &amp; E18, "Link")</f>
        <v>Link</v>
      </c>
      <c r="M18" s="250" t="s">
        <v>399</v>
      </c>
      <c r="Q18" s="189"/>
    </row>
    <row r="19" spans="1:17" ht="18.95" customHeight="1" x14ac:dyDescent="0.25">
      <c r="A19" s="65"/>
      <c r="B19" s="65"/>
      <c r="C19" s="65"/>
      <c r="D19" s="67"/>
      <c r="E19" s="26" t="s">
        <v>47</v>
      </c>
      <c r="F19" s="63">
        <v>95.38</v>
      </c>
      <c r="G19" s="63">
        <v>95.38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248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3.28</v>
      </c>
      <c r="G20" s="63">
        <v>2.212777777777776</v>
      </c>
      <c r="H20" s="64">
        <v>54</v>
      </c>
      <c r="I20" s="63">
        <v>119.4899999999999</v>
      </c>
      <c r="J20" s="63">
        <v>57.630000000000081</v>
      </c>
      <c r="K20" s="278">
        <v>0.48229977403966973</v>
      </c>
      <c r="L20" s="80" t="str">
        <f>HYPERLINK("http://finance.yahoo.com/q?s=" &amp; E20, "Link")</f>
        <v>Link</v>
      </c>
      <c r="M20" s="250"/>
    </row>
    <row r="21" spans="1:17" ht="18.95" customHeight="1" x14ac:dyDescent="0.25">
      <c r="A21" s="77"/>
      <c r="B21" s="78"/>
      <c r="C21" s="77"/>
      <c r="D21" s="67"/>
      <c r="E21" s="26" t="s">
        <v>35</v>
      </c>
      <c r="F21" s="63">
        <v>29.87</v>
      </c>
      <c r="G21" s="63">
        <v>37.368254545454548</v>
      </c>
      <c r="H21" s="64">
        <v>550</v>
      </c>
      <c r="I21" s="63">
        <v>20552.54</v>
      </c>
      <c r="J21" s="63">
        <v>-4124.0400000000009</v>
      </c>
      <c r="K21" s="278">
        <v>-0.20065841010405527</v>
      </c>
      <c r="L21" s="80" t="str">
        <f>HYPERLINK("http://finance.yahoo.com/q?s=" &amp; E21, "Link")</f>
        <v>Link</v>
      </c>
      <c r="M21" s="249" t="s">
        <v>398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32.159999999999997</v>
      </c>
      <c r="G22" s="63">
        <v>26.463222222222218</v>
      </c>
      <c r="H22" s="64">
        <v>90</v>
      </c>
      <c r="I22" s="63">
        <v>2381.6899999999996</v>
      </c>
      <c r="J22" s="63">
        <v>512.71</v>
      </c>
      <c r="K22" s="278">
        <v>0.21527150888654703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114.34</v>
      </c>
      <c r="G23" s="63">
        <v>110.14699999999993</v>
      </c>
      <c r="H23" s="64">
        <v>10</v>
      </c>
      <c r="I23" s="63">
        <v>1101.4699999999993</v>
      </c>
      <c r="J23" s="63">
        <v>41.930000000000746</v>
      </c>
      <c r="K23" s="278">
        <v>3.8067310049298406E-2</v>
      </c>
      <c r="L23" s="80" t="str">
        <f>HYPERLINK("http://finance.yahoo.com/q?s=" &amp; E23, "Link")</f>
        <v>Link</v>
      </c>
      <c r="M23" s="258"/>
      <c r="N23" s="79"/>
      <c r="O23" s="7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84.5</v>
      </c>
      <c r="G24" s="63">
        <v>84.5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250</v>
      </c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96.8</v>
      </c>
      <c r="G25" s="63">
        <v>96.8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50.15</v>
      </c>
      <c r="G26" s="63">
        <v>50.15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  <c r="Q26" s="18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N28" s="79"/>
      <c r="O28" s="79"/>
      <c r="P28" s="63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1" priority="22">
      <formula>$J2&lt;0</formula>
    </cfRule>
  </conditionalFormatting>
  <conditionalFormatting sqref="J2:J30">
    <cfRule type="expression" dxfId="23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29" priority="16">
      <formula>H2=0</formula>
    </cfRule>
  </conditionalFormatting>
  <conditionalFormatting sqref="E3">
    <cfRule type="expression" dxfId="228" priority="15">
      <formula>H3=0</formula>
    </cfRule>
  </conditionalFormatting>
  <conditionalFormatting sqref="G2:G28">
    <cfRule type="expression" dxfId="227" priority="14">
      <formula>H2=0</formula>
    </cfRule>
  </conditionalFormatting>
  <conditionalFormatting sqref="Q13">
    <cfRule type="expression" dxfId="226" priority="12">
      <formula>R13=0</formula>
    </cfRule>
  </conditionalFormatting>
  <conditionalFormatting sqref="F2:F29">
    <cfRule type="expression" dxfId="225" priority="11">
      <formula>H2=0</formula>
    </cfRule>
  </conditionalFormatting>
  <conditionalFormatting sqref="P22">
    <cfRule type="expression" dxfId="224" priority="10">
      <formula>R22=0</formula>
    </cfRule>
  </conditionalFormatting>
  <conditionalFormatting sqref="H2:H29">
    <cfRule type="expression" dxfId="223" priority="8">
      <formula>H2=0</formula>
    </cfRule>
  </conditionalFormatting>
  <conditionalFormatting sqref="P19">
    <cfRule type="expression" dxfId="222" priority="7">
      <formula>P19=0</formula>
    </cfRule>
  </conditionalFormatting>
  <conditionalFormatting sqref="Q12">
    <cfRule type="expression" dxfId="221" priority="6">
      <formula>Q12=0</formula>
    </cfRule>
  </conditionalFormatting>
  <conditionalFormatting sqref="O9">
    <cfRule type="expression" dxfId="220" priority="5">
      <formula>O9=0</formula>
    </cfRule>
  </conditionalFormatting>
  <conditionalFormatting sqref="I2:I29">
    <cfRule type="expression" dxfId="219" priority="4">
      <formula>H2=0</formula>
    </cfRule>
  </conditionalFormatting>
  <conditionalFormatting sqref="P18">
    <cfRule type="expression" dxfId="218" priority="3">
      <formula>O18=0</formula>
    </cfRule>
  </conditionalFormatting>
  <conditionalFormatting sqref="Q11">
    <cfRule type="expression" dxfId="217" priority="2">
      <formula>P11=0</formula>
    </cfRule>
  </conditionalFormatting>
  <conditionalFormatting sqref="K2:K26">
    <cfRule type="expression" dxfId="21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6578</v>
      </c>
      <c r="W2" s="162">
        <v>42333</v>
      </c>
      <c r="X2" s="12">
        <v>18.22</v>
      </c>
      <c r="Y2" s="12">
        <v>18.399999999999999</v>
      </c>
      <c r="Z2" s="12">
        <v>17.829999999999998</v>
      </c>
      <c r="AA2" s="12">
        <v>18.11</v>
      </c>
      <c r="AB2" s="117">
        <v>6242900</v>
      </c>
      <c r="AC2" s="12">
        <v>18.11</v>
      </c>
      <c r="AD2">
        <f t="shared" ref="AD2:AD14" si="0">Y2-Z2</f>
        <v>0.57000000000000028</v>
      </c>
      <c r="AE2" s="167">
        <f t="shared" ref="AE2:AE14" si="1">AC2/AC3-1</f>
        <v>-2.1081081081081088E-2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21.648645332927931</v>
      </c>
      <c r="W3" s="162">
        <v>42332</v>
      </c>
      <c r="X3" s="12">
        <v>17.79</v>
      </c>
      <c r="Y3" s="12">
        <v>18.72</v>
      </c>
      <c r="Z3" s="12">
        <v>17.670000000000002</v>
      </c>
      <c r="AA3" s="12">
        <v>18.5</v>
      </c>
      <c r="AB3" s="117">
        <v>11708700</v>
      </c>
      <c r="AC3" s="12">
        <v>18.5</v>
      </c>
      <c r="AD3">
        <f t="shared" si="0"/>
        <v>1.0499999999999972</v>
      </c>
      <c r="AE3" s="167">
        <f t="shared" si="1"/>
        <v>5.5333713633770598E-2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17.440000000000001</v>
      </c>
      <c r="W4" s="162">
        <v>42331</v>
      </c>
      <c r="X4" s="12">
        <v>17.39</v>
      </c>
      <c r="Y4" s="12">
        <v>17.7</v>
      </c>
      <c r="Z4" s="12">
        <v>17.170000000000002</v>
      </c>
      <c r="AA4" s="12">
        <v>17.53</v>
      </c>
      <c r="AB4" s="117">
        <v>9370800</v>
      </c>
      <c r="AC4" s="12">
        <v>17.53</v>
      </c>
      <c r="AD4">
        <f t="shared" si="0"/>
        <v>0.52999999999999758</v>
      </c>
      <c r="AE4" s="167">
        <f t="shared" si="1"/>
        <v>6.3145809414466569E-3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114720.32000000001</v>
      </c>
      <c r="T5" s="87"/>
      <c r="W5" s="162">
        <v>42328</v>
      </c>
      <c r="X5" s="12">
        <v>17.600000000000001</v>
      </c>
      <c r="Y5" s="12">
        <v>17.86</v>
      </c>
      <c r="Z5" s="12">
        <v>17.3</v>
      </c>
      <c r="AA5" s="12">
        <v>17.420000000000002</v>
      </c>
      <c r="AB5" s="117">
        <v>8410100</v>
      </c>
      <c r="AC5" s="12">
        <v>17.420000000000002</v>
      </c>
      <c r="AD5">
        <f t="shared" si="0"/>
        <v>0.55999999999999872</v>
      </c>
      <c r="AE5" s="167">
        <f t="shared" si="1"/>
        <v>-1.2471655328798126E-2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142404.78899999993</v>
      </c>
      <c r="W6" s="162">
        <v>42327</v>
      </c>
      <c r="X6" s="12">
        <v>17.71</v>
      </c>
      <c r="Y6" s="12">
        <v>17.86</v>
      </c>
      <c r="Z6" s="12">
        <v>17.170000000000002</v>
      </c>
      <c r="AA6" s="12">
        <v>17.64</v>
      </c>
      <c r="AB6" s="117">
        <v>9791100</v>
      </c>
      <c r="AC6" s="12">
        <v>17.64</v>
      </c>
      <c r="AD6">
        <f t="shared" si="0"/>
        <v>0.68999999999999773</v>
      </c>
      <c r="AE6" s="167">
        <f t="shared" si="1"/>
        <v>-1.4525139664804398E-2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7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-27684.468999999925</v>
      </c>
      <c r="R7" s="248" t="s">
        <v>375</v>
      </c>
      <c r="T7" s="55">
        <v>42312</v>
      </c>
      <c r="U7" s="239" t="s">
        <v>209</v>
      </c>
      <c r="W7" s="162">
        <v>42326</v>
      </c>
      <c r="X7" s="12">
        <v>17.940000000000001</v>
      </c>
      <c r="Y7" s="12">
        <v>18.47</v>
      </c>
      <c r="Z7" s="12">
        <v>17.29</v>
      </c>
      <c r="AA7" s="12">
        <v>17.899999999999999</v>
      </c>
      <c r="AB7" s="117">
        <v>11521900</v>
      </c>
      <c r="AC7" s="12">
        <v>17.899999999999999</v>
      </c>
      <c r="AD7">
        <f t="shared" si="0"/>
        <v>1.1799999999999997</v>
      </c>
      <c r="AE7" s="167">
        <f t="shared" si="1"/>
        <v>1.0728402032749829E-2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7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-0.19440686787577019</v>
      </c>
      <c r="W8" s="162">
        <v>42325</v>
      </c>
      <c r="X8" s="12">
        <v>17.649999999999999</v>
      </c>
      <c r="Y8" s="12">
        <v>17.920000000000002</v>
      </c>
      <c r="Z8" s="12">
        <v>17.29</v>
      </c>
      <c r="AA8" s="12">
        <v>17.71</v>
      </c>
      <c r="AB8" s="117">
        <v>6618300</v>
      </c>
      <c r="AC8" s="12">
        <v>17.71</v>
      </c>
      <c r="AD8">
        <f t="shared" si="0"/>
        <v>0.63000000000000256</v>
      </c>
      <c r="AE8" s="167">
        <f t="shared" si="1"/>
        <v>-8.9535534415221552E-3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42324</v>
      </c>
      <c r="X9" s="12">
        <v>17.21</v>
      </c>
      <c r="Y9" s="12">
        <v>17.93</v>
      </c>
      <c r="Z9" s="12">
        <v>16.96</v>
      </c>
      <c r="AA9" s="12">
        <v>17.87</v>
      </c>
      <c r="AB9" s="117">
        <v>9184700</v>
      </c>
      <c r="AC9" s="12">
        <v>17.87</v>
      </c>
      <c r="AD9">
        <f t="shared" si="0"/>
        <v>0.96999999999999886</v>
      </c>
      <c r="AE9" s="167" t="e">
        <f t="shared" si="1"/>
        <v>#DIV/0!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8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42324</v>
      </c>
      <c r="X10" s="12" t="s">
        <v>237</v>
      </c>
      <c r="Y10" s="12"/>
      <c r="Z10" s="12"/>
      <c r="AA10" s="12"/>
      <c r="AB10" s="117"/>
      <c r="AC10" s="12"/>
      <c r="AD10">
        <f t="shared" si="0"/>
        <v>0</v>
      </c>
      <c r="AE10" s="167">
        <f t="shared" si="1"/>
        <v>-1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8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42321</v>
      </c>
      <c r="X11" s="12">
        <v>17.12</v>
      </c>
      <c r="Y11" s="12">
        <v>17.399999999999999</v>
      </c>
      <c r="Z11" s="12">
        <v>16.68</v>
      </c>
      <c r="AA11" s="12">
        <v>17.14</v>
      </c>
      <c r="AB11" s="117">
        <v>8965600</v>
      </c>
      <c r="AC11" s="12">
        <v>17.09</v>
      </c>
      <c r="AD11">
        <f t="shared" si="0"/>
        <v>0.71999999999999886</v>
      </c>
      <c r="AE11" s="167">
        <f t="shared" si="1"/>
        <v>-3.4985422740524408E-3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8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42320</v>
      </c>
      <c r="X12" s="12">
        <v>16.940000000000001</v>
      </c>
      <c r="Y12" s="12">
        <v>17.61</v>
      </c>
      <c r="Z12" s="12">
        <v>16.68</v>
      </c>
      <c r="AA12" s="12">
        <v>17.2</v>
      </c>
      <c r="AB12" s="117">
        <v>10661200</v>
      </c>
      <c r="AC12" s="12">
        <v>17.149999999999999</v>
      </c>
      <c r="AD12">
        <f t="shared" si="0"/>
        <v>0.92999999999999972</v>
      </c>
      <c r="AE12" s="167">
        <f t="shared" si="1"/>
        <v>-5.7971014492754769E-3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8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42319</v>
      </c>
      <c r="X13" s="12">
        <v>18.7</v>
      </c>
      <c r="Y13" s="12">
        <v>18.82</v>
      </c>
      <c r="Z13" s="12">
        <v>16.989999999999998</v>
      </c>
      <c r="AA13" s="12">
        <v>17.3</v>
      </c>
      <c r="AB13" s="117">
        <v>14112500</v>
      </c>
      <c r="AC13" s="12">
        <v>17.25</v>
      </c>
      <c r="AD13">
        <f t="shared" si="0"/>
        <v>1.8300000000000018</v>
      </c>
      <c r="AE13" s="167">
        <f t="shared" si="1"/>
        <v>-7.9017618793379651E-2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8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42318</v>
      </c>
      <c r="X14" s="12">
        <v>18.260000000000002</v>
      </c>
      <c r="Y14" s="12">
        <v>18.850000000000001</v>
      </c>
      <c r="Z14" s="12">
        <v>18.190000000000001</v>
      </c>
      <c r="AA14" s="12">
        <v>18.78</v>
      </c>
      <c r="AB14" s="117">
        <v>8711100</v>
      </c>
      <c r="AC14" s="12">
        <v>18.73</v>
      </c>
      <c r="AD14">
        <f t="shared" si="0"/>
        <v>0.66000000000000014</v>
      </c>
      <c r="AE14" s="167">
        <f t="shared" si="1"/>
        <v>2.2938285090114752E-2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8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42317</v>
      </c>
      <c r="X15" s="12">
        <v>18.28</v>
      </c>
      <c r="Y15" s="12">
        <v>18.739999999999998</v>
      </c>
      <c r="Z15" s="12">
        <v>18.07</v>
      </c>
      <c r="AA15" s="12">
        <v>18.36</v>
      </c>
      <c r="AB15" s="117">
        <v>10110500</v>
      </c>
      <c r="AC15" s="12">
        <v>18.309999999999999</v>
      </c>
      <c r="AD15">
        <f>Y15-Z15</f>
        <v>0.66999999999999815</v>
      </c>
      <c r="AE15" s="167">
        <f>AC15/AC16-1</f>
        <v>3.8377192982457231E-3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8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42314</v>
      </c>
      <c r="X16" s="12">
        <v>18.68</v>
      </c>
      <c r="Y16" s="12">
        <v>18.89</v>
      </c>
      <c r="Z16" s="12">
        <v>17.73</v>
      </c>
      <c r="AA16" s="12">
        <v>18.29</v>
      </c>
      <c r="AB16" s="117">
        <v>15275300</v>
      </c>
      <c r="AC16" s="12">
        <v>18.239999999999998</v>
      </c>
      <c r="AD16">
        <f t="shared" ref="AD16:AD68" si="6">Y16-Z16</f>
        <v>1.1600000000000001</v>
      </c>
      <c r="AE16" s="167">
        <f t="shared" ref="AE16:AE67" si="7">AC16/AC17-1</f>
        <v>-3.6958817317846004E-2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8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42313</v>
      </c>
      <c r="X17" s="12">
        <v>18.989999999999998</v>
      </c>
      <c r="Y17" s="12">
        <v>19.95</v>
      </c>
      <c r="Z17" s="12">
        <v>18.13</v>
      </c>
      <c r="AA17" s="12">
        <v>19</v>
      </c>
      <c r="AB17" s="117">
        <v>19123200</v>
      </c>
      <c r="AC17" s="12">
        <v>18.940000000000001</v>
      </c>
      <c r="AD17">
        <f t="shared" si="6"/>
        <v>1.8200000000000003</v>
      </c>
      <c r="AE17" s="167">
        <f t="shared" si="7"/>
        <v>-2.0682523267838593E-2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42312</v>
      </c>
      <c r="X18" s="12">
        <v>19.62</v>
      </c>
      <c r="Y18" s="12">
        <v>19.850000000000001</v>
      </c>
      <c r="Z18" s="12">
        <v>18.87</v>
      </c>
      <c r="AA18" s="12">
        <v>19.399999999999999</v>
      </c>
      <c r="AB18" s="117">
        <v>9137100</v>
      </c>
      <c r="AC18" s="12">
        <v>19.34</v>
      </c>
      <c r="AD18">
        <f t="shared" si="6"/>
        <v>0.98000000000000043</v>
      </c>
      <c r="AE18" s="167">
        <f t="shared" si="7"/>
        <v>-1.3265306122449028E-2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42311</v>
      </c>
      <c r="X19" s="12">
        <v>19.25</v>
      </c>
      <c r="Y19" s="12">
        <v>20.09</v>
      </c>
      <c r="Z19" s="12">
        <v>19.239999999999998</v>
      </c>
      <c r="AA19" s="12">
        <v>19.66</v>
      </c>
      <c r="AB19" s="117">
        <v>12060400</v>
      </c>
      <c r="AC19" s="12">
        <v>19.600000000000001</v>
      </c>
      <c r="AD19">
        <f t="shared" si="6"/>
        <v>0.85000000000000142</v>
      </c>
      <c r="AE19" s="167">
        <f t="shared" si="7"/>
        <v>3.4300791556728383E-2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42310</v>
      </c>
      <c r="X20" s="12">
        <v>18.170000000000002</v>
      </c>
      <c r="Y20" s="12">
        <v>19.23</v>
      </c>
      <c r="Z20" s="12">
        <v>18.14</v>
      </c>
      <c r="AA20" s="12">
        <v>19.010000000000002</v>
      </c>
      <c r="AB20" s="117">
        <v>10944600</v>
      </c>
      <c r="AC20" s="12">
        <v>18.95</v>
      </c>
      <c r="AD20">
        <f t="shared" si="6"/>
        <v>1.0899999999999999</v>
      </c>
      <c r="AE20" s="167">
        <f t="shared" si="7"/>
        <v>3.3824331696672205E-2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42307</v>
      </c>
      <c r="X21" s="12">
        <v>17.809999999999999</v>
      </c>
      <c r="Y21" s="12">
        <v>18.73</v>
      </c>
      <c r="Z21" s="12">
        <v>17.38</v>
      </c>
      <c r="AA21" s="12">
        <v>18.38</v>
      </c>
      <c r="AB21" s="117">
        <v>15400300</v>
      </c>
      <c r="AC21" s="12">
        <v>18.329999999999998</v>
      </c>
      <c r="AD21">
        <f t="shared" si="6"/>
        <v>1.3500000000000014</v>
      </c>
      <c r="AE21" s="167">
        <f t="shared" si="7"/>
        <v>4.7428571428571376E-2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42306</v>
      </c>
      <c r="X22" s="12">
        <v>17.48</v>
      </c>
      <c r="Y22" s="12">
        <v>18.71</v>
      </c>
      <c r="Z22" s="12">
        <v>17.37</v>
      </c>
      <c r="AA22" s="12">
        <v>17.55</v>
      </c>
      <c r="AB22" s="117">
        <v>16921300</v>
      </c>
      <c r="AC22" s="12">
        <v>17.5</v>
      </c>
      <c r="AD22">
        <f t="shared" si="6"/>
        <v>1.3399999999999999</v>
      </c>
      <c r="AE22" s="167">
        <f t="shared" si="7"/>
        <v>-7.3737946681792232E-3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42305</v>
      </c>
      <c r="X23" s="12">
        <v>17.239999999999998</v>
      </c>
      <c r="Y23" s="12">
        <v>18.07</v>
      </c>
      <c r="Z23" s="12">
        <v>17.05</v>
      </c>
      <c r="AA23" s="12">
        <v>17.68</v>
      </c>
      <c r="AB23" s="117">
        <v>12690200</v>
      </c>
      <c r="AC23" s="12">
        <v>17.63</v>
      </c>
      <c r="AD23">
        <f t="shared" si="6"/>
        <v>1.0199999999999996</v>
      </c>
      <c r="AE23" s="167">
        <f t="shared" si="7"/>
        <v>3.3411488862836958E-2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42304</v>
      </c>
      <c r="X24" s="12">
        <v>17.440000000000001</v>
      </c>
      <c r="Y24" s="12">
        <v>17.440000000000001</v>
      </c>
      <c r="Z24" s="12">
        <v>16.73</v>
      </c>
      <c r="AA24" s="12">
        <v>17.11</v>
      </c>
      <c r="AB24" s="117">
        <v>11897200</v>
      </c>
      <c r="AC24" s="12">
        <v>17.059999999999999</v>
      </c>
      <c r="AD24">
        <f t="shared" si="6"/>
        <v>0.71000000000000085</v>
      </c>
      <c r="AE24" s="167">
        <f t="shared" si="7"/>
        <v>-2.7366020524515422E-2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42303</v>
      </c>
      <c r="X25" s="12">
        <v>18.260000000000002</v>
      </c>
      <c r="Y25" s="12">
        <v>18.3</v>
      </c>
      <c r="Z25" s="12">
        <v>17.579999999999998</v>
      </c>
      <c r="AA25" s="12">
        <v>17.59</v>
      </c>
      <c r="AB25" s="117">
        <v>7277800</v>
      </c>
      <c r="AC25" s="12">
        <v>17.54</v>
      </c>
      <c r="AD25">
        <f t="shared" si="6"/>
        <v>0.72000000000000242</v>
      </c>
      <c r="AE25" s="167">
        <f t="shared" si="7"/>
        <v>-3.8904109589041114E-2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42300</v>
      </c>
      <c r="X26" s="12">
        <v>18.3</v>
      </c>
      <c r="Y26" s="12">
        <v>18.63</v>
      </c>
      <c r="Z26" s="12">
        <v>17.98</v>
      </c>
      <c r="AA26" s="12">
        <v>18.3</v>
      </c>
      <c r="AB26" s="117">
        <v>8455300</v>
      </c>
      <c r="AC26" s="12">
        <v>18.25</v>
      </c>
      <c r="AD26">
        <f t="shared" si="6"/>
        <v>0.64999999999999858</v>
      </c>
      <c r="AE26" s="167">
        <f t="shared" si="7"/>
        <v>-9.7666847531199252E-3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42299</v>
      </c>
      <c r="X27" s="12">
        <v>18.2</v>
      </c>
      <c r="Y27" s="12">
        <v>18.62</v>
      </c>
      <c r="Z27" s="12">
        <v>18.04</v>
      </c>
      <c r="AA27" s="12">
        <v>18.48</v>
      </c>
      <c r="AB27" s="117">
        <v>9018800</v>
      </c>
      <c r="AC27" s="12">
        <v>18.43</v>
      </c>
      <c r="AD27">
        <f t="shared" si="6"/>
        <v>0.58000000000000185</v>
      </c>
      <c r="AE27" s="167">
        <f t="shared" si="7"/>
        <v>2.5598219254312715E-2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42298</v>
      </c>
      <c r="X28" s="12">
        <v>18.41</v>
      </c>
      <c r="Y28" s="12">
        <v>18.47</v>
      </c>
      <c r="Z28" s="12">
        <v>17.97</v>
      </c>
      <c r="AA28" s="12">
        <v>18.02</v>
      </c>
      <c r="AB28" s="117">
        <v>8139600</v>
      </c>
      <c r="AC28" s="12">
        <v>17.97</v>
      </c>
      <c r="AD28">
        <f t="shared" si="6"/>
        <v>0.5</v>
      </c>
      <c r="AE28" s="167">
        <f t="shared" si="7"/>
        <v>-2.9173419773095732E-2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42297</v>
      </c>
      <c r="X29" s="12">
        <v>18.27</v>
      </c>
      <c r="Y29" s="12">
        <v>18.739999999999998</v>
      </c>
      <c r="Z29" s="12">
        <v>18.11</v>
      </c>
      <c r="AA29" s="12">
        <v>18.559999999999999</v>
      </c>
      <c r="AB29" s="117">
        <v>7885900</v>
      </c>
      <c r="AC29" s="12">
        <v>18.510000000000002</v>
      </c>
      <c r="AD29">
        <f t="shared" si="6"/>
        <v>0.62999999999999901</v>
      </c>
      <c r="AE29" s="167">
        <f t="shared" si="7"/>
        <v>1.5359297860669363E-2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42296</v>
      </c>
      <c r="X30" s="12">
        <v>18.93</v>
      </c>
      <c r="Y30" s="12">
        <v>19.11</v>
      </c>
      <c r="Z30" s="12">
        <v>18.03</v>
      </c>
      <c r="AA30" s="12">
        <v>18.28</v>
      </c>
      <c r="AB30" s="117">
        <v>9449500</v>
      </c>
      <c r="AC30" s="12">
        <v>18.23</v>
      </c>
      <c r="AD30">
        <f t="shared" si="6"/>
        <v>1.0799999999999983</v>
      </c>
      <c r="AE30" s="167">
        <f t="shared" si="7"/>
        <v>-5.1508844953173649E-2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42293</v>
      </c>
      <c r="X31" s="12">
        <v>19.52</v>
      </c>
      <c r="Y31" s="12">
        <v>19.579999999999998</v>
      </c>
      <c r="Z31" s="12">
        <v>18.82</v>
      </c>
      <c r="AA31" s="12">
        <v>19.28</v>
      </c>
      <c r="AB31" s="117">
        <v>8142600</v>
      </c>
      <c r="AC31" s="12">
        <v>19.22</v>
      </c>
      <c r="AD31">
        <f t="shared" si="6"/>
        <v>0.75999999999999801</v>
      </c>
      <c r="AE31" s="167">
        <f t="shared" si="7"/>
        <v>-7.7439339184306455E-3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42292</v>
      </c>
      <c r="X32" s="12">
        <v>18.760000000000002</v>
      </c>
      <c r="Y32" s="12">
        <v>19.46</v>
      </c>
      <c r="Z32" s="12">
        <v>18.690000000000001</v>
      </c>
      <c r="AA32" s="12">
        <v>19.43</v>
      </c>
      <c r="AB32" s="117">
        <v>9403800</v>
      </c>
      <c r="AC32" s="12">
        <v>19.37</v>
      </c>
      <c r="AD32">
        <f t="shared" si="6"/>
        <v>0.76999999999999957</v>
      </c>
      <c r="AE32" s="167">
        <f t="shared" si="7"/>
        <v>2.7586206896551779E-2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42291</v>
      </c>
      <c r="X33" s="12">
        <v>18.46</v>
      </c>
      <c r="Y33" s="12">
        <v>19.04</v>
      </c>
      <c r="Z33" s="12">
        <v>18.440000000000001</v>
      </c>
      <c r="AA33" s="12">
        <v>18.91</v>
      </c>
      <c r="AB33" s="117">
        <v>8545600</v>
      </c>
      <c r="AC33" s="12">
        <v>18.850000000000001</v>
      </c>
      <c r="AD33">
        <f t="shared" si="6"/>
        <v>0.59999999999999787</v>
      </c>
      <c r="AE33" s="167">
        <f t="shared" si="7"/>
        <v>1.6720604099244918E-2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42290</v>
      </c>
      <c r="X34" s="12">
        <v>18.8</v>
      </c>
      <c r="Y34" s="12">
        <v>19.329999999999998</v>
      </c>
      <c r="Z34" s="12">
        <v>18.489999999999998</v>
      </c>
      <c r="AA34" s="12">
        <v>18.59</v>
      </c>
      <c r="AB34" s="117">
        <v>10355600</v>
      </c>
      <c r="AC34" s="12">
        <v>18.54</v>
      </c>
      <c r="AD34">
        <f t="shared" si="6"/>
        <v>0.83999999999999986</v>
      </c>
      <c r="AE34" s="167">
        <f t="shared" si="7"/>
        <v>-1.904761904761898E-2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42289</v>
      </c>
      <c r="X35" s="12">
        <v>19.559999999999999</v>
      </c>
      <c r="Y35" s="12">
        <v>19.61</v>
      </c>
      <c r="Z35" s="12">
        <v>18.41</v>
      </c>
      <c r="AA35" s="12">
        <v>18.96</v>
      </c>
      <c r="AB35" s="117">
        <v>13787200</v>
      </c>
      <c r="AC35" s="12">
        <v>18.899999999999999</v>
      </c>
      <c r="AD35">
        <f t="shared" si="6"/>
        <v>1.1999999999999993</v>
      </c>
      <c r="AE35" s="167">
        <f t="shared" si="7"/>
        <v>-3.2258064516129115E-2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42286</v>
      </c>
      <c r="X36" s="12">
        <v>20.43</v>
      </c>
      <c r="Y36" s="12">
        <v>20.440000000000001</v>
      </c>
      <c r="Z36" s="12">
        <v>19.39</v>
      </c>
      <c r="AA36" s="12">
        <v>19.59</v>
      </c>
      <c r="AB36" s="117">
        <v>14168000</v>
      </c>
      <c r="AC36" s="12">
        <v>19.53</v>
      </c>
      <c r="AD36">
        <f t="shared" si="6"/>
        <v>1.0500000000000007</v>
      </c>
      <c r="AE36" s="167">
        <f t="shared" si="7"/>
        <v>-2.9324055666003934E-2</v>
      </c>
    </row>
    <row r="37" spans="2:31" x14ac:dyDescent="0.25">
      <c r="B37" s="337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42285</v>
      </c>
      <c r="X37" s="12">
        <v>19.100000000000001</v>
      </c>
      <c r="Y37" s="12">
        <v>20.39</v>
      </c>
      <c r="Z37" s="12">
        <v>19.02</v>
      </c>
      <c r="AA37" s="12">
        <v>20.18</v>
      </c>
      <c r="AB37" s="117">
        <v>17094900</v>
      </c>
      <c r="AC37" s="12">
        <v>20.12</v>
      </c>
      <c r="AD37">
        <f t="shared" si="6"/>
        <v>1.370000000000001</v>
      </c>
      <c r="AE37" s="167">
        <f t="shared" si="7"/>
        <v>5.2851909994767299E-2</v>
      </c>
    </row>
    <row r="38" spans="2:31" x14ac:dyDescent="0.25">
      <c r="B38" s="337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42284</v>
      </c>
      <c r="X38" s="12">
        <v>19.59</v>
      </c>
      <c r="Y38" s="12">
        <v>20.329999999999998</v>
      </c>
      <c r="Z38" s="12">
        <v>18.420000000000002</v>
      </c>
      <c r="AA38" s="12">
        <v>19.170000000000002</v>
      </c>
      <c r="AB38" s="117">
        <v>26600100</v>
      </c>
      <c r="AC38" s="12">
        <v>19.11</v>
      </c>
      <c r="AD38">
        <f t="shared" si="6"/>
        <v>1.9099999999999966</v>
      </c>
      <c r="AE38" s="167">
        <f t="shared" si="7"/>
        <v>0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9" si="9">C39*D39+E39</f>
        <v>8786.9500000000007</v>
      </c>
      <c r="W39" s="162">
        <v>42283</v>
      </c>
      <c r="X39" s="12">
        <v>18.12</v>
      </c>
      <c r="Y39" s="12">
        <v>19.28</v>
      </c>
      <c r="Z39" s="12">
        <v>18</v>
      </c>
      <c r="AA39" s="12">
        <v>19.170000000000002</v>
      </c>
      <c r="AB39" s="117">
        <v>25583600</v>
      </c>
      <c r="AC39" s="12">
        <v>19.11</v>
      </c>
      <c r="AD39">
        <f t="shared" si="6"/>
        <v>1.2800000000000011</v>
      </c>
      <c r="AE39" s="167">
        <f t="shared" si="7"/>
        <v>6.1666666666666536E-2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42282</v>
      </c>
      <c r="X40" s="12">
        <v>17.079999999999998</v>
      </c>
      <c r="Y40" s="12">
        <v>18.13</v>
      </c>
      <c r="Z40" s="12">
        <v>17</v>
      </c>
      <c r="AA40" s="12">
        <v>18.05</v>
      </c>
      <c r="AB40" s="117">
        <v>17565700</v>
      </c>
      <c r="AC40" s="12">
        <v>18</v>
      </c>
      <c r="AD40">
        <f t="shared" si="6"/>
        <v>1.129999999999999</v>
      </c>
      <c r="AE40" s="167">
        <f t="shared" si="7"/>
        <v>8.3684527393136809E-2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42279</v>
      </c>
      <c r="X41" s="12">
        <v>15.16</v>
      </c>
      <c r="Y41" s="12">
        <v>16.690000000000001</v>
      </c>
      <c r="Z41" s="12">
        <v>15</v>
      </c>
      <c r="AA41" s="12">
        <v>16.66</v>
      </c>
      <c r="AB41" s="117">
        <v>11643500</v>
      </c>
      <c r="AC41" s="12">
        <v>16.61</v>
      </c>
      <c r="AD41">
        <f t="shared" si="6"/>
        <v>1.6900000000000013</v>
      </c>
      <c r="AE41" s="167">
        <f t="shared" si="7"/>
        <v>8.7753765553372665E-2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42278</v>
      </c>
      <c r="X42" s="12">
        <v>15.79</v>
      </c>
      <c r="Y42" s="12">
        <v>16.190000000000001</v>
      </c>
      <c r="Z42" s="12">
        <v>15.14</v>
      </c>
      <c r="AA42" s="12">
        <v>15.31</v>
      </c>
      <c r="AB42" s="117">
        <v>14181300</v>
      </c>
      <c r="AC42" s="12">
        <v>15.27</v>
      </c>
      <c r="AD42">
        <f t="shared" si="6"/>
        <v>1.0500000000000007</v>
      </c>
      <c r="AE42" s="167">
        <f t="shared" si="7"/>
        <v>-5.859375E-3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42277</v>
      </c>
      <c r="X43" s="12">
        <v>15.14</v>
      </c>
      <c r="Y43" s="12">
        <v>15.59</v>
      </c>
      <c r="Z43" s="12">
        <v>15</v>
      </c>
      <c r="AA43" s="12">
        <v>15.4</v>
      </c>
      <c r="AB43" s="117">
        <v>13709300</v>
      </c>
      <c r="AC43" s="12">
        <v>15.36</v>
      </c>
      <c r="AD43">
        <f t="shared" si="6"/>
        <v>0.58999999999999986</v>
      </c>
      <c r="AE43" s="167">
        <f t="shared" si="7"/>
        <v>2.8801071667782896E-2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42276</v>
      </c>
      <c r="X44" s="12">
        <v>14.86</v>
      </c>
      <c r="Y44" s="12">
        <v>15.18</v>
      </c>
      <c r="Z44" s="12">
        <v>14.71</v>
      </c>
      <c r="AA44" s="12">
        <v>14.97</v>
      </c>
      <c r="AB44" s="117">
        <v>10994800</v>
      </c>
      <c r="AC44" s="12">
        <v>14.93</v>
      </c>
      <c r="AD44">
        <f t="shared" si="6"/>
        <v>0.46999999999999886</v>
      </c>
      <c r="AE44" s="167">
        <f t="shared" si="7"/>
        <v>1.4266304347825942E-2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W45" s="162">
        <v>42275</v>
      </c>
      <c r="X45" s="12">
        <v>15.48</v>
      </c>
      <c r="Y45" s="12">
        <v>15.55</v>
      </c>
      <c r="Z45" s="12">
        <v>14.75</v>
      </c>
      <c r="AA45" s="12">
        <v>14.76</v>
      </c>
      <c r="AB45" s="117">
        <v>9936700</v>
      </c>
      <c r="AC45" s="12">
        <v>14.72</v>
      </c>
      <c r="AD45">
        <f t="shared" si="6"/>
        <v>0.80000000000000071</v>
      </c>
      <c r="AE45" s="167">
        <f t="shared" si="7"/>
        <v>-6.2420382165604971E-2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42272</v>
      </c>
      <c r="X46" s="12">
        <v>15.67</v>
      </c>
      <c r="Y46" s="12">
        <v>16.05</v>
      </c>
      <c r="Z46" s="12">
        <v>15.39</v>
      </c>
      <c r="AA46" s="12">
        <v>15.75</v>
      </c>
      <c r="AB46" s="117">
        <v>13876900</v>
      </c>
      <c r="AC46" s="12">
        <v>15.7</v>
      </c>
      <c r="AD46">
        <f t="shared" si="6"/>
        <v>0.66000000000000014</v>
      </c>
      <c r="AE46" s="167">
        <f t="shared" si="7"/>
        <v>1.9480519480519431E-2</v>
      </c>
    </row>
    <row r="47" spans="2:31" x14ac:dyDescent="0.25">
      <c r="C47">
        <v>3000</v>
      </c>
      <c r="D47" s="2">
        <v>17</v>
      </c>
      <c r="E47" s="2">
        <v>0</v>
      </c>
      <c r="F47" s="2">
        <f t="shared" si="9"/>
        <v>51000</v>
      </c>
      <c r="W47" s="162">
        <v>42271</v>
      </c>
      <c r="X47" s="12">
        <v>15.09</v>
      </c>
      <c r="Y47" s="12">
        <v>15.68</v>
      </c>
      <c r="Z47" s="12">
        <v>15.04</v>
      </c>
      <c r="AA47" s="12">
        <v>15.45</v>
      </c>
      <c r="AB47" s="117">
        <v>12053700</v>
      </c>
      <c r="AC47" s="12">
        <v>15.4</v>
      </c>
      <c r="AD47">
        <f t="shared" si="6"/>
        <v>0.64000000000000057</v>
      </c>
      <c r="AE47" s="167">
        <f t="shared" si="7"/>
        <v>9.1743119266054496E-3</v>
      </c>
    </row>
    <row r="48" spans="2:31" x14ac:dyDescent="0.25">
      <c r="W48" s="162">
        <v>42270</v>
      </c>
      <c r="X48" s="12">
        <v>15.75</v>
      </c>
      <c r="Y48" s="12">
        <v>15.95</v>
      </c>
      <c r="Z48" s="12">
        <v>15.25</v>
      </c>
      <c r="AA48" s="12">
        <v>15.3</v>
      </c>
      <c r="AB48" s="117">
        <v>12545000</v>
      </c>
      <c r="AC48" s="12">
        <v>15.26</v>
      </c>
      <c r="AD48">
        <f t="shared" si="6"/>
        <v>0.69999999999999929</v>
      </c>
      <c r="AE48" s="167">
        <f t="shared" si="7"/>
        <v>-2.2421524663677084E-2</v>
      </c>
    </row>
    <row r="49" spans="1:31" x14ac:dyDescent="0.25">
      <c r="W49" s="162">
        <v>42269</v>
      </c>
      <c r="X49" s="12">
        <v>15.75</v>
      </c>
      <c r="Y49" s="12">
        <v>16.3</v>
      </c>
      <c r="Z49" s="12">
        <v>15.54</v>
      </c>
      <c r="AA49" s="12">
        <v>15.66</v>
      </c>
      <c r="AB49" s="117">
        <v>12251600</v>
      </c>
      <c r="AC49" s="12">
        <v>15.61</v>
      </c>
      <c r="AD49">
        <f t="shared" si="6"/>
        <v>0.76000000000000156</v>
      </c>
      <c r="AE49" s="167">
        <f t="shared" si="7"/>
        <v>-2.8019925280199254E-2</v>
      </c>
    </row>
    <row r="50" spans="1:31" ht="20.25" thickBot="1" x14ac:dyDescent="0.35">
      <c r="A50" s="45" t="s">
        <v>82</v>
      </c>
      <c r="B50" s="16"/>
      <c r="C50" s="16">
        <f>SUM(C2:C49)</f>
        <v>30486</v>
      </c>
      <c r="D50" s="16"/>
      <c r="E50" s="16"/>
      <c r="F50" s="21">
        <f>SUM(F2:F49)</f>
        <v>584595.80900000001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36" t="s">
        <v>78</v>
      </c>
      <c r="P50" s="336"/>
      <c r="T50" s="163" t="s">
        <v>102</v>
      </c>
      <c r="W50" s="162">
        <v>42268</v>
      </c>
      <c r="X50" s="12">
        <v>16.02</v>
      </c>
      <c r="Y50" s="12">
        <v>16.53</v>
      </c>
      <c r="Z50" s="12">
        <v>15.67</v>
      </c>
      <c r="AA50" s="12">
        <v>16.11</v>
      </c>
      <c r="AB50" s="117">
        <v>13935300</v>
      </c>
      <c r="AC50" s="12">
        <v>16.059999999999999</v>
      </c>
      <c r="AD50">
        <f t="shared" si="6"/>
        <v>0.86000000000000121</v>
      </c>
      <c r="AE50" s="167">
        <f t="shared" si="7"/>
        <v>1.7099430018999273E-2</v>
      </c>
    </row>
    <row r="51" spans="1:31" ht="15.75" thickTop="1" x14ac:dyDescent="0.25">
      <c r="O51" s="105">
        <v>1.1000000000000001</v>
      </c>
      <c r="P51" s="105">
        <f>O51*$Q$4</f>
        <v>19.184000000000005</v>
      </c>
      <c r="T51" s="164" t="s">
        <v>114</v>
      </c>
      <c r="U51" s="158">
        <v>18.11</v>
      </c>
      <c r="W51" s="162">
        <v>42265</v>
      </c>
      <c r="X51" s="12">
        <v>16.23</v>
      </c>
      <c r="Y51" s="12">
        <v>16.329999999999998</v>
      </c>
      <c r="Z51" s="12">
        <v>15.57</v>
      </c>
      <c r="AA51" s="12">
        <v>15.84</v>
      </c>
      <c r="AB51" s="117">
        <v>26980000</v>
      </c>
      <c r="AC51" s="12">
        <v>15.79</v>
      </c>
      <c r="AD51">
        <f t="shared" si="6"/>
        <v>0.75999999999999801</v>
      </c>
      <c r="AE51" s="167">
        <f t="shared" si="7"/>
        <v>-3.6019536019536003E-2</v>
      </c>
    </row>
    <row r="52" spans="1:31" x14ac:dyDescent="0.25">
      <c r="O52" s="105">
        <v>1.0900000000000001</v>
      </c>
      <c r="P52" s="105">
        <f t="shared" ref="P52:P71" si="10">O52*$Q$4</f>
        <v>19.009600000000002</v>
      </c>
      <c r="T52" s="165" t="s">
        <v>115</v>
      </c>
      <c r="U52" s="159">
        <v>17.850000000000001</v>
      </c>
      <c r="W52" s="162">
        <v>42264</v>
      </c>
      <c r="X52" s="12">
        <v>16.23</v>
      </c>
      <c r="Y52" s="12">
        <v>16.98</v>
      </c>
      <c r="Z52" s="12">
        <v>16.13</v>
      </c>
      <c r="AA52" s="12">
        <v>16.43</v>
      </c>
      <c r="AB52" s="117">
        <v>19681500</v>
      </c>
      <c r="AC52" s="12">
        <v>16.38</v>
      </c>
      <c r="AD52">
        <f t="shared" si="6"/>
        <v>0.85000000000000142</v>
      </c>
      <c r="AE52" s="167">
        <f t="shared" si="7"/>
        <v>1.3613861386138515E-2</v>
      </c>
    </row>
    <row r="53" spans="1:31" x14ac:dyDescent="0.25">
      <c r="B53" s="251" t="s">
        <v>130</v>
      </c>
      <c r="C53" s="251" t="s">
        <v>223</v>
      </c>
      <c r="D53" s="252" t="s">
        <v>222</v>
      </c>
      <c r="E53" s="254" t="s">
        <v>224</v>
      </c>
      <c r="F53" s="255" t="s">
        <v>65</v>
      </c>
      <c r="G53" s="300" t="s">
        <v>231</v>
      </c>
      <c r="H53" s="255" t="s">
        <v>98</v>
      </c>
      <c r="I53" s="300" t="s">
        <v>231</v>
      </c>
      <c r="O53" s="105">
        <v>1.08</v>
      </c>
      <c r="P53" s="105">
        <f t="shared" si="10"/>
        <v>18.835200000000004</v>
      </c>
      <c r="T53" s="165" t="s">
        <v>116</v>
      </c>
      <c r="U53" s="159" t="s">
        <v>260</v>
      </c>
      <c r="W53" s="162">
        <v>42263</v>
      </c>
      <c r="X53" s="12">
        <v>15.62</v>
      </c>
      <c r="Y53" s="12">
        <v>16.239999999999998</v>
      </c>
      <c r="Z53" s="12">
        <v>15.62</v>
      </c>
      <c r="AA53" s="12">
        <v>16.21</v>
      </c>
      <c r="AB53" s="117">
        <v>16637100</v>
      </c>
      <c r="AC53" s="12">
        <v>16.16</v>
      </c>
      <c r="AD53">
        <f t="shared" si="6"/>
        <v>0.61999999999999922</v>
      </c>
      <c r="AE53" s="167">
        <f t="shared" si="7"/>
        <v>4.9350649350649256E-2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18.660800000000002</v>
      </c>
      <c r="T54" s="165" t="s">
        <v>117</v>
      </c>
      <c r="U54" s="159" t="s">
        <v>334</v>
      </c>
      <c r="W54" s="162">
        <v>42262</v>
      </c>
      <c r="X54" s="12">
        <v>15.47</v>
      </c>
      <c r="Y54" s="12">
        <v>15.85</v>
      </c>
      <c r="Z54" s="12">
        <v>15.35</v>
      </c>
      <c r="AA54" s="12">
        <v>15.45</v>
      </c>
      <c r="AB54" s="117">
        <v>15514000</v>
      </c>
      <c r="AC54" s="12">
        <v>15.4</v>
      </c>
      <c r="AD54">
        <f t="shared" si="6"/>
        <v>0.5</v>
      </c>
      <c r="AE54" s="167">
        <f t="shared" si="7"/>
        <v>1.9518542615486467E-3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18.486400000000003</v>
      </c>
      <c r="T55" s="165" t="s">
        <v>118</v>
      </c>
      <c r="U55" s="159">
        <v>23.33</v>
      </c>
      <c r="W55" s="162">
        <v>42261</v>
      </c>
      <c r="X55" s="12">
        <v>14.99</v>
      </c>
      <c r="Y55" s="12">
        <v>15.48</v>
      </c>
      <c r="Z55" s="12">
        <v>14.81</v>
      </c>
      <c r="AA55" s="12">
        <v>15.41</v>
      </c>
      <c r="AB55" s="117">
        <v>15451800</v>
      </c>
      <c r="AC55" s="12">
        <v>15.37</v>
      </c>
      <c r="AD55">
        <f t="shared" si="6"/>
        <v>0.66999999999999993</v>
      </c>
      <c r="AE55" s="167">
        <f t="shared" si="7"/>
        <v>2.126245847176067E-2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18.312000000000001</v>
      </c>
      <c r="T56" s="165" t="s">
        <v>119</v>
      </c>
      <c r="U56" s="159">
        <v>1.62523</v>
      </c>
      <c r="W56" s="162">
        <v>42258</v>
      </c>
      <c r="X56" s="12">
        <v>14.75</v>
      </c>
      <c r="Y56" s="12">
        <v>15.14</v>
      </c>
      <c r="Z56" s="12">
        <v>14.59</v>
      </c>
      <c r="AA56" s="12">
        <v>15.09</v>
      </c>
      <c r="AB56" s="117">
        <v>15640600</v>
      </c>
      <c r="AC56" s="12">
        <v>15.05</v>
      </c>
      <c r="AD56">
        <f t="shared" si="6"/>
        <v>0.55000000000000071</v>
      </c>
      <c r="AE56" s="167">
        <f t="shared" si="7"/>
        <v>7.3627844712182977E-3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2" si="11">IF(C57=0, 0,D57*C57)</f>
        <v>75600</v>
      </c>
      <c r="H57" s="315">
        <f t="shared" ref="H57:H62" si="12">IF(C57=0, D57, (E57-D57)/D57)</f>
        <v>-0.39517195767195767</v>
      </c>
      <c r="I57" s="53"/>
      <c r="O57" s="105">
        <v>1.04</v>
      </c>
      <c r="P57" s="105">
        <f t="shared" si="10"/>
        <v>18.137600000000003</v>
      </c>
      <c r="T57" s="165" t="s">
        <v>120</v>
      </c>
      <c r="U57" s="159" t="s">
        <v>160</v>
      </c>
      <c r="W57" s="162">
        <v>42257</v>
      </c>
      <c r="X57" s="12">
        <v>15.03</v>
      </c>
      <c r="Y57" s="12">
        <v>15.42</v>
      </c>
      <c r="Z57" s="12">
        <v>14.74</v>
      </c>
      <c r="AA57" s="12">
        <v>14.98</v>
      </c>
      <c r="AB57" s="117">
        <v>18710400</v>
      </c>
      <c r="AC57" s="12">
        <v>14.94</v>
      </c>
      <c r="AD57">
        <f t="shared" si="6"/>
        <v>0.67999999999999972</v>
      </c>
      <c r="AE57" s="167">
        <f t="shared" si="7"/>
        <v>4.7074646940148401E-3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17.963200000000001</v>
      </c>
      <c r="T58" s="165"/>
      <c r="U58" s="159"/>
      <c r="W58" s="162">
        <v>42256</v>
      </c>
      <c r="X58" s="12">
        <v>16.420000000000002</v>
      </c>
      <c r="Y58" s="12">
        <v>16.88</v>
      </c>
      <c r="Z58" s="12">
        <v>14.86</v>
      </c>
      <c r="AA58" s="12">
        <v>14.91</v>
      </c>
      <c r="AB58" s="117">
        <v>33904100</v>
      </c>
      <c r="AC58" s="12">
        <v>14.87</v>
      </c>
      <c r="AD58">
        <f t="shared" si="6"/>
        <v>2.0199999999999996</v>
      </c>
      <c r="AE58" s="167">
        <f t="shared" si="7"/>
        <v>-8.604794099569768E-2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17.788800000000002</v>
      </c>
      <c r="T59" s="165" t="s">
        <v>121</v>
      </c>
      <c r="U59" s="159" t="s">
        <v>261</v>
      </c>
      <c r="W59" s="162">
        <v>42255</v>
      </c>
      <c r="X59" s="12">
        <v>16.579999999999998</v>
      </c>
      <c r="Y59" s="12">
        <v>16.63</v>
      </c>
      <c r="Z59" s="12">
        <v>16.04</v>
      </c>
      <c r="AA59" s="12">
        <v>16.32</v>
      </c>
      <c r="AB59" s="117">
        <v>13711000</v>
      </c>
      <c r="AC59" s="12">
        <v>16.27</v>
      </c>
      <c r="AD59">
        <f t="shared" si="6"/>
        <v>0.58999999999999986</v>
      </c>
      <c r="AE59" s="167">
        <f t="shared" si="7"/>
        <v>-2.4524831391783408E-3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17.6144</v>
      </c>
      <c r="T60" s="165" t="s">
        <v>122</v>
      </c>
      <c r="U60" s="159" t="s">
        <v>251</v>
      </c>
      <c r="W60" s="162">
        <v>42251</v>
      </c>
      <c r="X60" s="12">
        <v>16.59</v>
      </c>
      <c r="Y60" s="12">
        <v>16.71</v>
      </c>
      <c r="Z60" s="12">
        <v>16.239999999999998</v>
      </c>
      <c r="AA60" s="12">
        <v>16.36</v>
      </c>
      <c r="AB60" s="117">
        <v>15418700</v>
      </c>
      <c r="AC60" s="12">
        <v>16.309999999999999</v>
      </c>
      <c r="AD60">
        <f t="shared" si="6"/>
        <v>0.47000000000000242</v>
      </c>
      <c r="AE60" s="167">
        <f t="shared" si="7"/>
        <v>-3.0321046373365079E-2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17.440000000000001</v>
      </c>
      <c r="T61" s="165" t="s">
        <v>123</v>
      </c>
      <c r="U61" s="160">
        <v>3696116</v>
      </c>
      <c r="W61" s="162">
        <v>42250</v>
      </c>
      <c r="X61" s="12">
        <v>16.940000000000001</v>
      </c>
      <c r="Y61" s="12">
        <v>17.59</v>
      </c>
      <c r="Z61" s="12">
        <v>16.649999999999999</v>
      </c>
      <c r="AA61" s="12">
        <v>16.87</v>
      </c>
      <c r="AB61" s="117">
        <v>13572500</v>
      </c>
      <c r="AC61" s="12">
        <v>16.82</v>
      </c>
      <c r="AD61">
        <f t="shared" si="6"/>
        <v>0.94000000000000128</v>
      </c>
      <c r="AE61" s="167">
        <f t="shared" si="7"/>
        <v>0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17.265600000000003</v>
      </c>
      <c r="T62" s="165" t="s">
        <v>126</v>
      </c>
      <c r="U62" s="160">
        <v>13672600</v>
      </c>
      <c r="W62" s="162">
        <v>42249</v>
      </c>
      <c r="X62" s="12">
        <v>17.11</v>
      </c>
      <c r="Y62" s="12">
        <v>17.14</v>
      </c>
      <c r="Z62" s="12">
        <v>16.149999999999999</v>
      </c>
      <c r="AA62" s="12">
        <v>16.87</v>
      </c>
      <c r="AB62" s="117">
        <v>14667800</v>
      </c>
      <c r="AC62" s="12">
        <v>16.82</v>
      </c>
      <c r="AD62">
        <f t="shared" si="6"/>
        <v>0.99000000000000199</v>
      </c>
      <c r="AE62" s="167">
        <f t="shared" si="7"/>
        <v>1.1904761904761862E-3</v>
      </c>
    </row>
    <row r="63" spans="1:31" x14ac:dyDescent="0.25">
      <c r="B63" s="12"/>
      <c r="C63" s="12"/>
      <c r="D63" s="264"/>
      <c r="E63" s="53"/>
      <c r="F63" s="53"/>
      <c r="G63" s="53"/>
      <c r="H63" s="315"/>
      <c r="I63" s="53"/>
      <c r="O63" s="105">
        <v>0.98</v>
      </c>
      <c r="P63" s="105">
        <f t="shared" si="10"/>
        <v>17.091200000000001</v>
      </c>
      <c r="T63" s="165" t="s">
        <v>124</v>
      </c>
      <c r="U63" s="159" t="s">
        <v>262</v>
      </c>
      <c r="W63" s="162">
        <v>42248</v>
      </c>
      <c r="X63" s="12">
        <v>16.72</v>
      </c>
      <c r="Y63" s="12">
        <v>17.22</v>
      </c>
      <c r="Z63" s="12">
        <v>16.46</v>
      </c>
      <c r="AA63" s="12">
        <v>16.850000000000001</v>
      </c>
      <c r="AB63" s="117">
        <v>17820400</v>
      </c>
      <c r="AC63" s="12">
        <v>16.8</v>
      </c>
      <c r="AD63">
        <f t="shared" si="6"/>
        <v>0.75999999999999801</v>
      </c>
      <c r="AE63" s="167">
        <f t="shared" si="7"/>
        <v>-2.5522041763340941E-2</v>
      </c>
    </row>
    <row r="64" spans="1:31" x14ac:dyDescent="0.25">
      <c r="O64" s="105">
        <v>0.97</v>
      </c>
      <c r="P64" s="105">
        <f t="shared" si="10"/>
        <v>16.916800000000002</v>
      </c>
      <c r="T64" s="165" t="s">
        <v>127</v>
      </c>
      <c r="U64" s="159" t="s">
        <v>160</v>
      </c>
      <c r="W64" s="162">
        <v>42247</v>
      </c>
      <c r="X64" s="12">
        <v>16.41</v>
      </c>
      <c r="Y64" s="12">
        <v>17.36</v>
      </c>
      <c r="Z64" s="12">
        <v>15.82</v>
      </c>
      <c r="AA64" s="12">
        <v>17.29</v>
      </c>
      <c r="AB64" s="117">
        <v>18458600</v>
      </c>
      <c r="AC64" s="12">
        <v>17.239999999999998</v>
      </c>
      <c r="AD64">
        <f t="shared" si="6"/>
        <v>1.5399999999999991</v>
      </c>
      <c r="AE64" s="167">
        <f t="shared" si="7"/>
        <v>3.8554216867469737E-2</v>
      </c>
    </row>
    <row r="65" spans="15:31" x14ac:dyDescent="0.25">
      <c r="O65" s="105">
        <v>0.96</v>
      </c>
      <c r="P65" s="105">
        <f t="shared" si="10"/>
        <v>16.7424</v>
      </c>
      <c r="T65" s="165" t="s">
        <v>128</v>
      </c>
      <c r="U65" s="159">
        <v>-0.72</v>
      </c>
      <c r="W65" s="162">
        <v>42244</v>
      </c>
      <c r="X65" s="12">
        <v>15.89</v>
      </c>
      <c r="Y65" s="12">
        <v>17.100000000000001</v>
      </c>
      <c r="Z65" s="12">
        <v>15.87</v>
      </c>
      <c r="AA65" s="12">
        <v>16.649999999999999</v>
      </c>
      <c r="AB65" s="117">
        <v>21004800</v>
      </c>
      <c r="AC65" s="12">
        <v>16.600000000000001</v>
      </c>
      <c r="AD65">
        <f t="shared" si="6"/>
        <v>1.2300000000000022</v>
      </c>
      <c r="AE65" s="167">
        <f t="shared" si="7"/>
        <v>4.2713567839196109E-2</v>
      </c>
    </row>
    <row r="66" spans="15:31" x14ac:dyDescent="0.25">
      <c r="O66" s="105">
        <v>0.95</v>
      </c>
      <c r="P66" s="105">
        <f t="shared" si="10"/>
        <v>16.568000000000001</v>
      </c>
      <c r="T66" s="165" t="s">
        <v>125</v>
      </c>
      <c r="U66" s="159" t="s">
        <v>263</v>
      </c>
      <c r="W66" s="162">
        <v>42243</v>
      </c>
      <c r="X66" s="12">
        <v>14.93</v>
      </c>
      <c r="Y66" s="12">
        <v>16.13</v>
      </c>
      <c r="Z66" s="12">
        <v>14.87</v>
      </c>
      <c r="AA66" s="12">
        <v>15.97</v>
      </c>
      <c r="AB66" s="117">
        <v>22410500</v>
      </c>
      <c r="AC66" s="12">
        <v>15.92</v>
      </c>
      <c r="AD66">
        <f t="shared" si="6"/>
        <v>1.2599999999999998</v>
      </c>
      <c r="AE66" s="167">
        <f t="shared" si="7"/>
        <v>8.9664613278576333E-2</v>
      </c>
    </row>
    <row r="67" spans="15:31" x14ac:dyDescent="0.25">
      <c r="O67" s="105">
        <v>0.94</v>
      </c>
      <c r="P67" s="105">
        <f t="shared" si="10"/>
        <v>16.393599999999999</v>
      </c>
      <c r="W67" s="162">
        <v>42242</v>
      </c>
      <c r="X67" s="12">
        <v>14.32</v>
      </c>
      <c r="Y67" s="12">
        <v>14.67</v>
      </c>
      <c r="Z67" s="12">
        <v>14.07</v>
      </c>
      <c r="AA67" s="12">
        <v>14.65</v>
      </c>
      <c r="AB67" s="117">
        <v>13567300</v>
      </c>
      <c r="AC67" s="12">
        <v>14.61</v>
      </c>
      <c r="AD67">
        <f t="shared" si="6"/>
        <v>0.59999999999999964</v>
      </c>
      <c r="AE67" s="167">
        <f t="shared" si="7"/>
        <v>4.3571428571428594E-2</v>
      </c>
    </row>
    <row r="68" spans="15:31" x14ac:dyDescent="0.25">
      <c r="O68" s="105">
        <v>0.93</v>
      </c>
      <c r="P68" s="105">
        <f t="shared" si="10"/>
        <v>16.219200000000001</v>
      </c>
      <c r="W68" s="162">
        <v>42241</v>
      </c>
      <c r="X68" s="12">
        <v>15.1</v>
      </c>
      <c r="Y68" s="12">
        <v>15.1</v>
      </c>
      <c r="Z68" s="12">
        <v>14.03</v>
      </c>
      <c r="AA68" s="12">
        <v>14.04</v>
      </c>
      <c r="AB68" s="117">
        <v>13423400</v>
      </c>
      <c r="AC68" s="12">
        <v>14</v>
      </c>
      <c r="AD68">
        <f t="shared" si="6"/>
        <v>1.0700000000000003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16.044800000000002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15.870400000000002</v>
      </c>
    </row>
    <row r="71" spans="15:31" x14ac:dyDescent="0.25">
      <c r="O71" s="105">
        <v>0.9</v>
      </c>
      <c r="P71" s="105">
        <f t="shared" si="10"/>
        <v>15.696000000000002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5" priority="18">
      <formula>Q7&gt;0</formula>
    </cfRule>
    <cfRule type="expression" dxfId="21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13" priority="11">
      <formula>F54&gt;0</formula>
    </cfRule>
    <cfRule type="expression" dxfId="212" priority="12">
      <formula>F54&lt;0</formula>
    </cfRule>
  </conditionalFormatting>
  <conditionalFormatting sqref="H54:H61">
    <cfRule type="expression" dxfId="211" priority="7">
      <formula>H54&gt;0</formula>
    </cfRule>
    <cfRule type="expression" dxfId="210" priority="8">
      <formula>H54&lt;0</formula>
    </cfRule>
  </conditionalFormatting>
  <conditionalFormatting sqref="H62">
    <cfRule type="expression" dxfId="209" priority="3">
      <formula>H62&gt;0</formula>
    </cfRule>
    <cfRule type="expression" dxfId="208" priority="4">
      <formula>H62&lt;0</formula>
    </cfRule>
  </conditionalFormatting>
  <conditionalFormatting sqref="H63">
    <cfRule type="expression" dxfId="207" priority="1">
      <formula>H63&gt;0</formula>
    </cfRule>
    <cfRule type="expression" dxfId="206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7000</v>
      </c>
      <c r="T2" s="13"/>
      <c r="W2" s="152">
        <v>42333</v>
      </c>
      <c r="X2" s="54">
        <v>14.98</v>
      </c>
      <c r="Y2" s="54">
        <v>15.06</v>
      </c>
      <c r="Z2" s="54">
        <v>14.75</v>
      </c>
      <c r="AA2" s="54">
        <v>14.84</v>
      </c>
      <c r="AB2" s="126">
        <v>2048100</v>
      </c>
      <c r="AC2" s="11">
        <v>14.84</v>
      </c>
      <c r="AD2" s="2">
        <f>Y2-Z2</f>
        <v>0.3100000000000005</v>
      </c>
      <c r="AE2" s="167">
        <f>AC2/AC3-1</f>
        <v>-1.5915119363395291E-2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16.770251428571431</v>
      </c>
      <c r="W3" s="152">
        <v>42332</v>
      </c>
      <c r="X3" s="54">
        <v>14.63</v>
      </c>
      <c r="Y3" s="54">
        <v>15.11</v>
      </c>
      <c r="Z3" s="54">
        <v>14.55</v>
      </c>
      <c r="AA3" s="54">
        <v>15.08</v>
      </c>
      <c r="AB3" s="126">
        <v>3014900</v>
      </c>
      <c r="AC3" s="11">
        <v>15.08</v>
      </c>
      <c r="AD3" s="2">
        <f t="shared" ref="AD3:AD66" si="2">Y3-Z3</f>
        <v>0.55999999999999872</v>
      </c>
      <c r="AE3" s="167">
        <f t="shared" ref="AE3:AE66" si="3">AC3/AC4-1</f>
        <v>2.7948193592365334E-2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1" si="4">H4*I4-J4</f>
        <v>6506.01</v>
      </c>
      <c r="O4" s="13" t="s">
        <v>66</v>
      </c>
      <c r="Q4" s="71">
        <v>14.47</v>
      </c>
      <c r="T4" s="1">
        <v>42263</v>
      </c>
      <c r="U4" s="47" t="s">
        <v>110</v>
      </c>
      <c r="W4" s="152">
        <v>42331</v>
      </c>
      <c r="X4" s="54">
        <v>14.64</v>
      </c>
      <c r="Y4" s="54">
        <v>14.76</v>
      </c>
      <c r="Z4" s="54">
        <v>14.48</v>
      </c>
      <c r="AA4" s="54">
        <v>14.67</v>
      </c>
      <c r="AB4" s="126">
        <v>2687200</v>
      </c>
      <c r="AC4" s="11">
        <v>14.67</v>
      </c>
      <c r="AD4" s="2">
        <f t="shared" si="2"/>
        <v>0.27999999999999936</v>
      </c>
      <c r="AE4" s="167">
        <f t="shared" si="3"/>
        <v>2.049180327868827E-3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101290</v>
      </c>
      <c r="T5" s="1">
        <v>42313</v>
      </c>
      <c r="U5" s="47" t="s">
        <v>150</v>
      </c>
      <c r="W5" s="152">
        <v>42328</v>
      </c>
      <c r="X5" s="54">
        <v>14.62</v>
      </c>
      <c r="Y5" s="54">
        <v>14.88</v>
      </c>
      <c r="Z5" s="54">
        <v>14.53</v>
      </c>
      <c r="AA5" s="54">
        <v>14.64</v>
      </c>
      <c r="AB5" s="126">
        <v>2088000</v>
      </c>
      <c r="AC5" s="11">
        <v>14.64</v>
      </c>
      <c r="AD5" s="2">
        <f t="shared" si="2"/>
        <v>0.35000000000000142</v>
      </c>
      <c r="AE5" s="167">
        <f t="shared" si="3"/>
        <v>4.8043925875085325E-3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117391.76000000001</v>
      </c>
      <c r="W6" s="152">
        <v>42327</v>
      </c>
      <c r="X6" s="54">
        <v>14.63</v>
      </c>
      <c r="Y6" s="54">
        <v>14.72</v>
      </c>
      <c r="Z6" s="54">
        <v>14.48</v>
      </c>
      <c r="AA6" s="54">
        <v>14.57</v>
      </c>
      <c r="AB6" s="126">
        <v>2493200</v>
      </c>
      <c r="AC6" s="11">
        <v>14.57</v>
      </c>
      <c r="AD6" s="2">
        <f t="shared" si="2"/>
        <v>0.24000000000000021</v>
      </c>
      <c r="AE6" s="167">
        <f t="shared" si="3"/>
        <v>-5.4607508532423799E-3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-16101.760000000009</v>
      </c>
      <c r="R7" s="249" t="s">
        <v>396</v>
      </c>
      <c r="W7" s="152">
        <v>42326</v>
      </c>
      <c r="X7" s="54">
        <v>14.39</v>
      </c>
      <c r="Y7" s="54">
        <v>14.68</v>
      </c>
      <c r="Z7" s="54">
        <v>14.3</v>
      </c>
      <c r="AA7" s="54">
        <v>14.65</v>
      </c>
      <c r="AB7" s="126">
        <v>4383200</v>
      </c>
      <c r="AC7" s="11">
        <v>14.65</v>
      </c>
      <c r="AD7" s="2">
        <f t="shared" si="2"/>
        <v>0.37999999999999901</v>
      </c>
      <c r="AE7" s="167">
        <f t="shared" si="3"/>
        <v>1.8776077885952702E-2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-0.13716260834661656</v>
      </c>
      <c r="R8" s="205"/>
      <c r="W8" s="152">
        <v>42325</v>
      </c>
      <c r="X8" s="54">
        <v>14.91</v>
      </c>
      <c r="Y8" s="54">
        <v>15.03</v>
      </c>
      <c r="Z8" s="54">
        <v>14.32</v>
      </c>
      <c r="AA8" s="54">
        <v>14.38</v>
      </c>
      <c r="AB8" s="126">
        <v>3218000</v>
      </c>
      <c r="AC8" s="11">
        <v>14.38</v>
      </c>
      <c r="AD8" s="2">
        <f t="shared" si="2"/>
        <v>0.70999999999999908</v>
      </c>
      <c r="AE8" s="167">
        <f t="shared" si="3"/>
        <v>-3.6193029490616535E-2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42324</v>
      </c>
      <c r="X9" s="54">
        <v>14.48</v>
      </c>
      <c r="Y9" s="54">
        <v>14.93</v>
      </c>
      <c r="Z9" s="54">
        <v>14.41</v>
      </c>
      <c r="AA9" s="54">
        <v>14.92</v>
      </c>
      <c r="AB9" s="126">
        <v>3162200</v>
      </c>
      <c r="AC9" s="11">
        <v>14.92</v>
      </c>
      <c r="AD9" s="2">
        <f t="shared" si="2"/>
        <v>0.51999999999999957</v>
      </c>
      <c r="AE9" s="167">
        <f t="shared" si="3"/>
        <v>2.7548209366391241E-2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42321</v>
      </c>
      <c r="X10" s="54">
        <v>14.34</v>
      </c>
      <c r="Y10" s="54">
        <v>14.77</v>
      </c>
      <c r="Z10" s="54">
        <v>14.31</v>
      </c>
      <c r="AA10" s="54">
        <v>14.52</v>
      </c>
      <c r="AB10" s="126">
        <v>2964500</v>
      </c>
      <c r="AC10" s="11">
        <v>14.52</v>
      </c>
      <c r="AD10" s="2">
        <f t="shared" si="2"/>
        <v>0.45999999999999908</v>
      </c>
      <c r="AE10" s="167">
        <f t="shared" si="3"/>
        <v>1.6095171448565537E-2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H11" s="240"/>
      <c r="T11" s="13"/>
      <c r="W11" s="152">
        <v>42320</v>
      </c>
      <c r="X11" s="54">
        <v>14.38</v>
      </c>
      <c r="Y11" s="54">
        <v>14.74</v>
      </c>
      <c r="Z11" s="54">
        <v>14.27</v>
      </c>
      <c r="AA11" s="54">
        <v>14.29</v>
      </c>
      <c r="AB11" s="126">
        <v>3372300</v>
      </c>
      <c r="AC11" s="11">
        <v>14.29</v>
      </c>
      <c r="AD11" s="2">
        <f t="shared" si="2"/>
        <v>0.47000000000000064</v>
      </c>
      <c r="AE11" s="167">
        <f t="shared" si="3"/>
        <v>-1.3802622498274797E-2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42319</v>
      </c>
      <c r="X12" s="54">
        <v>14.76</v>
      </c>
      <c r="Y12" s="54">
        <v>14.86</v>
      </c>
      <c r="Z12" s="54">
        <v>14.22</v>
      </c>
      <c r="AA12" s="54">
        <v>14.49</v>
      </c>
      <c r="AB12" s="126">
        <v>3628700</v>
      </c>
      <c r="AC12" s="11">
        <v>14.49</v>
      </c>
      <c r="AD12" s="2">
        <f t="shared" si="2"/>
        <v>0.63999999999999879</v>
      </c>
      <c r="AE12" s="167">
        <f t="shared" si="3"/>
        <v>-1.7627118644067741E-2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42318</v>
      </c>
      <c r="X13" s="54">
        <v>14.64</v>
      </c>
      <c r="Y13" s="54">
        <v>14.93</v>
      </c>
      <c r="Z13" s="54">
        <v>14.55</v>
      </c>
      <c r="AA13" s="54">
        <v>14.75</v>
      </c>
      <c r="AB13" s="126">
        <v>3659800</v>
      </c>
      <c r="AC13" s="11">
        <v>14.75</v>
      </c>
      <c r="AD13" s="2">
        <f t="shared" si="2"/>
        <v>0.37999999999999901</v>
      </c>
      <c r="AE13" s="167">
        <f t="shared" si="3"/>
        <v>3.4013605442178019E-3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42317</v>
      </c>
      <c r="X14" s="54">
        <v>14.6</v>
      </c>
      <c r="Y14" s="54">
        <v>14.87</v>
      </c>
      <c r="Z14" s="54">
        <v>14.5</v>
      </c>
      <c r="AA14" s="54">
        <v>14.7</v>
      </c>
      <c r="AB14" s="126">
        <v>3275000</v>
      </c>
      <c r="AC14" s="11">
        <v>14.7</v>
      </c>
      <c r="AD14" s="2">
        <f t="shared" si="2"/>
        <v>0.36999999999999922</v>
      </c>
      <c r="AE14" s="167">
        <f t="shared" si="3"/>
        <v>6.1601642710471527E-3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42314</v>
      </c>
      <c r="X15" s="54">
        <v>14.7</v>
      </c>
      <c r="Y15" s="54">
        <v>14.71</v>
      </c>
      <c r="Z15" s="54">
        <v>14.3</v>
      </c>
      <c r="AA15" s="54">
        <v>14.61</v>
      </c>
      <c r="AB15" s="126">
        <v>5987500</v>
      </c>
      <c r="AC15" s="11">
        <v>14.61</v>
      </c>
      <c r="AD15" s="2">
        <f t="shared" si="2"/>
        <v>0.41000000000000014</v>
      </c>
      <c r="AE15" s="167">
        <f t="shared" si="3"/>
        <v>-1.814516129032262E-2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42313</v>
      </c>
      <c r="X16" s="54">
        <v>15.31</v>
      </c>
      <c r="Y16" s="54">
        <v>15.4</v>
      </c>
      <c r="Z16" s="54">
        <v>14.85</v>
      </c>
      <c r="AA16" s="54">
        <v>14.88</v>
      </c>
      <c r="AB16" s="126">
        <v>6330100</v>
      </c>
      <c r="AC16" s="11">
        <v>14.88</v>
      </c>
      <c r="AD16" s="2">
        <f t="shared" si="2"/>
        <v>0.55000000000000071</v>
      </c>
      <c r="AE16" s="167">
        <f t="shared" si="3"/>
        <v>-3.0618892508143203E-2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42312</v>
      </c>
      <c r="X17" s="54">
        <v>15.38</v>
      </c>
      <c r="Y17" s="54">
        <v>15.99</v>
      </c>
      <c r="Z17" s="54">
        <v>15.22</v>
      </c>
      <c r="AA17" s="54">
        <v>15.35</v>
      </c>
      <c r="AB17" s="126">
        <v>5353300</v>
      </c>
      <c r="AC17" s="11">
        <v>15.35</v>
      </c>
      <c r="AD17" s="2">
        <f t="shared" si="2"/>
        <v>0.76999999999999957</v>
      </c>
      <c r="AE17" s="167">
        <f t="shared" si="3"/>
        <v>3.2679738562091387E-3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42311</v>
      </c>
      <c r="X18" s="54">
        <v>15.35</v>
      </c>
      <c r="Y18" s="54">
        <v>15.42</v>
      </c>
      <c r="Z18" s="54">
        <v>15.1</v>
      </c>
      <c r="AA18" s="54">
        <v>15.3</v>
      </c>
      <c r="AB18" s="126">
        <v>5687000</v>
      </c>
      <c r="AC18" s="11">
        <v>15.3</v>
      </c>
      <c r="AD18" s="2">
        <f t="shared" si="2"/>
        <v>0.32000000000000028</v>
      </c>
      <c r="AE18" s="167">
        <f t="shared" si="3"/>
        <v>-7.1382219338091968E-3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42310</v>
      </c>
      <c r="X19" s="54">
        <v>15.32</v>
      </c>
      <c r="Y19" s="54">
        <v>15.47</v>
      </c>
      <c r="Z19" s="54">
        <v>15.17</v>
      </c>
      <c r="AA19" s="54">
        <v>15.41</v>
      </c>
      <c r="AB19" s="126">
        <v>5921400</v>
      </c>
      <c r="AC19" s="11">
        <v>15.41</v>
      </c>
      <c r="AD19" s="2">
        <f t="shared" si="2"/>
        <v>0.30000000000000071</v>
      </c>
      <c r="AE19" s="167">
        <f t="shared" si="3"/>
        <v>-6.4474532559638531E-3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42307</v>
      </c>
      <c r="X20" s="54">
        <v>14.71</v>
      </c>
      <c r="Y20" s="54">
        <v>15.58</v>
      </c>
      <c r="Z20" s="54">
        <v>14.7</v>
      </c>
      <c r="AA20" s="54">
        <v>15.51</v>
      </c>
      <c r="AB20" s="126">
        <v>5653400</v>
      </c>
      <c r="AC20" s="11">
        <v>15.51</v>
      </c>
      <c r="AD20" s="2">
        <f t="shared" si="2"/>
        <v>0.88000000000000078</v>
      </c>
      <c r="AE20" s="167">
        <f t="shared" si="3"/>
        <v>3.8152610441767099E-2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42306</v>
      </c>
      <c r="X21" s="54">
        <v>14.78</v>
      </c>
      <c r="Y21" s="54">
        <v>15.08</v>
      </c>
      <c r="Z21" s="54">
        <v>14.73</v>
      </c>
      <c r="AA21" s="54">
        <v>14.94</v>
      </c>
      <c r="AB21" s="126">
        <v>4137100</v>
      </c>
      <c r="AC21" s="11">
        <v>14.94</v>
      </c>
      <c r="AD21" s="2">
        <f t="shared" si="2"/>
        <v>0.34999999999999964</v>
      </c>
      <c r="AE21" s="167">
        <f t="shared" si="3"/>
        <v>4.0322580645160144E-3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42305</v>
      </c>
      <c r="X22" s="54">
        <v>14.63</v>
      </c>
      <c r="Y22" s="54">
        <v>15.13</v>
      </c>
      <c r="Z22" s="54">
        <v>14.58</v>
      </c>
      <c r="AA22" s="54">
        <v>14.88</v>
      </c>
      <c r="AB22" s="126">
        <v>3882700</v>
      </c>
      <c r="AC22" s="11">
        <v>14.88</v>
      </c>
      <c r="AD22" s="2">
        <f t="shared" si="2"/>
        <v>0.55000000000000071</v>
      </c>
      <c r="AE22" s="167">
        <f t="shared" si="3"/>
        <v>1.848049281314168E-2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42304</v>
      </c>
      <c r="X23" s="54">
        <v>14.8</v>
      </c>
      <c r="Y23" s="54">
        <v>14.89</v>
      </c>
      <c r="Z23" s="54">
        <v>14.52</v>
      </c>
      <c r="AA23" s="54">
        <v>14.61</v>
      </c>
      <c r="AB23" s="126">
        <v>5091600</v>
      </c>
      <c r="AC23" s="11">
        <v>14.61</v>
      </c>
      <c r="AD23" s="2">
        <f t="shared" si="2"/>
        <v>0.37000000000000099</v>
      </c>
      <c r="AE23" s="167">
        <f t="shared" si="3"/>
        <v>-2.012072434607648E-2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42303</v>
      </c>
      <c r="X24" s="54">
        <v>15.12</v>
      </c>
      <c r="Y24" s="54">
        <v>15.16</v>
      </c>
      <c r="Z24" s="54">
        <v>14.77</v>
      </c>
      <c r="AA24" s="54">
        <v>14.91</v>
      </c>
      <c r="AB24" s="126">
        <v>3824900</v>
      </c>
      <c r="AC24" s="11">
        <v>14.91</v>
      </c>
      <c r="AD24" s="2">
        <f t="shared" si="2"/>
        <v>0.39000000000000057</v>
      </c>
      <c r="AE24" s="167">
        <f t="shared" si="3"/>
        <v>-1.8433179723502224E-2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42300</v>
      </c>
      <c r="X25" s="54">
        <v>15.85</v>
      </c>
      <c r="Y25" s="54">
        <v>15.88</v>
      </c>
      <c r="Z25" s="54">
        <v>15.18</v>
      </c>
      <c r="AA25" s="54">
        <v>15.19</v>
      </c>
      <c r="AB25" s="126">
        <v>5092400</v>
      </c>
      <c r="AC25" s="11">
        <v>15.19</v>
      </c>
      <c r="AD25" s="2">
        <f t="shared" si="2"/>
        <v>0.70000000000000107</v>
      </c>
      <c r="AE25" s="167">
        <f t="shared" si="3"/>
        <v>-3.9215686274509887E-2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42299</v>
      </c>
      <c r="X26" s="54">
        <v>15.88</v>
      </c>
      <c r="Y26" s="54">
        <v>15.95</v>
      </c>
      <c r="Z26" s="54">
        <v>15.59</v>
      </c>
      <c r="AA26" s="54">
        <v>15.81</v>
      </c>
      <c r="AB26" s="126">
        <v>4084300</v>
      </c>
      <c r="AC26" s="11">
        <v>15.81</v>
      </c>
      <c r="AD26" s="2">
        <f t="shared" si="2"/>
        <v>0.35999999999999943</v>
      </c>
      <c r="AE26" s="167">
        <f t="shared" si="3"/>
        <v>3.1725888324873885E-3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42298</v>
      </c>
      <c r="X27" s="54">
        <v>16.260000000000002</v>
      </c>
      <c r="Y27" s="54">
        <v>16.329999999999998</v>
      </c>
      <c r="Z27" s="54">
        <v>15.68</v>
      </c>
      <c r="AA27" s="54">
        <v>15.76</v>
      </c>
      <c r="AB27" s="126">
        <v>3647100</v>
      </c>
      <c r="AC27" s="11">
        <v>15.76</v>
      </c>
      <c r="AD27" s="2">
        <f t="shared" si="2"/>
        <v>0.64999999999999858</v>
      </c>
      <c r="AE27" s="167">
        <f t="shared" si="3"/>
        <v>-2.9556650246305383E-2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42297</v>
      </c>
      <c r="X28" s="54">
        <v>16.25</v>
      </c>
      <c r="Y28" s="54">
        <v>16.600000000000001</v>
      </c>
      <c r="Z28" s="54">
        <v>16.21</v>
      </c>
      <c r="AA28" s="54">
        <v>16.239999999999998</v>
      </c>
      <c r="AB28" s="126">
        <v>2488800</v>
      </c>
      <c r="AC28" s="11">
        <v>16.239999999999998</v>
      </c>
      <c r="AD28" s="2">
        <f t="shared" si="2"/>
        <v>0.39000000000000057</v>
      </c>
      <c r="AE28" s="167">
        <f t="shared" si="3"/>
        <v>-3.6809815950921143E-3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42296</v>
      </c>
      <c r="X29" s="54">
        <v>16.11</v>
      </c>
      <c r="Y29" s="54">
        <v>16.3</v>
      </c>
      <c r="Z29" s="54">
        <v>15.94</v>
      </c>
      <c r="AA29" s="54">
        <v>16.3</v>
      </c>
      <c r="AB29" s="126">
        <v>2960000</v>
      </c>
      <c r="AC29" s="11">
        <v>16.3</v>
      </c>
      <c r="AD29" s="2">
        <f t="shared" si="2"/>
        <v>0.36000000000000121</v>
      </c>
      <c r="AE29" s="167">
        <f t="shared" si="3"/>
        <v>8.0395794681509258E-3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42293</v>
      </c>
      <c r="X30" s="54">
        <v>16.350000000000001</v>
      </c>
      <c r="Y30" s="54">
        <v>16.47</v>
      </c>
      <c r="Z30" s="54">
        <v>16</v>
      </c>
      <c r="AA30" s="54">
        <v>16.170000000000002</v>
      </c>
      <c r="AB30" s="126">
        <v>2242700</v>
      </c>
      <c r="AC30" s="11">
        <v>16.170000000000002</v>
      </c>
      <c r="AD30" s="2">
        <f t="shared" si="2"/>
        <v>0.46999999999999886</v>
      </c>
      <c r="AE30" s="167">
        <f t="shared" si="3"/>
        <v>-9.1911764705882026E-3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42292</v>
      </c>
      <c r="X31" s="54">
        <v>16.25</v>
      </c>
      <c r="Y31" s="54">
        <v>16.43</v>
      </c>
      <c r="Z31" s="54">
        <v>16.079999999999998</v>
      </c>
      <c r="AA31" s="54">
        <v>16.32</v>
      </c>
      <c r="AB31" s="126">
        <v>2558700</v>
      </c>
      <c r="AC31" s="11">
        <v>16.32</v>
      </c>
      <c r="AD31" s="2">
        <f t="shared" si="2"/>
        <v>0.35000000000000142</v>
      </c>
      <c r="AE31" s="167">
        <f t="shared" si="3"/>
        <v>4.9261083743843415E-3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42291</v>
      </c>
      <c r="X32" s="54">
        <v>16.21</v>
      </c>
      <c r="Y32" s="54">
        <v>16.52</v>
      </c>
      <c r="Z32" s="54">
        <v>16.149999999999999</v>
      </c>
      <c r="AA32" s="54">
        <v>16.239999999999998</v>
      </c>
      <c r="AB32" s="126">
        <v>2255300</v>
      </c>
      <c r="AC32" s="11">
        <v>16.239999999999998</v>
      </c>
      <c r="AD32" s="2">
        <f t="shared" si="2"/>
        <v>0.37000000000000099</v>
      </c>
      <c r="AE32" s="167">
        <f t="shared" si="3"/>
        <v>1.2330456226881115E-3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42290</v>
      </c>
      <c r="X33" s="54">
        <v>15.98</v>
      </c>
      <c r="Y33" s="54">
        <v>16.440000000000001</v>
      </c>
      <c r="Z33" s="54">
        <v>15.94</v>
      </c>
      <c r="AA33" s="54">
        <v>16.22</v>
      </c>
      <c r="AB33" s="126">
        <v>2889300</v>
      </c>
      <c r="AC33" s="11">
        <v>16.22</v>
      </c>
      <c r="AD33" s="2">
        <f t="shared" si="2"/>
        <v>0.50000000000000178</v>
      </c>
      <c r="AE33" s="167">
        <f t="shared" si="3"/>
        <v>8.0795525170913596E-3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42289</v>
      </c>
      <c r="X34" s="54">
        <v>16.399999999999999</v>
      </c>
      <c r="Y34" s="54">
        <v>16.54</v>
      </c>
      <c r="Z34" s="54">
        <v>15.99</v>
      </c>
      <c r="AA34" s="54">
        <v>16.09</v>
      </c>
      <c r="AB34" s="126">
        <v>2904700</v>
      </c>
      <c r="AC34" s="11">
        <v>16.09</v>
      </c>
      <c r="AD34" s="2">
        <f t="shared" si="2"/>
        <v>0.54999999999999893</v>
      </c>
      <c r="AE34" s="167">
        <f t="shared" si="3"/>
        <v>-2.0097442143727218E-2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42286</v>
      </c>
      <c r="X35" s="54">
        <v>16.510000000000002</v>
      </c>
      <c r="Y35" s="54">
        <v>16.579999999999998</v>
      </c>
      <c r="Z35" s="54">
        <v>16.18</v>
      </c>
      <c r="AA35" s="54">
        <v>16.420000000000002</v>
      </c>
      <c r="AB35" s="126">
        <v>3220000</v>
      </c>
      <c r="AC35" s="11">
        <v>16.420000000000002</v>
      </c>
      <c r="AD35" s="2">
        <f t="shared" si="2"/>
        <v>0.39999999999999858</v>
      </c>
      <c r="AE35" s="167">
        <f t="shared" si="3"/>
        <v>-4.8484848484847687E-3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42285</v>
      </c>
      <c r="X36" s="54">
        <v>15.96</v>
      </c>
      <c r="Y36" s="54">
        <v>16.52</v>
      </c>
      <c r="Z36" s="54">
        <v>15.95</v>
      </c>
      <c r="AA36" s="54">
        <v>16.5</v>
      </c>
      <c r="AB36" s="126">
        <v>4728700</v>
      </c>
      <c r="AC36" s="11">
        <v>16.5</v>
      </c>
      <c r="AD36" s="2">
        <f t="shared" si="2"/>
        <v>0.57000000000000028</v>
      </c>
      <c r="AE36" s="167">
        <f t="shared" si="3"/>
        <v>3.125E-2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42284</v>
      </c>
      <c r="X37" s="54">
        <v>16.04</v>
      </c>
      <c r="Y37" s="54">
        <v>16.32</v>
      </c>
      <c r="Z37" s="54">
        <v>15.88</v>
      </c>
      <c r="AA37" s="54">
        <v>16</v>
      </c>
      <c r="AB37" s="126">
        <v>3292000</v>
      </c>
      <c r="AC37" s="11">
        <v>16</v>
      </c>
      <c r="AD37" s="2">
        <f t="shared" si="2"/>
        <v>0.4399999999999995</v>
      </c>
      <c r="AE37" s="167">
        <f t="shared" si="3"/>
        <v>2.5062656641603454E-3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42283</v>
      </c>
      <c r="X38" s="54">
        <v>16.010000000000002</v>
      </c>
      <c r="Y38" s="54">
        <v>16.2</v>
      </c>
      <c r="Z38" s="54">
        <v>15.71</v>
      </c>
      <c r="AA38" s="54">
        <v>15.96</v>
      </c>
      <c r="AB38" s="126">
        <v>5690800</v>
      </c>
      <c r="AC38" s="11">
        <v>15.96</v>
      </c>
      <c r="AD38" s="2">
        <f t="shared" si="2"/>
        <v>0.48999999999999844</v>
      </c>
      <c r="AE38" s="167">
        <f t="shared" si="3"/>
        <v>-5.6074766355139749E-3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42282</v>
      </c>
      <c r="X39" s="54">
        <v>15.5</v>
      </c>
      <c r="Y39" s="54">
        <v>16.09</v>
      </c>
      <c r="Z39" s="54">
        <v>15.5</v>
      </c>
      <c r="AA39" s="54">
        <v>16.05</v>
      </c>
      <c r="AB39" s="126">
        <v>6309200</v>
      </c>
      <c r="AC39" s="11">
        <v>16.05</v>
      </c>
      <c r="AD39" s="2">
        <f t="shared" si="2"/>
        <v>0.58999999999999986</v>
      </c>
      <c r="AE39" s="167">
        <f t="shared" si="3"/>
        <v>4.2207792207792139E-2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42279</v>
      </c>
      <c r="X40" s="54">
        <v>14.64</v>
      </c>
      <c r="Y40" s="54">
        <v>15.41</v>
      </c>
      <c r="Z40" s="54">
        <v>14.53</v>
      </c>
      <c r="AA40" s="54">
        <v>15.4</v>
      </c>
      <c r="AB40" s="126">
        <v>5478200</v>
      </c>
      <c r="AC40" s="11">
        <v>15.4</v>
      </c>
      <c r="AD40" s="2">
        <f t="shared" si="2"/>
        <v>0.88000000000000078</v>
      </c>
      <c r="AE40" s="167">
        <f t="shared" si="3"/>
        <v>4.5485403937542523E-2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42278</v>
      </c>
      <c r="X41" s="54">
        <v>14.66</v>
      </c>
      <c r="Y41" s="54">
        <v>15.05</v>
      </c>
      <c r="Z41" s="54">
        <v>14.35</v>
      </c>
      <c r="AA41" s="54">
        <v>14.73</v>
      </c>
      <c r="AB41" s="126">
        <v>5078200</v>
      </c>
      <c r="AC41" s="11">
        <v>14.73</v>
      </c>
      <c r="AD41" s="2">
        <f t="shared" si="2"/>
        <v>0.70000000000000107</v>
      </c>
      <c r="AE41" s="167">
        <f t="shared" si="3"/>
        <v>8.9041095890411981E-3</v>
      </c>
    </row>
    <row r="42" spans="1:31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42277</v>
      </c>
      <c r="X42" s="54">
        <v>14.44</v>
      </c>
      <c r="Y42" s="54">
        <v>14.73</v>
      </c>
      <c r="Z42" s="54">
        <v>14.34</v>
      </c>
      <c r="AA42" s="54">
        <v>14.6</v>
      </c>
      <c r="AB42" s="126">
        <v>6181900</v>
      </c>
      <c r="AC42" s="11">
        <v>14.6</v>
      </c>
      <c r="AD42" s="2">
        <f t="shared" si="2"/>
        <v>0.39000000000000057</v>
      </c>
      <c r="AE42" s="167">
        <f t="shared" si="3"/>
        <v>2.0979020979020824E-2</v>
      </c>
    </row>
    <row r="43" spans="1:31" x14ac:dyDescent="0.25">
      <c r="B43" s="1">
        <v>42340</v>
      </c>
      <c r="C43" s="4">
        <v>1000</v>
      </c>
      <c r="D43" s="3">
        <v>14.439</v>
      </c>
      <c r="E43" s="3">
        <v>0</v>
      </c>
      <c r="F43" s="3">
        <f t="shared" si="6"/>
        <v>14439</v>
      </c>
      <c r="W43" s="152">
        <v>42276</v>
      </c>
      <c r="X43" s="54">
        <v>14.44</v>
      </c>
      <c r="Y43" s="54">
        <v>14.49</v>
      </c>
      <c r="Z43" s="54">
        <v>14.21</v>
      </c>
      <c r="AA43" s="54">
        <v>14.3</v>
      </c>
      <c r="AB43" s="126">
        <v>4849100</v>
      </c>
      <c r="AC43" s="11">
        <v>14.3</v>
      </c>
      <c r="AD43" s="2">
        <f t="shared" si="2"/>
        <v>0.27999999999999936</v>
      </c>
      <c r="AE43" s="167">
        <f t="shared" si="3"/>
        <v>-3.4843205574912606E-3</v>
      </c>
    </row>
    <row r="44" spans="1:31" x14ac:dyDescent="0.25">
      <c r="W44" s="152">
        <v>42275</v>
      </c>
      <c r="X44" s="54">
        <v>14.36</v>
      </c>
      <c r="Y44" s="54">
        <v>14.54</v>
      </c>
      <c r="Z44" s="54">
        <v>14.26</v>
      </c>
      <c r="AA44" s="54">
        <v>14.35</v>
      </c>
      <c r="AB44" s="126">
        <v>6842000</v>
      </c>
      <c r="AC44" s="11">
        <v>14.35</v>
      </c>
      <c r="AD44" s="2">
        <f t="shared" si="2"/>
        <v>0.27999999999999936</v>
      </c>
      <c r="AE44" s="167">
        <f t="shared" si="3"/>
        <v>-3.4722222222223209E-3</v>
      </c>
    </row>
    <row r="45" spans="1:31" x14ac:dyDescent="0.25">
      <c r="A45" s="45" t="s">
        <v>82</v>
      </c>
      <c r="B45" s="16"/>
      <c r="C45" s="16">
        <f>SUM(C2:C43)</f>
        <v>14815</v>
      </c>
      <c r="D45" s="16"/>
      <c r="E45" s="16"/>
      <c r="F45" s="21">
        <f>SUM(F2:F43)</f>
        <v>238479.02000000002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42272</v>
      </c>
      <c r="X45" s="54">
        <v>14.57</v>
      </c>
      <c r="Y45" s="54">
        <v>14.67</v>
      </c>
      <c r="Z45" s="54">
        <v>14.32</v>
      </c>
      <c r="AA45" s="54">
        <v>14.4</v>
      </c>
      <c r="AB45" s="126">
        <v>4179100</v>
      </c>
      <c r="AC45" s="11">
        <v>14.4</v>
      </c>
      <c r="AD45" s="2">
        <f t="shared" si="2"/>
        <v>0.34999999999999964</v>
      </c>
      <c r="AE45" s="167">
        <f t="shared" si="3"/>
        <v>-4.1493775933609811E-3</v>
      </c>
    </row>
    <row r="46" spans="1:31" ht="20.25" thickBot="1" x14ac:dyDescent="0.35">
      <c r="O46" s="336" t="s">
        <v>78</v>
      </c>
      <c r="P46" s="336"/>
      <c r="Q46" s="2"/>
      <c r="T46" s="127" t="s">
        <v>102</v>
      </c>
      <c r="U46" s="131"/>
      <c r="W46" s="152">
        <v>42271</v>
      </c>
      <c r="X46" s="54">
        <v>14.52</v>
      </c>
      <c r="Y46" s="54">
        <v>14.68</v>
      </c>
      <c r="Z46" s="54">
        <v>14.09</v>
      </c>
      <c r="AA46" s="54">
        <v>14.46</v>
      </c>
      <c r="AB46" s="126">
        <v>6051100</v>
      </c>
      <c r="AC46" s="11">
        <v>14.46</v>
      </c>
      <c r="AD46" s="2">
        <f t="shared" si="2"/>
        <v>0.58999999999999986</v>
      </c>
      <c r="AE46" s="167">
        <f t="shared" si="3"/>
        <v>-1.3642564802182733E-2</v>
      </c>
    </row>
    <row r="47" spans="1:31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0" t="s">
        <v>231</v>
      </c>
      <c r="H47" s="255" t="s">
        <v>98</v>
      </c>
      <c r="I47" s="300" t="s">
        <v>231</v>
      </c>
      <c r="O47" s="105">
        <v>1.1000000000000001</v>
      </c>
      <c r="P47" s="105">
        <f>O47*$Q$4</f>
        <v>15.917000000000002</v>
      </c>
      <c r="Q47" s="2"/>
      <c r="T47" s="130" t="s">
        <v>114</v>
      </c>
      <c r="U47" s="128">
        <v>14.84</v>
      </c>
      <c r="W47" s="152">
        <v>42270</v>
      </c>
      <c r="X47" s="54">
        <v>14.79</v>
      </c>
      <c r="Y47" s="54">
        <v>15.14</v>
      </c>
      <c r="Z47" s="54">
        <v>14.57</v>
      </c>
      <c r="AA47" s="54">
        <v>14.66</v>
      </c>
      <c r="AB47" s="126">
        <v>5434600</v>
      </c>
      <c r="AC47" s="11">
        <v>14.66</v>
      </c>
      <c r="AD47" s="2">
        <f t="shared" si="2"/>
        <v>0.57000000000000028</v>
      </c>
      <c r="AE47" s="167">
        <f t="shared" si="3"/>
        <v>-8.789722785665921E-3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5">
        <f>IF(C48=0, D48, (E48-D48)/D48)</f>
        <v>-0.16082711085583001</v>
      </c>
      <c r="I48" s="53"/>
      <c r="O48" s="105">
        <v>1.0900000000000001</v>
      </c>
      <c r="P48" s="105">
        <f t="shared" ref="P48:P67" si="7">O48*$Q$4</f>
        <v>15.772300000000001</v>
      </c>
      <c r="Q48" s="2"/>
      <c r="T48" s="130" t="s">
        <v>115</v>
      </c>
      <c r="U48" s="128">
        <v>14.84</v>
      </c>
      <c r="W48" s="152">
        <v>42269</v>
      </c>
      <c r="X48" s="54">
        <v>15.26</v>
      </c>
      <c r="Y48" s="54">
        <v>15.27</v>
      </c>
      <c r="Z48" s="54">
        <v>14.34</v>
      </c>
      <c r="AA48" s="54">
        <v>14.79</v>
      </c>
      <c r="AB48" s="126">
        <v>8531500</v>
      </c>
      <c r="AC48" s="11">
        <v>14.79</v>
      </c>
      <c r="AD48" s="2">
        <f t="shared" si="2"/>
        <v>0.92999999999999972</v>
      </c>
      <c r="AE48" s="167">
        <f t="shared" si="3"/>
        <v>-3.7735849056603765E-2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7" si="8">IF(C49=0, 0,D49*C49)</f>
        <v>96277.3</v>
      </c>
      <c r="H49" s="315">
        <f t="shared" ref="H49:H57" si="9">IF(C49=0, D49, (E49-D49)/D49)</f>
        <v>-0.14187248707639291</v>
      </c>
      <c r="I49" s="53"/>
      <c r="O49" s="105">
        <v>1.08</v>
      </c>
      <c r="P49" s="105">
        <f t="shared" si="7"/>
        <v>15.627600000000001</v>
      </c>
      <c r="Q49" s="2"/>
      <c r="T49" s="130" t="s">
        <v>116</v>
      </c>
      <c r="U49" s="128" t="s">
        <v>335</v>
      </c>
      <c r="W49" s="152">
        <v>42268</v>
      </c>
      <c r="X49" s="54">
        <v>15.59</v>
      </c>
      <c r="Y49" s="54">
        <v>15.88</v>
      </c>
      <c r="Z49" s="54">
        <v>15.31</v>
      </c>
      <c r="AA49" s="54">
        <v>15.37</v>
      </c>
      <c r="AB49" s="126">
        <v>5296200</v>
      </c>
      <c r="AC49" s="11">
        <v>15.37</v>
      </c>
      <c r="AD49" s="2">
        <f t="shared" si="2"/>
        <v>0.57000000000000028</v>
      </c>
      <c r="AE49" s="167">
        <f t="shared" si="3"/>
        <v>-7.7469335054874966E-3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5">
        <f t="shared" si="9"/>
        <v>-0.10502019619157522</v>
      </c>
      <c r="I50" s="53"/>
      <c r="O50" s="105">
        <v>1.07</v>
      </c>
      <c r="P50" s="105">
        <f t="shared" si="7"/>
        <v>15.482900000000001</v>
      </c>
      <c r="Q50" s="2"/>
      <c r="T50" s="130" t="s">
        <v>117</v>
      </c>
      <c r="U50" s="128" t="s">
        <v>336</v>
      </c>
      <c r="W50" s="152">
        <v>42265</v>
      </c>
      <c r="X50" s="54">
        <v>16.100000000000001</v>
      </c>
      <c r="Y50" s="54">
        <v>16.11</v>
      </c>
      <c r="Z50" s="54">
        <v>15.4</v>
      </c>
      <c r="AA50" s="54">
        <v>15.49</v>
      </c>
      <c r="AB50" s="126">
        <v>6544900</v>
      </c>
      <c r="AC50" s="11">
        <v>15.49</v>
      </c>
      <c r="AD50" s="2">
        <f t="shared" si="2"/>
        <v>0.70999999999999908</v>
      </c>
      <c r="AE50" s="167">
        <f t="shared" si="3"/>
        <v>-2.8230865746549538E-2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5">
        <f t="shared" si="9"/>
        <v>-0.13588850174216019</v>
      </c>
      <c r="I51" s="53"/>
      <c r="O51" s="105">
        <v>1.06</v>
      </c>
      <c r="P51" s="105">
        <f t="shared" si="7"/>
        <v>15.338200000000002</v>
      </c>
      <c r="Q51" s="2"/>
      <c r="T51" s="130" t="s">
        <v>118</v>
      </c>
      <c r="U51" s="128">
        <v>21.61</v>
      </c>
      <c r="W51" s="152">
        <v>42264</v>
      </c>
      <c r="X51" s="54">
        <v>15.88</v>
      </c>
      <c r="Y51" s="54">
        <v>16.21</v>
      </c>
      <c r="Z51" s="54">
        <v>15.74</v>
      </c>
      <c r="AA51" s="54">
        <v>15.94</v>
      </c>
      <c r="AB51" s="126">
        <v>2671800</v>
      </c>
      <c r="AC51" s="11">
        <v>15.94</v>
      </c>
      <c r="AD51" s="2">
        <f t="shared" si="2"/>
        <v>0.47000000000000064</v>
      </c>
      <c r="AE51" s="167">
        <f t="shared" si="3"/>
        <v>5.6782334384857247E-3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5">
        <f t="shared" si="9"/>
        <v>-0.14319667260843724</v>
      </c>
      <c r="I52" s="53"/>
      <c r="O52" s="105">
        <v>1.05</v>
      </c>
      <c r="P52" s="105">
        <f t="shared" si="7"/>
        <v>15.193500000000002</v>
      </c>
      <c r="Q52" s="2"/>
      <c r="T52" s="130" t="s">
        <v>119</v>
      </c>
      <c r="U52" s="128">
        <v>1.09588</v>
      </c>
      <c r="W52" s="152">
        <v>42263</v>
      </c>
      <c r="X52" s="54">
        <v>15.78</v>
      </c>
      <c r="Y52" s="54">
        <v>15.98</v>
      </c>
      <c r="Z52" s="54">
        <v>15.77</v>
      </c>
      <c r="AA52" s="54">
        <v>15.85</v>
      </c>
      <c r="AB52" s="126">
        <v>2345300</v>
      </c>
      <c r="AC52" s="11">
        <v>15.85</v>
      </c>
      <c r="AD52" s="2">
        <f t="shared" si="2"/>
        <v>0.21000000000000085</v>
      </c>
      <c r="AE52" s="167">
        <f t="shared" si="3"/>
        <v>3.7998733375554927E-3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5">
        <f t="shared" si="9"/>
        <v>-0.13154831199068684</v>
      </c>
      <c r="I53" s="53"/>
      <c r="O53" s="105">
        <v>1.04</v>
      </c>
      <c r="P53" s="105">
        <f t="shared" si="7"/>
        <v>15.048800000000002</v>
      </c>
      <c r="Q53" s="2"/>
      <c r="T53" s="130" t="s">
        <v>120</v>
      </c>
      <c r="U53" s="128" t="s">
        <v>160</v>
      </c>
      <c r="W53" s="152">
        <v>42262</v>
      </c>
      <c r="X53" s="54">
        <v>15.82</v>
      </c>
      <c r="Y53" s="54">
        <v>15.9</v>
      </c>
      <c r="Z53" s="54">
        <v>15.62</v>
      </c>
      <c r="AA53" s="54">
        <v>15.79</v>
      </c>
      <c r="AB53" s="126">
        <v>3650900</v>
      </c>
      <c r="AC53" s="11">
        <v>15.79</v>
      </c>
      <c r="AD53" s="2">
        <f t="shared" si="2"/>
        <v>0.28000000000000114</v>
      </c>
      <c r="AE53" s="167">
        <f t="shared" si="3"/>
        <v>1.4129736673089255E-2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5">
        <f t="shared" si="9"/>
        <v>-0.14353782013103028</v>
      </c>
      <c r="I54" s="53"/>
      <c r="O54" s="105">
        <v>1.03</v>
      </c>
      <c r="P54" s="105">
        <f t="shared" si="7"/>
        <v>14.904100000000001</v>
      </c>
      <c r="Q54" s="2"/>
      <c r="T54" s="130"/>
      <c r="U54" s="128"/>
      <c r="W54" s="152">
        <v>42261</v>
      </c>
      <c r="X54" s="54">
        <v>15.26</v>
      </c>
      <c r="Y54" s="54">
        <v>15.6</v>
      </c>
      <c r="Z54" s="54">
        <v>15.12</v>
      </c>
      <c r="AA54" s="54">
        <v>15.57</v>
      </c>
      <c r="AB54" s="126">
        <v>4760800</v>
      </c>
      <c r="AC54" s="11">
        <v>15.57</v>
      </c>
      <c r="AD54" s="2">
        <f t="shared" si="2"/>
        <v>0.48000000000000043</v>
      </c>
      <c r="AE54" s="167">
        <f t="shared" si="3"/>
        <v>2.5016458196181812E-2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5">
        <f t="shared" si="9"/>
        <v>-0.14627039627039626</v>
      </c>
      <c r="I55" s="53">
        <v>16.989999999999998</v>
      </c>
      <c r="O55" s="105">
        <v>1.02</v>
      </c>
      <c r="P55" s="105">
        <f t="shared" si="7"/>
        <v>14.759400000000001</v>
      </c>
      <c r="T55" s="130" t="s">
        <v>121</v>
      </c>
      <c r="U55" s="128" t="s">
        <v>264</v>
      </c>
      <c r="W55" s="152">
        <v>42258</v>
      </c>
      <c r="X55" s="54">
        <v>15.26</v>
      </c>
      <c r="Y55" s="54">
        <v>15.36</v>
      </c>
      <c r="Z55" s="54">
        <v>15.05</v>
      </c>
      <c r="AA55" s="54">
        <v>15.19</v>
      </c>
      <c r="AB55" s="126">
        <v>3650700</v>
      </c>
      <c r="AC55" s="11">
        <v>15.19</v>
      </c>
      <c r="AD55" s="2">
        <f t="shared" si="2"/>
        <v>0.30999999999999872</v>
      </c>
      <c r="AE55" s="167">
        <f t="shared" si="3"/>
        <v>-5.8900523560209139E-3</v>
      </c>
    </row>
    <row r="56" spans="2:31" x14ac:dyDescent="0.25">
      <c r="B56" s="253">
        <v>42335</v>
      </c>
      <c r="C56" s="12">
        <v>6100</v>
      </c>
      <c r="D56" s="53">
        <v>17.11</v>
      </c>
      <c r="E56" s="53">
        <v>14.47</v>
      </c>
      <c r="F56" s="53">
        <v>-16159.26</v>
      </c>
      <c r="G56" s="53">
        <f t="shared" si="8"/>
        <v>104371</v>
      </c>
      <c r="H56" s="315">
        <f t="shared" si="9"/>
        <v>-0.15429573348918754</v>
      </c>
      <c r="I56" s="53"/>
      <c r="O56" s="105">
        <v>1.01</v>
      </c>
      <c r="P56" s="105">
        <f t="shared" si="7"/>
        <v>14.614700000000001</v>
      </c>
      <c r="T56" s="130" t="s">
        <v>122</v>
      </c>
      <c r="U56" s="128" t="s">
        <v>242</v>
      </c>
      <c r="W56" s="152">
        <v>42257</v>
      </c>
      <c r="X56" s="54">
        <v>15.46</v>
      </c>
      <c r="Y56" s="54">
        <v>15.58</v>
      </c>
      <c r="Z56" s="54">
        <v>15.22</v>
      </c>
      <c r="AA56" s="54">
        <v>15.28</v>
      </c>
      <c r="AB56" s="126">
        <v>3522800</v>
      </c>
      <c r="AC56" s="11">
        <v>15.28</v>
      </c>
      <c r="AD56" s="2">
        <f t="shared" si="2"/>
        <v>0.35999999999999943</v>
      </c>
      <c r="AE56" s="167">
        <f t="shared" si="3"/>
        <v>-1.2919896640826933E-2</v>
      </c>
    </row>
    <row r="57" spans="2:31" x14ac:dyDescent="0.25">
      <c r="B57" s="253">
        <v>42335</v>
      </c>
      <c r="C57" s="12">
        <v>7000</v>
      </c>
      <c r="D57" s="53">
        <v>16.77</v>
      </c>
      <c r="E57" s="53">
        <v>14.47</v>
      </c>
      <c r="F57" s="53">
        <v>-16101.760000000009</v>
      </c>
      <c r="G57" s="53">
        <f t="shared" si="8"/>
        <v>117390</v>
      </c>
      <c r="H57" s="315">
        <f t="shared" si="9"/>
        <v>-0.1371496720333929</v>
      </c>
      <c r="I57" s="53"/>
      <c r="O57" s="105">
        <v>1</v>
      </c>
      <c r="P57" s="105">
        <f t="shared" si="7"/>
        <v>14.47</v>
      </c>
      <c r="T57" s="130" t="s">
        <v>123</v>
      </c>
      <c r="U57" s="129">
        <v>1681608</v>
      </c>
      <c r="W57" s="152">
        <v>42256</v>
      </c>
      <c r="X57" s="54">
        <v>15.57</v>
      </c>
      <c r="Y57" s="54">
        <v>15.82</v>
      </c>
      <c r="Z57" s="54">
        <v>15.46</v>
      </c>
      <c r="AA57" s="54">
        <v>15.48</v>
      </c>
      <c r="AB57" s="126">
        <v>3903500</v>
      </c>
      <c r="AC57" s="11">
        <v>15.48</v>
      </c>
      <c r="AD57" s="2">
        <f t="shared" si="2"/>
        <v>0.35999999999999943</v>
      </c>
      <c r="AE57" s="167">
        <f t="shared" si="3"/>
        <v>0</v>
      </c>
    </row>
    <row r="58" spans="2:31" x14ac:dyDescent="0.25">
      <c r="B58" s="12"/>
      <c r="C58" s="12"/>
      <c r="D58" s="53"/>
      <c r="E58" s="53"/>
      <c r="F58" s="53"/>
      <c r="G58" s="53"/>
      <c r="H58" s="315"/>
      <c r="I58" s="53"/>
      <c r="O58" s="105">
        <v>0.99</v>
      </c>
      <c r="P58" s="105">
        <f t="shared" si="7"/>
        <v>14.3253</v>
      </c>
      <c r="T58" s="130" t="s">
        <v>126</v>
      </c>
      <c r="U58" s="129">
        <v>4525960</v>
      </c>
      <c r="W58" s="152">
        <v>42255</v>
      </c>
      <c r="X58" s="54">
        <v>15.22</v>
      </c>
      <c r="Y58" s="54">
        <v>15.52</v>
      </c>
      <c r="Z58" s="54">
        <v>15.1</v>
      </c>
      <c r="AA58" s="54">
        <v>15.48</v>
      </c>
      <c r="AB58" s="126">
        <v>4954300</v>
      </c>
      <c r="AC58" s="11">
        <v>15.48</v>
      </c>
      <c r="AD58" s="2">
        <f t="shared" si="2"/>
        <v>0.41999999999999993</v>
      </c>
      <c r="AE58" s="167">
        <f t="shared" si="3"/>
        <v>2.5165562913907369E-2</v>
      </c>
    </row>
    <row r="59" spans="2:31" x14ac:dyDescent="0.25">
      <c r="B59" s="12"/>
      <c r="C59" s="12"/>
      <c r="D59" s="53"/>
      <c r="E59" s="53"/>
      <c r="F59" s="53"/>
      <c r="G59" s="53"/>
      <c r="H59" s="315"/>
      <c r="I59" s="53"/>
      <c r="O59" s="105">
        <v>0.98</v>
      </c>
      <c r="P59" s="105">
        <f t="shared" si="7"/>
        <v>14.1806</v>
      </c>
      <c r="T59" s="130" t="s">
        <v>124</v>
      </c>
      <c r="U59" s="128" t="s">
        <v>265</v>
      </c>
      <c r="W59" s="152">
        <v>42251</v>
      </c>
      <c r="X59" s="54">
        <v>15.24</v>
      </c>
      <c r="Y59" s="54">
        <v>15.43</v>
      </c>
      <c r="Z59" s="54">
        <v>15.01</v>
      </c>
      <c r="AA59" s="54">
        <v>15.1</v>
      </c>
      <c r="AB59" s="126">
        <v>3889000</v>
      </c>
      <c r="AC59" s="11">
        <v>15.1</v>
      </c>
      <c r="AD59" s="2">
        <f t="shared" si="2"/>
        <v>0.41999999999999993</v>
      </c>
      <c r="AE59" s="167">
        <f t="shared" si="3"/>
        <v>-2.1386908619572265E-2</v>
      </c>
    </row>
    <row r="60" spans="2:31" x14ac:dyDescent="0.25">
      <c r="O60" s="105">
        <v>0.97</v>
      </c>
      <c r="P60" s="105">
        <f t="shared" si="7"/>
        <v>14.0359</v>
      </c>
      <c r="T60" s="130" t="s">
        <v>127</v>
      </c>
      <c r="U60" s="128">
        <v>10.97</v>
      </c>
      <c r="W60" s="152">
        <v>42250</v>
      </c>
      <c r="X60" s="54">
        <v>15.32</v>
      </c>
      <c r="Y60" s="54">
        <v>15.74</v>
      </c>
      <c r="Z60" s="54">
        <v>15.2</v>
      </c>
      <c r="AA60" s="54">
        <v>15.43</v>
      </c>
      <c r="AB60" s="126">
        <v>3853100</v>
      </c>
      <c r="AC60" s="11">
        <v>15.43</v>
      </c>
      <c r="AD60" s="2">
        <f t="shared" si="2"/>
        <v>0.54000000000000092</v>
      </c>
      <c r="AE60" s="167">
        <f t="shared" si="3"/>
        <v>8.4967320261437607E-3</v>
      </c>
    </row>
    <row r="61" spans="2:31" x14ac:dyDescent="0.25">
      <c r="O61" s="105">
        <v>0.96</v>
      </c>
      <c r="P61" s="105">
        <f t="shared" si="7"/>
        <v>13.8912</v>
      </c>
      <c r="T61" s="130" t="s">
        <v>128</v>
      </c>
      <c r="U61" s="128">
        <v>1.32</v>
      </c>
      <c r="W61" s="152">
        <v>42249</v>
      </c>
      <c r="X61" s="54">
        <v>15.66</v>
      </c>
      <c r="Y61" s="54">
        <v>15.69</v>
      </c>
      <c r="Z61" s="54">
        <v>15.07</v>
      </c>
      <c r="AA61" s="54">
        <v>15.3</v>
      </c>
      <c r="AB61" s="126">
        <v>3721200</v>
      </c>
      <c r="AC61" s="11">
        <v>15.3</v>
      </c>
      <c r="AD61" s="2">
        <f t="shared" si="2"/>
        <v>0.61999999999999922</v>
      </c>
      <c r="AE61" s="167">
        <f t="shared" si="3"/>
        <v>-7.1382219338091968E-3</v>
      </c>
    </row>
    <row r="62" spans="2:31" x14ac:dyDescent="0.25">
      <c r="O62" s="105">
        <v>0.95</v>
      </c>
      <c r="P62" s="105">
        <f t="shared" si="7"/>
        <v>13.746499999999999</v>
      </c>
      <c r="T62" s="130" t="s">
        <v>125</v>
      </c>
      <c r="U62" s="128" t="s">
        <v>142</v>
      </c>
      <c r="W62" s="152">
        <v>42248</v>
      </c>
      <c r="X62" s="54">
        <v>15.67</v>
      </c>
      <c r="Y62" s="54">
        <v>15.85</v>
      </c>
      <c r="Z62" s="54">
        <v>15.3</v>
      </c>
      <c r="AA62" s="54">
        <v>15.41</v>
      </c>
      <c r="AB62" s="126">
        <v>6971500</v>
      </c>
      <c r="AC62" s="11">
        <v>15.41</v>
      </c>
      <c r="AD62" s="2">
        <f t="shared" si="2"/>
        <v>0.54999999999999893</v>
      </c>
      <c r="AE62" s="167">
        <f t="shared" si="3"/>
        <v>-3.3249686323713834E-2</v>
      </c>
    </row>
    <row r="63" spans="2:31" x14ac:dyDescent="0.25">
      <c r="O63" s="105">
        <v>0.94</v>
      </c>
      <c r="P63" s="105">
        <f t="shared" si="7"/>
        <v>13.601799999999999</v>
      </c>
      <c r="W63" s="152">
        <v>42247</v>
      </c>
      <c r="X63" s="54">
        <v>16.09</v>
      </c>
      <c r="Y63" s="54">
        <v>16.16</v>
      </c>
      <c r="Z63" s="54">
        <v>15.8</v>
      </c>
      <c r="AA63" s="54">
        <v>15.94</v>
      </c>
      <c r="AB63" s="126">
        <v>4875600</v>
      </c>
      <c r="AC63" s="11">
        <v>15.94</v>
      </c>
      <c r="AD63" s="2">
        <f t="shared" si="2"/>
        <v>0.35999999999999943</v>
      </c>
      <c r="AE63" s="167">
        <f t="shared" si="3"/>
        <v>-1.6656384947563274E-2</v>
      </c>
    </row>
    <row r="64" spans="2:31" x14ac:dyDescent="0.25">
      <c r="O64" s="105">
        <v>0.93</v>
      </c>
      <c r="P64" s="105">
        <f t="shared" si="7"/>
        <v>13.457100000000001</v>
      </c>
      <c r="W64" s="152">
        <v>42244</v>
      </c>
      <c r="X64" s="54">
        <v>15.87</v>
      </c>
      <c r="Y64" s="54">
        <v>16.47</v>
      </c>
      <c r="Z64" s="54">
        <v>15.83</v>
      </c>
      <c r="AA64" s="54">
        <v>16.21</v>
      </c>
      <c r="AB64" s="126">
        <v>6175300</v>
      </c>
      <c r="AC64" s="11">
        <v>16.21</v>
      </c>
      <c r="AD64" s="2">
        <f t="shared" si="2"/>
        <v>0.63999999999999879</v>
      </c>
      <c r="AE64" s="167">
        <f t="shared" si="3"/>
        <v>2.0138451856513528E-2</v>
      </c>
    </row>
    <row r="65" spans="15:31" x14ac:dyDescent="0.25">
      <c r="O65" s="105">
        <v>0.92</v>
      </c>
      <c r="P65" s="105">
        <f t="shared" si="7"/>
        <v>13.312400000000002</v>
      </c>
      <c r="W65" s="152">
        <v>42243</v>
      </c>
      <c r="X65" s="54">
        <v>15.62</v>
      </c>
      <c r="Y65" s="54">
        <v>15.93</v>
      </c>
      <c r="Z65" s="54">
        <v>15.51</v>
      </c>
      <c r="AA65" s="54">
        <v>15.89</v>
      </c>
      <c r="AB65" s="126">
        <v>12038900</v>
      </c>
      <c r="AC65" s="11">
        <v>15.89</v>
      </c>
      <c r="AD65" s="2">
        <f t="shared" si="2"/>
        <v>0.41999999999999993</v>
      </c>
      <c r="AE65" s="167">
        <f t="shared" si="3"/>
        <v>2.9145077720207357E-2</v>
      </c>
    </row>
    <row r="66" spans="15:31" x14ac:dyDescent="0.25">
      <c r="O66" s="105">
        <v>0.91</v>
      </c>
      <c r="P66" s="105">
        <f t="shared" si="7"/>
        <v>13.167700000000002</v>
      </c>
      <c r="W66" s="152">
        <v>42242</v>
      </c>
      <c r="X66" s="54">
        <v>15.41</v>
      </c>
      <c r="Y66" s="54">
        <v>15.55</v>
      </c>
      <c r="Z66" s="54">
        <v>14.93</v>
      </c>
      <c r="AA66" s="54">
        <v>15.44</v>
      </c>
      <c r="AB66" s="126">
        <v>9433300</v>
      </c>
      <c r="AC66" s="11">
        <v>15.44</v>
      </c>
      <c r="AD66" s="2">
        <f t="shared" si="2"/>
        <v>0.62000000000000099</v>
      </c>
      <c r="AE66" s="167">
        <f t="shared" si="3"/>
        <v>1.9815059445178251E-2</v>
      </c>
    </row>
    <row r="67" spans="15:31" x14ac:dyDescent="0.25">
      <c r="O67" s="105">
        <v>0.9</v>
      </c>
      <c r="P67" s="105">
        <f t="shared" si="7"/>
        <v>13.023000000000001</v>
      </c>
      <c r="W67" s="152">
        <v>42241</v>
      </c>
      <c r="X67" s="54">
        <v>16.3</v>
      </c>
      <c r="Y67" s="54">
        <v>16.37</v>
      </c>
      <c r="Z67" s="54">
        <v>15.14</v>
      </c>
      <c r="AA67" s="54">
        <v>15.14</v>
      </c>
      <c r="AB67" s="126">
        <v>6009700</v>
      </c>
      <c r="AC67" s="11">
        <v>15.14</v>
      </c>
      <c r="AD67" s="2">
        <f>Y67-Z67</f>
        <v>1.2300000000000004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205" priority="26">
      <formula>Q12&gt;0</formula>
    </cfRule>
    <cfRule type="expression" dxfId="204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203" priority="19">
      <formula>F48&gt;0</formula>
    </cfRule>
    <cfRule type="expression" dxfId="202" priority="20">
      <formula>F48&lt;0</formula>
    </cfRule>
  </conditionalFormatting>
  <conditionalFormatting sqref="F55">
    <cfRule type="expression" dxfId="201" priority="13">
      <formula>F55&gt;0</formula>
    </cfRule>
    <cfRule type="expression" dxfId="200" priority="14">
      <formula>F55&lt;0</formula>
    </cfRule>
  </conditionalFormatting>
  <conditionalFormatting sqref="F56">
    <cfRule type="expression" dxfId="199" priority="11">
      <formula>F56&gt;0</formula>
    </cfRule>
    <cfRule type="expression" dxfId="198" priority="12">
      <formula>F56&lt;0</formula>
    </cfRule>
  </conditionalFormatting>
  <conditionalFormatting sqref="F57:F59">
    <cfRule type="expression" dxfId="197" priority="9">
      <formula>F57&gt;0</formula>
    </cfRule>
    <cfRule type="expression" dxfId="196" priority="10">
      <formula>F57&lt;0</formula>
    </cfRule>
  </conditionalFormatting>
  <conditionalFormatting sqref="H48:H54">
    <cfRule type="expression" dxfId="195" priority="7">
      <formula>H48&gt;0</formula>
    </cfRule>
    <cfRule type="expression" dxfId="194" priority="8">
      <formula>H48&lt;0</formula>
    </cfRule>
  </conditionalFormatting>
  <conditionalFormatting sqref="H55">
    <cfRule type="expression" dxfId="193" priority="5">
      <formula>H55&gt;0</formula>
    </cfRule>
    <cfRule type="expression" dxfId="192" priority="6">
      <formula>H55&lt;0</formula>
    </cfRule>
  </conditionalFormatting>
  <conditionalFormatting sqref="H56">
    <cfRule type="expression" dxfId="191" priority="3">
      <formula>H56&gt;0</formula>
    </cfRule>
    <cfRule type="expression" dxfId="190" priority="4">
      <formula>H56&lt;0</formula>
    </cfRule>
  </conditionalFormatting>
  <conditionalFormatting sqref="H57:H59">
    <cfRule type="expression" dxfId="189" priority="1">
      <formula>H57&gt;0</formula>
    </cfRule>
    <cfRule type="expression" dxfId="188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42333</v>
      </c>
      <c r="X2" s="176">
        <v>15.4</v>
      </c>
      <c r="Y2" s="176">
        <v>15.78</v>
      </c>
      <c r="Z2" s="12">
        <v>15.35</v>
      </c>
      <c r="AA2" s="12">
        <v>15.58</v>
      </c>
      <c r="AB2" s="117">
        <v>10001700</v>
      </c>
      <c r="AC2" s="12">
        <v>15.58</v>
      </c>
      <c r="AD2">
        <f>Y2-Z2</f>
        <v>0.42999999999999972</v>
      </c>
      <c r="AE2" s="167">
        <f>AC2/AC3-1</f>
        <v>-3.1989763275752647E-3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42332</v>
      </c>
      <c r="X3" s="12">
        <v>15.22</v>
      </c>
      <c r="Y3" s="12">
        <v>15.66</v>
      </c>
      <c r="Z3" s="12">
        <v>15.15</v>
      </c>
      <c r="AA3" s="12">
        <v>15.63</v>
      </c>
      <c r="AB3" s="117">
        <v>12020300</v>
      </c>
      <c r="AC3" s="12">
        <v>15.63</v>
      </c>
      <c r="AD3">
        <f t="shared" ref="AD3:AD66" si="2">Y3-Z3</f>
        <v>0.50999999999999979</v>
      </c>
      <c r="AE3" s="167">
        <f t="shared" ref="AE3:AE66" si="3">AC3/AC4-1</f>
        <v>2.0234986945169675E-2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15.56</v>
      </c>
      <c r="T4" s="1">
        <v>42233</v>
      </c>
      <c r="U4" s="47" t="s">
        <v>155</v>
      </c>
      <c r="W4" s="162">
        <v>42331</v>
      </c>
      <c r="X4" s="12">
        <v>15.54</v>
      </c>
      <c r="Y4" s="12">
        <v>15.67</v>
      </c>
      <c r="Z4" s="12">
        <v>15.07</v>
      </c>
      <c r="AA4" s="12">
        <v>15.32</v>
      </c>
      <c r="AB4" s="117">
        <v>14009300</v>
      </c>
      <c r="AC4" s="12">
        <v>15.32</v>
      </c>
      <c r="AD4">
        <f t="shared" si="2"/>
        <v>0.59999999999999964</v>
      </c>
      <c r="AE4" s="167">
        <f t="shared" si="3"/>
        <v>-7.1289695398574215E-3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78733.600000000006</v>
      </c>
      <c r="W5" s="162">
        <v>42328</v>
      </c>
      <c r="X5" s="12">
        <v>16</v>
      </c>
      <c r="Y5" s="12">
        <v>16.100000000000001</v>
      </c>
      <c r="Z5" s="12">
        <v>15.34</v>
      </c>
      <c r="AA5" s="12">
        <v>15.43</v>
      </c>
      <c r="AB5" s="117">
        <v>24015200</v>
      </c>
      <c r="AC5" s="12">
        <v>15.43</v>
      </c>
      <c r="AD5">
        <f t="shared" si="2"/>
        <v>0.76000000000000156</v>
      </c>
      <c r="AE5" s="167">
        <f t="shared" si="3"/>
        <v>-2.7725267800882136E-2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42327</v>
      </c>
      <c r="X6" s="12">
        <v>15.71</v>
      </c>
      <c r="Y6" s="12">
        <v>16.28</v>
      </c>
      <c r="Z6" s="12">
        <v>15.71</v>
      </c>
      <c r="AA6" s="12">
        <v>15.87</v>
      </c>
      <c r="AB6" s="117">
        <v>18266700</v>
      </c>
      <c r="AC6" s="12">
        <v>15.87</v>
      </c>
      <c r="AD6">
        <f t="shared" si="2"/>
        <v>0.57000000000000028</v>
      </c>
      <c r="AE6" s="167">
        <f t="shared" si="3"/>
        <v>1.6655989750160138E-2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-5678.7530000000261</v>
      </c>
      <c r="R7" s="250" t="s">
        <v>399</v>
      </c>
      <c r="W7" s="162">
        <v>42326</v>
      </c>
      <c r="X7" s="12">
        <v>15.39</v>
      </c>
      <c r="Y7" s="12">
        <v>15.69</v>
      </c>
      <c r="Z7" s="12">
        <v>15.3</v>
      </c>
      <c r="AA7" s="12">
        <v>15.61</v>
      </c>
      <c r="AB7" s="117">
        <v>19988100</v>
      </c>
      <c r="AC7" s="12">
        <v>15.61</v>
      </c>
      <c r="AD7">
        <f t="shared" si="2"/>
        <v>0.38999999999999879</v>
      </c>
      <c r="AE7" s="167">
        <f t="shared" si="3"/>
        <v>2.1596858638743388E-2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-6.7273956929029349E-2</v>
      </c>
      <c r="W8" s="162">
        <v>42325</v>
      </c>
      <c r="X8" s="12">
        <v>15.03</v>
      </c>
      <c r="Y8" s="12">
        <v>15.73</v>
      </c>
      <c r="Z8" s="12">
        <v>14.94</v>
      </c>
      <c r="AA8" s="12">
        <v>15.28</v>
      </c>
      <c r="AB8" s="117">
        <v>25123500</v>
      </c>
      <c r="AC8" s="12">
        <v>15.28</v>
      </c>
      <c r="AD8">
        <f t="shared" si="2"/>
        <v>0.79000000000000092</v>
      </c>
      <c r="AE8" s="167">
        <f t="shared" si="3"/>
        <v>2.6192075218267163E-2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42324</v>
      </c>
      <c r="X9" s="12">
        <v>14.95</v>
      </c>
      <c r="Y9" s="12">
        <v>15.2</v>
      </c>
      <c r="Z9" s="12">
        <v>14.65</v>
      </c>
      <c r="AA9" s="12">
        <v>14.89</v>
      </c>
      <c r="AB9" s="117">
        <v>23642300</v>
      </c>
      <c r="AC9" s="12">
        <v>14.89</v>
      </c>
      <c r="AD9">
        <f t="shared" si="2"/>
        <v>0.54999999999999893</v>
      </c>
      <c r="AE9" s="167">
        <f t="shared" si="3"/>
        <v>-7.3333333333333028E-3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42321</v>
      </c>
      <c r="X10" s="12">
        <v>15.3</v>
      </c>
      <c r="Y10" s="12">
        <v>15.38</v>
      </c>
      <c r="Z10" s="12">
        <v>14.86</v>
      </c>
      <c r="AA10" s="12">
        <v>15</v>
      </c>
      <c r="AB10" s="117">
        <v>21000000</v>
      </c>
      <c r="AC10" s="12">
        <v>15</v>
      </c>
      <c r="AD10">
        <f t="shared" si="2"/>
        <v>0.52000000000000135</v>
      </c>
      <c r="AE10" s="167">
        <f t="shared" si="3"/>
        <v>-2.2801302931596101E-2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42320</v>
      </c>
      <c r="X11" s="12">
        <v>15.28</v>
      </c>
      <c r="Y11" s="12">
        <v>15.75</v>
      </c>
      <c r="Z11" s="12">
        <v>15.28</v>
      </c>
      <c r="AA11" s="12">
        <v>15.35</v>
      </c>
      <c r="AB11" s="117">
        <v>14209600</v>
      </c>
      <c r="AC11" s="12">
        <v>15.35</v>
      </c>
      <c r="AD11">
        <f t="shared" si="2"/>
        <v>0.47000000000000064</v>
      </c>
      <c r="AE11" s="167">
        <f t="shared" si="3"/>
        <v>-9.6774193548386789E-3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42319</v>
      </c>
      <c r="X12" s="12">
        <v>15.64</v>
      </c>
      <c r="Y12" s="12">
        <v>15.79</v>
      </c>
      <c r="Z12" s="12">
        <v>15.47</v>
      </c>
      <c r="AA12" s="12">
        <v>15.5</v>
      </c>
      <c r="AB12" s="117">
        <v>16189100</v>
      </c>
      <c r="AC12" s="12">
        <v>15.5</v>
      </c>
      <c r="AD12">
        <f t="shared" si="2"/>
        <v>0.31999999999999851</v>
      </c>
      <c r="AE12" s="167">
        <f t="shared" si="3"/>
        <v>-3.2154340836013651E-3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42318</v>
      </c>
      <c r="X13" s="12">
        <v>15.74</v>
      </c>
      <c r="Y13" s="12">
        <v>15.85</v>
      </c>
      <c r="Z13" s="12">
        <v>15.42</v>
      </c>
      <c r="AA13" s="12">
        <v>15.55</v>
      </c>
      <c r="AB13" s="117">
        <v>24197300</v>
      </c>
      <c r="AC13" s="12">
        <v>15.55</v>
      </c>
      <c r="AD13">
        <f t="shared" si="2"/>
        <v>0.42999999999999972</v>
      </c>
      <c r="AE13" s="167">
        <f t="shared" si="3"/>
        <v>-1.8308080808080773E-2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7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42317</v>
      </c>
      <c r="X14" s="12">
        <v>16.36</v>
      </c>
      <c r="Y14" s="12">
        <v>16.45</v>
      </c>
      <c r="Z14" s="12">
        <v>15.8</v>
      </c>
      <c r="AA14" s="12">
        <v>15.84</v>
      </c>
      <c r="AB14" s="117">
        <v>23612500</v>
      </c>
      <c r="AC14" s="12">
        <v>15.84</v>
      </c>
      <c r="AD14">
        <f t="shared" si="2"/>
        <v>0.64999999999999858</v>
      </c>
      <c r="AE14" s="167">
        <f t="shared" si="3"/>
        <v>-3.7082066869300934E-2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42314</v>
      </c>
      <c r="X15" s="12">
        <v>16.440000000000001</v>
      </c>
      <c r="Y15" s="12">
        <v>16.77</v>
      </c>
      <c r="Z15" s="12">
        <v>16.100000000000001</v>
      </c>
      <c r="AA15" s="12">
        <v>16.45</v>
      </c>
      <c r="AB15" s="117">
        <v>17988000</v>
      </c>
      <c r="AC15" s="12">
        <v>16.45</v>
      </c>
      <c r="AD15">
        <f t="shared" si="2"/>
        <v>0.66999999999999815</v>
      </c>
      <c r="AE15" s="167">
        <f t="shared" si="3"/>
        <v>-3.6341611144762309E-3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42313</v>
      </c>
      <c r="X16" s="12">
        <v>17.52</v>
      </c>
      <c r="Y16" s="12">
        <v>17.72</v>
      </c>
      <c r="Z16" s="12">
        <v>16.36</v>
      </c>
      <c r="AA16" s="12">
        <v>16.510000000000002</v>
      </c>
      <c r="AB16" s="117">
        <v>26747800</v>
      </c>
      <c r="AC16" s="12">
        <v>16.510000000000002</v>
      </c>
      <c r="AD16">
        <f t="shared" si="2"/>
        <v>1.3599999999999994</v>
      </c>
      <c r="AE16" s="167">
        <f t="shared" si="3"/>
        <v>-5.3325688073394439E-2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42312</v>
      </c>
      <c r="X17" s="12">
        <v>18.05</v>
      </c>
      <c r="Y17" s="12">
        <v>18.05</v>
      </c>
      <c r="Z17" s="12">
        <v>17.100000000000001</v>
      </c>
      <c r="AA17" s="12">
        <v>17.440000000000001</v>
      </c>
      <c r="AB17" s="117">
        <v>19217100</v>
      </c>
      <c r="AC17" s="12">
        <v>17.440000000000001</v>
      </c>
      <c r="AD17">
        <f t="shared" si="2"/>
        <v>0.94999999999999929</v>
      </c>
      <c r="AE17" s="167">
        <f t="shared" si="3"/>
        <v>-2.2421524663677084E-2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42311</v>
      </c>
      <c r="X18" s="12">
        <v>17.100000000000001</v>
      </c>
      <c r="Y18" s="12">
        <v>17.989999999999998</v>
      </c>
      <c r="Z18" s="12">
        <v>17.09</v>
      </c>
      <c r="AA18" s="12">
        <v>17.84</v>
      </c>
      <c r="AB18" s="117">
        <v>21940600</v>
      </c>
      <c r="AC18" s="12">
        <v>17.84</v>
      </c>
      <c r="AD18">
        <f t="shared" si="2"/>
        <v>0.89999999999999858</v>
      </c>
      <c r="AE18" s="167">
        <f t="shared" si="3"/>
        <v>4.3885313048566355E-2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42310</v>
      </c>
      <c r="X19" s="12">
        <v>16.96</v>
      </c>
      <c r="Y19" s="12">
        <v>17.29</v>
      </c>
      <c r="Z19" s="12">
        <v>16.8</v>
      </c>
      <c r="AA19" s="12">
        <v>17.09</v>
      </c>
      <c r="AB19" s="117">
        <v>18711000</v>
      </c>
      <c r="AC19" s="12">
        <v>17.09</v>
      </c>
      <c r="AD19">
        <f t="shared" si="2"/>
        <v>0.48999999999999844</v>
      </c>
      <c r="AE19" s="167">
        <f t="shared" si="3"/>
        <v>3.2004830917874427E-2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42307</v>
      </c>
      <c r="X20" s="12">
        <v>16.38</v>
      </c>
      <c r="Y20" s="12">
        <v>16.62</v>
      </c>
      <c r="Z20" s="12">
        <v>16.2</v>
      </c>
      <c r="AA20" s="12">
        <v>16.559999999999999</v>
      </c>
      <c r="AB20" s="117">
        <v>19204000</v>
      </c>
      <c r="AC20" s="12">
        <v>16.559999999999999</v>
      </c>
      <c r="AD20">
        <f t="shared" si="2"/>
        <v>0.42000000000000171</v>
      </c>
      <c r="AE20" s="167">
        <f t="shared" si="3"/>
        <v>2.1591610117211557E-2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42306</v>
      </c>
      <c r="X21" s="12">
        <v>16.690000000000001</v>
      </c>
      <c r="Y21" s="12">
        <v>16.739999999999998</v>
      </c>
      <c r="Z21" s="12">
        <v>16.190000000000001</v>
      </c>
      <c r="AA21" s="12">
        <v>16.21</v>
      </c>
      <c r="AB21" s="117">
        <v>16979000</v>
      </c>
      <c r="AC21" s="12">
        <v>16.21</v>
      </c>
      <c r="AD21">
        <f t="shared" si="2"/>
        <v>0.54999999999999716</v>
      </c>
      <c r="AE21" s="167">
        <f t="shared" si="3"/>
        <v>-4.1962174940898378E-2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42305</v>
      </c>
      <c r="X22" s="12">
        <v>16.8</v>
      </c>
      <c r="Y22" s="12">
        <v>17.11</v>
      </c>
      <c r="Z22" s="12">
        <v>16.579999999999998</v>
      </c>
      <c r="AA22" s="12">
        <v>16.920000000000002</v>
      </c>
      <c r="AB22" s="117">
        <v>15115000</v>
      </c>
      <c r="AC22" s="12">
        <v>16.920000000000002</v>
      </c>
      <c r="AD22">
        <f t="shared" si="2"/>
        <v>0.53000000000000114</v>
      </c>
      <c r="AE22" s="167">
        <f t="shared" si="3"/>
        <v>1.4388489208633226E-2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42304</v>
      </c>
      <c r="X23" s="12">
        <v>16.52</v>
      </c>
      <c r="Y23" s="12">
        <v>16.8</v>
      </c>
      <c r="Z23" s="12">
        <v>16.52</v>
      </c>
      <c r="AA23" s="12">
        <v>16.68</v>
      </c>
      <c r="AB23" s="117">
        <v>14669600</v>
      </c>
      <c r="AC23" s="12">
        <v>16.68</v>
      </c>
      <c r="AD23">
        <f t="shared" si="2"/>
        <v>0.28000000000000114</v>
      </c>
      <c r="AE23" s="167">
        <f t="shared" si="3"/>
        <v>6.0313630880579616E-3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42303</v>
      </c>
      <c r="X24" s="12">
        <v>17.16</v>
      </c>
      <c r="Y24" s="12">
        <v>17.25</v>
      </c>
      <c r="Z24" s="12">
        <v>16.5</v>
      </c>
      <c r="AA24" s="12">
        <v>16.579999999999998</v>
      </c>
      <c r="AB24" s="117">
        <v>14883300</v>
      </c>
      <c r="AC24" s="12">
        <v>16.579999999999998</v>
      </c>
      <c r="AD24">
        <f t="shared" si="2"/>
        <v>0.75</v>
      </c>
      <c r="AE24" s="167">
        <f t="shared" si="3"/>
        <v>-3.8283062645011579E-2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42300</v>
      </c>
      <c r="X25" s="12">
        <v>16.899999999999999</v>
      </c>
      <c r="Y25" s="12">
        <v>17.32</v>
      </c>
      <c r="Z25" s="12">
        <v>16.809999999999999</v>
      </c>
      <c r="AA25" s="12">
        <v>17.239999999999998</v>
      </c>
      <c r="AB25" s="117">
        <v>22400300</v>
      </c>
      <c r="AC25" s="12">
        <v>17.239999999999998</v>
      </c>
      <c r="AD25">
        <f t="shared" si="2"/>
        <v>0.51000000000000156</v>
      </c>
      <c r="AE25" s="167">
        <f t="shared" si="3"/>
        <v>3.1100478468899517E-2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42299</v>
      </c>
      <c r="X26" s="12">
        <v>16.399999999999999</v>
      </c>
      <c r="Y26" s="12">
        <v>17.010000000000002</v>
      </c>
      <c r="Z26" s="12">
        <v>16.07</v>
      </c>
      <c r="AA26" s="12">
        <v>16.72</v>
      </c>
      <c r="AB26" s="117">
        <v>33942900</v>
      </c>
      <c r="AC26" s="12">
        <v>16.72</v>
      </c>
      <c r="AD26">
        <f t="shared" si="2"/>
        <v>0.94000000000000128</v>
      </c>
      <c r="AE26" s="167">
        <f t="shared" si="3"/>
        <v>1.7650639074862973E-2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42298</v>
      </c>
      <c r="X27" s="12">
        <v>16.489999999999998</v>
      </c>
      <c r="Y27" s="12">
        <v>16.93</v>
      </c>
      <c r="Z27" s="12">
        <v>15.93</v>
      </c>
      <c r="AA27" s="12">
        <v>16.43</v>
      </c>
      <c r="AB27" s="117">
        <v>48737400</v>
      </c>
      <c r="AC27" s="12">
        <v>16.43</v>
      </c>
      <c r="AD27">
        <f t="shared" si="2"/>
        <v>1</v>
      </c>
      <c r="AE27" s="167">
        <f t="shared" si="3"/>
        <v>-3.8619075482738463E-2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42297</v>
      </c>
      <c r="X28" s="12">
        <v>18.899999999999999</v>
      </c>
      <c r="Y28" s="12">
        <v>19.05</v>
      </c>
      <c r="Z28" s="12">
        <v>16.61</v>
      </c>
      <c r="AA28" s="12">
        <v>17.09</v>
      </c>
      <c r="AB28" s="117">
        <v>67447600</v>
      </c>
      <c r="AC28" s="12">
        <v>17.09</v>
      </c>
      <c r="AD28">
        <f t="shared" si="2"/>
        <v>2.4400000000000013</v>
      </c>
      <c r="AE28" s="167">
        <f t="shared" si="3"/>
        <v>-0.10803757828810023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42296</v>
      </c>
      <c r="X29" s="12">
        <v>18.37</v>
      </c>
      <c r="Y29" s="12">
        <v>19.22</v>
      </c>
      <c r="Z29" s="12">
        <v>18.32</v>
      </c>
      <c r="AA29" s="12">
        <v>19.16</v>
      </c>
      <c r="AB29" s="117">
        <v>26990500</v>
      </c>
      <c r="AC29" s="12">
        <v>19.16</v>
      </c>
      <c r="AD29">
        <f t="shared" si="2"/>
        <v>0.89999999999999858</v>
      </c>
      <c r="AE29" s="167">
        <f t="shared" si="3"/>
        <v>3.5675675675675755E-2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42293</v>
      </c>
      <c r="X30" s="12">
        <v>18.739999999999998</v>
      </c>
      <c r="Y30" s="12">
        <v>18.829999999999998</v>
      </c>
      <c r="Z30" s="12">
        <v>18.23</v>
      </c>
      <c r="AA30" s="12">
        <v>18.5</v>
      </c>
      <c r="AB30" s="117">
        <v>15540400</v>
      </c>
      <c r="AC30" s="12">
        <v>18.5</v>
      </c>
      <c r="AD30">
        <f t="shared" si="2"/>
        <v>0.59999999999999787</v>
      </c>
      <c r="AE30" s="167">
        <f t="shared" si="3"/>
        <v>-8.5744908896034921E-3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42292</v>
      </c>
      <c r="X31" s="12">
        <v>18.87</v>
      </c>
      <c r="Y31" s="12">
        <v>19.149999999999999</v>
      </c>
      <c r="Z31" s="12">
        <v>18.5</v>
      </c>
      <c r="AA31" s="12">
        <v>18.66</v>
      </c>
      <c r="AB31" s="117">
        <v>19899500</v>
      </c>
      <c r="AC31" s="12">
        <v>18.66</v>
      </c>
      <c r="AD31">
        <f t="shared" si="2"/>
        <v>0.64999999999999858</v>
      </c>
      <c r="AE31" s="167">
        <f t="shared" si="3"/>
        <v>-8.5015940488841757E-3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42291</v>
      </c>
      <c r="X32" s="12">
        <v>18.77</v>
      </c>
      <c r="Y32" s="12">
        <v>19.3</v>
      </c>
      <c r="Z32" s="12">
        <v>18.52</v>
      </c>
      <c r="AA32" s="12">
        <v>18.82</v>
      </c>
      <c r="AB32" s="117">
        <v>34452400</v>
      </c>
      <c r="AC32" s="12">
        <v>18.82</v>
      </c>
      <c r="AD32">
        <f t="shared" si="2"/>
        <v>0.78000000000000114</v>
      </c>
      <c r="AE32" s="167">
        <f t="shared" si="3"/>
        <v>3.5203520352035333E-2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42290</v>
      </c>
      <c r="X33" s="12">
        <v>17.809999999999999</v>
      </c>
      <c r="Y33" s="12">
        <v>18.559999999999999</v>
      </c>
      <c r="Z33" s="12">
        <v>17.739999999999998</v>
      </c>
      <c r="AA33" s="12">
        <v>18.18</v>
      </c>
      <c r="AB33" s="117">
        <v>21239300</v>
      </c>
      <c r="AC33" s="12">
        <v>18.18</v>
      </c>
      <c r="AD33">
        <f t="shared" si="2"/>
        <v>0.82000000000000028</v>
      </c>
      <c r="AE33" s="167">
        <f t="shared" si="3"/>
        <v>8.3194675540765317E-3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42289</v>
      </c>
      <c r="X34" s="12">
        <v>18.54</v>
      </c>
      <c r="Y34" s="12">
        <v>18.63</v>
      </c>
      <c r="Z34" s="12">
        <v>17.72</v>
      </c>
      <c r="AA34" s="12">
        <v>18.03</v>
      </c>
      <c r="AB34" s="117">
        <v>22449600</v>
      </c>
      <c r="AC34" s="12">
        <v>18.03</v>
      </c>
      <c r="AD34">
        <f t="shared" si="2"/>
        <v>0.91000000000000014</v>
      </c>
      <c r="AE34" s="167">
        <f t="shared" si="3"/>
        <v>-7.1585903083699609E-3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42286</v>
      </c>
      <c r="X35" s="12">
        <v>18.63</v>
      </c>
      <c r="Y35" s="12">
        <v>18.850000000000001</v>
      </c>
      <c r="Z35" s="12">
        <v>17.899999999999999</v>
      </c>
      <c r="AA35" s="12">
        <v>18.16</v>
      </c>
      <c r="AB35" s="117">
        <v>23325600</v>
      </c>
      <c r="AC35" s="12">
        <v>18.16</v>
      </c>
      <c r="AD35">
        <f t="shared" si="2"/>
        <v>0.95000000000000284</v>
      </c>
      <c r="AE35" s="167">
        <f t="shared" si="3"/>
        <v>-2.9914529914529808E-2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42285</v>
      </c>
      <c r="X36" s="12">
        <v>18.59</v>
      </c>
      <c r="Y36" s="12">
        <v>19.100000000000001</v>
      </c>
      <c r="Z36" s="12">
        <v>18.45</v>
      </c>
      <c r="AA36" s="12">
        <v>18.72</v>
      </c>
      <c r="AB36" s="117">
        <v>33589000</v>
      </c>
      <c r="AC36" s="12">
        <v>18.72</v>
      </c>
      <c r="AD36">
        <f t="shared" si="2"/>
        <v>0.65000000000000213</v>
      </c>
      <c r="AE36" s="167">
        <f t="shared" si="3"/>
        <v>5.3705692803436289E-3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42284</v>
      </c>
      <c r="X37" s="12">
        <v>18.39</v>
      </c>
      <c r="Y37" s="12">
        <v>18.920000000000002</v>
      </c>
      <c r="Z37" s="12">
        <v>18.22</v>
      </c>
      <c r="AA37" s="12">
        <v>18.62</v>
      </c>
      <c r="AB37" s="117">
        <v>41845400</v>
      </c>
      <c r="AC37" s="12">
        <v>18.62</v>
      </c>
      <c r="AD37">
        <f t="shared" si="2"/>
        <v>0.70000000000000284</v>
      </c>
      <c r="AE37" s="167">
        <f t="shared" si="3"/>
        <v>2.1953896816685026E-2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42283</v>
      </c>
      <c r="X38" s="12">
        <v>17.63</v>
      </c>
      <c r="Y38" s="12">
        <v>18.3</v>
      </c>
      <c r="Z38" s="12">
        <v>17.34</v>
      </c>
      <c r="AA38" s="12">
        <v>18.22</v>
      </c>
      <c r="AB38" s="117">
        <v>51249900</v>
      </c>
      <c r="AC38" s="12">
        <v>18.22</v>
      </c>
      <c r="AD38">
        <f t="shared" si="2"/>
        <v>0.96000000000000085</v>
      </c>
      <c r="AE38" s="167">
        <f t="shared" si="3"/>
        <v>3.6994877632327672E-2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42282</v>
      </c>
      <c r="X39" s="12">
        <v>16.32</v>
      </c>
      <c r="Y39" s="12">
        <v>17.84</v>
      </c>
      <c r="Z39" s="12">
        <v>16.2</v>
      </c>
      <c r="AA39" s="12">
        <v>17.57</v>
      </c>
      <c r="AB39" s="117">
        <v>62826400</v>
      </c>
      <c r="AC39" s="12">
        <v>17.57</v>
      </c>
      <c r="AD39">
        <f t="shared" si="2"/>
        <v>1.6400000000000006</v>
      </c>
      <c r="AE39" s="167">
        <f t="shared" si="3"/>
        <v>0.10433689503456955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42279</v>
      </c>
      <c r="X40" s="12">
        <v>15.22</v>
      </c>
      <c r="Y40" s="12">
        <v>15.95</v>
      </c>
      <c r="Z40" s="12">
        <v>15.15</v>
      </c>
      <c r="AA40" s="12">
        <v>15.91</v>
      </c>
      <c r="AB40" s="117">
        <v>49578900</v>
      </c>
      <c r="AC40" s="12">
        <v>15.91</v>
      </c>
      <c r="AD40">
        <f t="shared" si="2"/>
        <v>0.79999999999999893</v>
      </c>
      <c r="AE40" s="167">
        <f t="shared" si="3"/>
        <v>7.7183480027081863E-2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42278</v>
      </c>
      <c r="X41" s="12">
        <v>14.99</v>
      </c>
      <c r="Y41" s="12">
        <v>15.04</v>
      </c>
      <c r="Z41" s="12">
        <v>14.5</v>
      </c>
      <c r="AA41" s="12">
        <v>14.77</v>
      </c>
      <c r="AB41" s="117">
        <v>34729700</v>
      </c>
      <c r="AC41" s="12">
        <v>14.77</v>
      </c>
      <c r="AD41">
        <f t="shared" si="2"/>
        <v>0.53999999999999915</v>
      </c>
      <c r="AE41" s="167">
        <f t="shared" si="3"/>
        <v>-1.4018691588785104E-2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42277</v>
      </c>
      <c r="X42" s="12">
        <v>14.73</v>
      </c>
      <c r="Y42" s="12">
        <v>15.33</v>
      </c>
      <c r="Z42" s="12">
        <v>14.7</v>
      </c>
      <c r="AA42" s="12">
        <v>14.98</v>
      </c>
      <c r="AB42" s="117">
        <v>27955100</v>
      </c>
      <c r="AC42" s="12">
        <v>14.98</v>
      </c>
      <c r="AD42">
        <f t="shared" si="2"/>
        <v>0.63000000000000078</v>
      </c>
      <c r="AE42" s="167">
        <f t="shared" si="3"/>
        <v>4.1724617524339314E-2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42276</v>
      </c>
      <c r="X43" s="12">
        <v>14.26</v>
      </c>
      <c r="Y43" s="12">
        <v>14.69</v>
      </c>
      <c r="Z43" s="12">
        <v>14.15</v>
      </c>
      <c r="AA43" s="12">
        <v>14.38</v>
      </c>
      <c r="AB43" s="117">
        <v>25278700</v>
      </c>
      <c r="AC43" s="12">
        <v>14.38</v>
      </c>
      <c r="AD43">
        <f t="shared" si="2"/>
        <v>0.53999999999999915</v>
      </c>
      <c r="AE43" s="167">
        <f t="shared" si="3"/>
        <v>2.2759601706970223E-2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6" t="s">
        <v>78</v>
      </c>
      <c r="P44" s="336"/>
      <c r="T44" s="113" t="s">
        <v>129</v>
      </c>
      <c r="W44" s="162">
        <v>42275</v>
      </c>
      <c r="X44" s="12">
        <v>14.67</v>
      </c>
      <c r="Y44" s="12">
        <v>14.73</v>
      </c>
      <c r="Z44" s="12">
        <v>13.92</v>
      </c>
      <c r="AA44" s="12">
        <v>14.06</v>
      </c>
      <c r="AB44" s="117">
        <v>30303700</v>
      </c>
      <c r="AC44" s="12">
        <v>14.06</v>
      </c>
      <c r="AD44">
        <f t="shared" si="2"/>
        <v>0.8100000000000005</v>
      </c>
      <c r="AE44" s="167">
        <f t="shared" si="3"/>
        <v>-5.7008718980549933E-2</v>
      </c>
    </row>
    <row r="45" spans="2:31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17.116000000000003</v>
      </c>
      <c r="T45" s="157" t="s">
        <v>114</v>
      </c>
      <c r="U45" s="158">
        <v>15.58</v>
      </c>
      <c r="W45" s="162">
        <v>42272</v>
      </c>
      <c r="X45" s="12">
        <v>15.34</v>
      </c>
      <c r="Y45" s="12">
        <v>15.59</v>
      </c>
      <c r="Z45" s="12">
        <v>14.65</v>
      </c>
      <c r="AA45" s="12">
        <v>14.91</v>
      </c>
      <c r="AB45" s="117">
        <v>28881800</v>
      </c>
      <c r="AC45" s="12">
        <v>14.91</v>
      </c>
      <c r="AD45">
        <f t="shared" si="2"/>
        <v>0.9399999999999995</v>
      </c>
      <c r="AE45" s="167">
        <f t="shared" si="3"/>
        <v>-2.8031290743155135E-2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16.960400000000003</v>
      </c>
      <c r="T46" s="115" t="s">
        <v>115</v>
      </c>
      <c r="U46" s="159">
        <v>15.55</v>
      </c>
      <c r="W46" s="162">
        <v>42271</v>
      </c>
      <c r="X46" s="12">
        <v>14.8</v>
      </c>
      <c r="Y46" s="12">
        <v>15.52</v>
      </c>
      <c r="Z46" s="12">
        <v>14.6</v>
      </c>
      <c r="AA46" s="12">
        <v>15.34</v>
      </c>
      <c r="AB46" s="117">
        <v>32763300</v>
      </c>
      <c r="AC46" s="12">
        <v>15.34</v>
      </c>
      <c r="AD46">
        <f t="shared" si="2"/>
        <v>0.91999999999999993</v>
      </c>
      <c r="AE46" s="167">
        <f t="shared" si="3"/>
        <v>3.5786630654962792E-2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16.8048</v>
      </c>
      <c r="T47" s="115" t="s">
        <v>116</v>
      </c>
      <c r="U47" s="159" t="s">
        <v>337</v>
      </c>
      <c r="W47" s="162">
        <v>42270</v>
      </c>
      <c r="X47" s="12">
        <v>15.43</v>
      </c>
      <c r="Y47" s="12">
        <v>15.43</v>
      </c>
      <c r="Z47" s="12">
        <v>14.8</v>
      </c>
      <c r="AA47" s="12">
        <v>14.81</v>
      </c>
      <c r="AB47" s="117">
        <v>22534200</v>
      </c>
      <c r="AC47" s="12">
        <v>14.81</v>
      </c>
      <c r="AD47">
        <f t="shared" si="2"/>
        <v>0.62999999999999901</v>
      </c>
      <c r="AE47" s="167">
        <f t="shared" si="3"/>
        <v>-3.8935756002595689E-2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16.6492</v>
      </c>
      <c r="T48" s="115" t="s">
        <v>117</v>
      </c>
      <c r="U48" s="159" t="s">
        <v>338</v>
      </c>
      <c r="W48" s="162">
        <v>42269</v>
      </c>
      <c r="X48" s="12">
        <v>15.35</v>
      </c>
      <c r="Y48" s="12">
        <v>15.82</v>
      </c>
      <c r="Z48" s="12">
        <v>15.17</v>
      </c>
      <c r="AA48" s="12">
        <v>15.41</v>
      </c>
      <c r="AB48" s="117">
        <v>22309900</v>
      </c>
      <c r="AC48" s="12">
        <v>15.41</v>
      </c>
      <c r="AD48">
        <f t="shared" si="2"/>
        <v>0.65000000000000036</v>
      </c>
      <c r="AE48" s="167">
        <f t="shared" si="3"/>
        <v>-2.1587301587301599E-2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16.493600000000001</v>
      </c>
      <c r="T49" s="115" t="s">
        <v>118</v>
      </c>
      <c r="U49" s="159">
        <v>21.13</v>
      </c>
      <c r="W49" s="162">
        <v>42268</v>
      </c>
      <c r="X49" s="12">
        <v>15.62</v>
      </c>
      <c r="Y49" s="12">
        <v>15.98</v>
      </c>
      <c r="Z49" s="12">
        <v>15.46</v>
      </c>
      <c r="AA49" s="12">
        <v>15.75</v>
      </c>
      <c r="AB49" s="117">
        <v>19018100</v>
      </c>
      <c r="AC49" s="12">
        <v>15.75</v>
      </c>
      <c r="AD49">
        <f t="shared" si="2"/>
        <v>0.51999999999999957</v>
      </c>
      <c r="AE49" s="167">
        <f t="shared" si="3"/>
        <v>1.6129032258064502E-2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16.338000000000001</v>
      </c>
      <c r="T50" s="115" t="s">
        <v>119</v>
      </c>
      <c r="U50" s="159">
        <v>1.8239700000000001</v>
      </c>
      <c r="W50" s="162">
        <v>42265</v>
      </c>
      <c r="X50" s="12">
        <v>16.079999999999998</v>
      </c>
      <c r="Y50" s="12">
        <v>16.190000000000001</v>
      </c>
      <c r="Z50" s="12">
        <v>15.36</v>
      </c>
      <c r="AA50" s="12">
        <v>15.5</v>
      </c>
      <c r="AB50" s="117">
        <v>36574900</v>
      </c>
      <c r="AC50" s="12">
        <v>15.5</v>
      </c>
      <c r="AD50">
        <f t="shared" si="2"/>
        <v>0.83000000000000185</v>
      </c>
      <c r="AE50" s="167">
        <f t="shared" si="3"/>
        <v>-5.5453991468616737E-2</v>
      </c>
    </row>
    <row r="51" spans="1:31" x14ac:dyDescent="0.25">
      <c r="B51" s="337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16.182400000000001</v>
      </c>
      <c r="T51" s="115" t="s">
        <v>141</v>
      </c>
      <c r="U51" s="159" t="s">
        <v>210</v>
      </c>
      <c r="W51" s="162">
        <v>42264</v>
      </c>
      <c r="X51" s="12">
        <v>16.68</v>
      </c>
      <c r="Y51" s="12">
        <v>16.809999999999999</v>
      </c>
      <c r="Z51" s="12">
        <v>16.309999999999999</v>
      </c>
      <c r="AA51" s="12">
        <v>16.41</v>
      </c>
      <c r="AB51" s="117">
        <v>22355500</v>
      </c>
      <c r="AC51" s="12">
        <v>16.41</v>
      </c>
      <c r="AD51">
        <f t="shared" si="2"/>
        <v>0.5</v>
      </c>
      <c r="AE51" s="167">
        <f t="shared" si="3"/>
        <v>-1.6187050359712241E-2</v>
      </c>
    </row>
    <row r="52" spans="1:31" x14ac:dyDescent="0.25">
      <c r="B52" s="33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16.026800000000001</v>
      </c>
      <c r="T52" s="115"/>
      <c r="U52" s="159"/>
      <c r="W52" s="162">
        <v>42263</v>
      </c>
      <c r="X52" s="12">
        <v>16.46</v>
      </c>
      <c r="Y52" s="12">
        <v>16.7</v>
      </c>
      <c r="Z52" s="12">
        <v>16.309999999999999</v>
      </c>
      <c r="AA52" s="12">
        <v>16.68</v>
      </c>
      <c r="AB52" s="117">
        <v>22342600</v>
      </c>
      <c r="AC52" s="12">
        <v>16.68</v>
      </c>
      <c r="AD52">
        <f t="shared" si="2"/>
        <v>0.39000000000000057</v>
      </c>
      <c r="AE52" s="167">
        <f t="shared" si="3"/>
        <v>9.6852300242131761E-3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15.8712</v>
      </c>
      <c r="T53" s="115" t="s">
        <v>121</v>
      </c>
      <c r="U53" s="159" t="s">
        <v>266</v>
      </c>
      <c r="W53" s="162">
        <v>42262</v>
      </c>
      <c r="X53" s="12">
        <v>16.86</v>
      </c>
      <c r="Y53" s="12">
        <v>16.86</v>
      </c>
      <c r="Z53" s="12">
        <v>16.46</v>
      </c>
      <c r="AA53" s="12">
        <v>16.52</v>
      </c>
      <c r="AB53" s="117">
        <v>20602600</v>
      </c>
      <c r="AC53" s="12">
        <v>16.52</v>
      </c>
      <c r="AD53">
        <f t="shared" si="2"/>
        <v>0.39999999999999858</v>
      </c>
      <c r="AE53" s="167">
        <f t="shared" si="3"/>
        <v>-1.0778443113772407E-2</v>
      </c>
    </row>
    <row r="54" spans="1:3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15.7156</v>
      </c>
      <c r="T54" s="115" t="s">
        <v>122</v>
      </c>
      <c r="U54" s="159" t="s">
        <v>153</v>
      </c>
      <c r="W54" s="162">
        <v>42261</v>
      </c>
      <c r="X54" s="12">
        <v>16.899999999999999</v>
      </c>
      <c r="Y54" s="12">
        <v>16.920000000000002</v>
      </c>
      <c r="Z54" s="12">
        <v>16.36</v>
      </c>
      <c r="AA54" s="12">
        <v>16.7</v>
      </c>
      <c r="AB54" s="117">
        <v>15175000</v>
      </c>
      <c r="AC54" s="12">
        <v>16.7</v>
      </c>
      <c r="AD54">
        <f t="shared" si="2"/>
        <v>0.56000000000000227</v>
      </c>
      <c r="AE54" s="167">
        <f t="shared" si="3"/>
        <v>-5.9523809523810423E-3</v>
      </c>
    </row>
    <row r="55" spans="1:3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15.56</v>
      </c>
      <c r="T55" s="115" t="s">
        <v>123</v>
      </c>
      <c r="U55" s="160">
        <v>5018952</v>
      </c>
      <c r="W55" s="162">
        <v>42258</v>
      </c>
      <c r="X55" s="12">
        <v>17.02</v>
      </c>
      <c r="Y55" s="12">
        <v>17.170000000000002</v>
      </c>
      <c r="Z55" s="12">
        <v>16.71</v>
      </c>
      <c r="AA55" s="12">
        <v>16.8</v>
      </c>
      <c r="AB55" s="117">
        <v>22019600</v>
      </c>
      <c r="AC55" s="12">
        <v>16.8</v>
      </c>
      <c r="AD55">
        <f t="shared" si="2"/>
        <v>0.46000000000000085</v>
      </c>
      <c r="AE55" s="167">
        <f t="shared" si="3"/>
        <v>-2.3255813953488302E-2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15.404400000000001</v>
      </c>
      <c r="T56" s="115" t="s">
        <v>126</v>
      </c>
      <c r="U56" s="160">
        <v>26856100</v>
      </c>
      <c r="W56" s="162">
        <v>42257</v>
      </c>
      <c r="X56" s="12">
        <v>16.809999999999999</v>
      </c>
      <c r="Y56" s="12">
        <v>17.420000000000002</v>
      </c>
      <c r="Z56" s="12">
        <v>16.71</v>
      </c>
      <c r="AA56" s="12">
        <v>17.2</v>
      </c>
      <c r="AB56" s="117">
        <v>20766600</v>
      </c>
      <c r="AC56" s="12">
        <v>17.2</v>
      </c>
      <c r="AD56">
        <f t="shared" si="2"/>
        <v>0.71000000000000085</v>
      </c>
      <c r="AE56" s="167">
        <f t="shared" si="3"/>
        <v>1.4150943396226356E-2</v>
      </c>
    </row>
    <row r="57" spans="1:31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15.248800000000001</v>
      </c>
      <c r="T57" s="115" t="s">
        <v>124</v>
      </c>
      <c r="U57" s="159" t="s">
        <v>267</v>
      </c>
      <c r="W57" s="162">
        <v>42256</v>
      </c>
      <c r="X57" s="12">
        <v>17.899999999999999</v>
      </c>
      <c r="Y57" s="12">
        <v>17.97</v>
      </c>
      <c r="Z57" s="12">
        <v>16.84</v>
      </c>
      <c r="AA57" s="12">
        <v>16.96</v>
      </c>
      <c r="AB57" s="117">
        <v>32899200</v>
      </c>
      <c r="AC57" s="12">
        <v>16.96</v>
      </c>
      <c r="AD57">
        <f t="shared" si="2"/>
        <v>1.129999999999999</v>
      </c>
      <c r="AE57" s="167">
        <f t="shared" si="3"/>
        <v>-3.251568739304056E-2</v>
      </c>
    </row>
    <row r="58" spans="1:31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15.0932</v>
      </c>
      <c r="T58" s="115" t="s">
        <v>127</v>
      </c>
      <c r="U58" s="159">
        <v>6.29</v>
      </c>
      <c r="W58" s="162">
        <v>42255</v>
      </c>
      <c r="X58" s="12">
        <v>17.55</v>
      </c>
      <c r="Y58" s="12">
        <v>17.75</v>
      </c>
      <c r="Z58" s="12">
        <v>17.05</v>
      </c>
      <c r="AA58" s="12">
        <v>17.53</v>
      </c>
      <c r="AB58" s="117">
        <v>26755500</v>
      </c>
      <c r="AC58" s="12">
        <v>17.53</v>
      </c>
      <c r="AD58">
        <f t="shared" si="2"/>
        <v>0.69999999999999929</v>
      </c>
      <c r="AE58" s="167">
        <f t="shared" si="3"/>
        <v>4.221165279429262E-2</v>
      </c>
    </row>
    <row r="59" spans="1:31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14.9376</v>
      </c>
      <c r="T59" s="115" t="s">
        <v>128</v>
      </c>
      <c r="U59" s="159">
        <v>2.48</v>
      </c>
      <c r="W59" s="162">
        <v>42251</v>
      </c>
      <c r="X59" s="12">
        <v>16.3</v>
      </c>
      <c r="Y59" s="12">
        <v>17.3</v>
      </c>
      <c r="Z59" s="12">
        <v>16.260000000000002</v>
      </c>
      <c r="AA59" s="12">
        <v>16.82</v>
      </c>
      <c r="AB59" s="117">
        <v>32409400</v>
      </c>
      <c r="AC59" s="12">
        <v>16.82</v>
      </c>
      <c r="AD59">
        <f t="shared" si="2"/>
        <v>1.0399999999999991</v>
      </c>
      <c r="AE59" s="167">
        <f t="shared" si="3"/>
        <v>1.3863773357444265E-2</v>
      </c>
    </row>
    <row r="60" spans="1:31" x14ac:dyDescent="0.25">
      <c r="O60" s="105">
        <v>0.95</v>
      </c>
      <c r="P60" s="105">
        <f t="shared" si="5"/>
        <v>14.782</v>
      </c>
      <c r="T60" s="115" t="s">
        <v>125</v>
      </c>
      <c r="U60" s="159" t="s">
        <v>142</v>
      </c>
      <c r="W60" s="162">
        <v>42250</v>
      </c>
      <c r="X60" s="12">
        <v>16.39</v>
      </c>
      <c r="Y60" s="12">
        <v>17.21</v>
      </c>
      <c r="Z60" s="12">
        <v>16.260000000000002</v>
      </c>
      <c r="AA60" s="12">
        <v>16.59</v>
      </c>
      <c r="AB60" s="117">
        <v>26331200</v>
      </c>
      <c r="AC60" s="12">
        <v>16.59</v>
      </c>
      <c r="AD60">
        <f t="shared" si="2"/>
        <v>0.94999999999999929</v>
      </c>
      <c r="AE60" s="167">
        <f t="shared" si="3"/>
        <v>1.8416206261510082E-2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14.6264</v>
      </c>
      <c r="W61" s="162">
        <v>42249</v>
      </c>
      <c r="X61" s="12">
        <v>16.09</v>
      </c>
      <c r="Y61" s="12">
        <v>16.309999999999999</v>
      </c>
      <c r="Z61" s="12">
        <v>15.74</v>
      </c>
      <c r="AA61" s="12">
        <v>16.29</v>
      </c>
      <c r="AB61" s="117">
        <v>23290300</v>
      </c>
      <c r="AC61" s="12">
        <v>16.29</v>
      </c>
      <c r="AD61">
        <f t="shared" si="2"/>
        <v>0.56999999999999851</v>
      </c>
      <c r="AE61" s="167">
        <f t="shared" si="3"/>
        <v>2.9709228824273071E-2</v>
      </c>
    </row>
    <row r="62" spans="1:31" x14ac:dyDescent="0.25">
      <c r="O62" s="105">
        <v>0.93</v>
      </c>
      <c r="P62" s="105">
        <f t="shared" si="5"/>
        <v>14.470800000000001</v>
      </c>
      <c r="W62" s="162">
        <v>42248</v>
      </c>
      <c r="X62" s="12">
        <v>15.8</v>
      </c>
      <c r="Y62" s="12">
        <v>16.21</v>
      </c>
      <c r="Z62" s="12">
        <v>15.68</v>
      </c>
      <c r="AA62" s="12">
        <v>15.82</v>
      </c>
      <c r="AB62" s="117">
        <v>27749000</v>
      </c>
      <c r="AC62" s="12">
        <v>15.82</v>
      </c>
      <c r="AD62">
        <f t="shared" si="2"/>
        <v>0.53000000000000114</v>
      </c>
      <c r="AE62" s="167">
        <f t="shared" si="3"/>
        <v>-3.5953686776355909E-2</v>
      </c>
    </row>
    <row r="63" spans="1:31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0" t="s">
        <v>231</v>
      </c>
      <c r="H63" s="255" t="s">
        <v>98</v>
      </c>
      <c r="I63" s="300" t="s">
        <v>231</v>
      </c>
      <c r="O63" s="105">
        <v>0.92</v>
      </c>
      <c r="P63" s="105">
        <f t="shared" si="5"/>
        <v>14.315200000000001</v>
      </c>
      <c r="W63" s="162">
        <v>42247</v>
      </c>
      <c r="X63" s="12">
        <v>15.91</v>
      </c>
      <c r="Y63" s="12">
        <v>16.68</v>
      </c>
      <c r="Z63" s="12">
        <v>15.46</v>
      </c>
      <c r="AA63" s="12">
        <v>16.41</v>
      </c>
      <c r="AB63" s="117">
        <v>32591200</v>
      </c>
      <c r="AC63" s="12">
        <v>16.41</v>
      </c>
      <c r="AD63">
        <f t="shared" si="2"/>
        <v>1.2199999999999989</v>
      </c>
      <c r="AE63" s="167">
        <f t="shared" si="3"/>
        <v>2.8195488721804551E-2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14.159600000000001</v>
      </c>
      <c r="W64" s="162">
        <v>42244</v>
      </c>
      <c r="X64" s="12">
        <v>16.25</v>
      </c>
      <c r="Y64" s="12">
        <v>16.54</v>
      </c>
      <c r="Z64" s="12">
        <v>15.61</v>
      </c>
      <c r="AA64" s="12">
        <v>15.96</v>
      </c>
      <c r="AB64" s="117">
        <v>33906500</v>
      </c>
      <c r="AC64" s="12">
        <v>15.96</v>
      </c>
      <c r="AD64">
        <f t="shared" si="2"/>
        <v>0.92999999999999972</v>
      </c>
      <c r="AE64" s="167">
        <f t="shared" si="3"/>
        <v>1.8506700701978351E-2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14.004000000000001</v>
      </c>
      <c r="W65" s="162">
        <v>42243</v>
      </c>
      <c r="X65" s="12">
        <v>14.63</v>
      </c>
      <c r="Y65" s="12">
        <v>15.93</v>
      </c>
      <c r="Z65" s="12">
        <v>14.63</v>
      </c>
      <c r="AA65" s="12">
        <v>15.67</v>
      </c>
      <c r="AB65" s="117">
        <v>42579200</v>
      </c>
      <c r="AC65" s="12">
        <v>15.67</v>
      </c>
      <c r="AD65">
        <f t="shared" si="2"/>
        <v>1.2999999999999989</v>
      </c>
      <c r="AE65" s="167">
        <f t="shared" si="3"/>
        <v>8.6685159500693443E-2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42242</v>
      </c>
      <c r="X66" s="12">
        <v>14.61</v>
      </c>
      <c r="Y66" s="12">
        <v>14.75</v>
      </c>
      <c r="Z66" s="12">
        <v>14.11</v>
      </c>
      <c r="AA66" s="12">
        <v>14.42</v>
      </c>
      <c r="AB66" s="117">
        <v>43167100</v>
      </c>
      <c r="AC66" s="12">
        <v>14.42</v>
      </c>
      <c r="AD66">
        <f t="shared" si="2"/>
        <v>0.64000000000000057</v>
      </c>
      <c r="AE66" s="167">
        <f t="shared" si="3"/>
        <v>1.0511562718990897E-2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42241</v>
      </c>
      <c r="X67" s="12">
        <v>15.18</v>
      </c>
      <c r="Y67" s="12">
        <v>15.34</v>
      </c>
      <c r="Z67" s="12">
        <v>14.26</v>
      </c>
      <c r="AA67" s="12">
        <v>14.27</v>
      </c>
      <c r="AB67" s="117">
        <v>38519000</v>
      </c>
      <c r="AC67" s="12">
        <v>14.27</v>
      </c>
      <c r="AD67">
        <f>Y67-Z67</f>
        <v>1.08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5">
        <f t="shared" ref="H74:H75" si="11">IF(C74=0, D74, (E74-D74)/D74)</f>
        <v>-6.8401937046004779E-2</v>
      </c>
      <c r="I74" s="53">
        <v>16.32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v>16.5</v>
      </c>
    </row>
    <row r="76" spans="2:31" x14ac:dyDescent="0.25">
      <c r="B76" s="253"/>
      <c r="C76" s="12"/>
      <c r="D76" s="53"/>
      <c r="E76" s="53"/>
      <c r="F76" s="53"/>
      <c r="G76" s="53"/>
      <c r="H76" s="315"/>
      <c r="I76" s="53"/>
    </row>
    <row r="77" spans="2:31" x14ac:dyDescent="0.25">
      <c r="B77" s="253"/>
      <c r="C77" s="12"/>
      <c r="D77" s="53"/>
      <c r="E77" s="53"/>
      <c r="F77" s="53"/>
      <c r="G77" s="53"/>
      <c r="H77" s="315"/>
      <c r="I77" s="53"/>
    </row>
    <row r="78" spans="2:31" x14ac:dyDescent="0.25">
      <c r="B78" s="253"/>
      <c r="C78" s="12"/>
      <c r="D78" s="53"/>
      <c r="E78" s="53"/>
      <c r="F78" s="53"/>
      <c r="G78" s="53"/>
      <c r="H78" s="315"/>
      <c r="I78" s="53"/>
    </row>
    <row r="79" spans="2:31" x14ac:dyDescent="0.25">
      <c r="B79" s="253"/>
      <c r="C79" s="12"/>
      <c r="D79" s="53"/>
      <c r="E79" s="53"/>
      <c r="F79" s="53"/>
      <c r="G79" s="53"/>
      <c r="H79" s="315"/>
      <c r="I79" s="53"/>
    </row>
    <row r="80" spans="2:31" x14ac:dyDescent="0.25">
      <c r="B80" s="253"/>
      <c r="C80" s="12"/>
      <c r="D80" s="53"/>
      <c r="E80" s="53"/>
      <c r="F80" s="53"/>
      <c r="G80" s="53"/>
      <c r="H80" s="315"/>
      <c r="I80" s="53"/>
    </row>
    <row r="81" spans="2:9" x14ac:dyDescent="0.25">
      <c r="B81" s="253"/>
      <c r="C81" s="12"/>
      <c r="D81" s="53"/>
      <c r="E81" s="53"/>
      <c r="F81" s="53"/>
      <c r="G81" s="53"/>
      <c r="H81" s="315"/>
      <c r="I81" s="53"/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42333</v>
      </c>
      <c r="W2" s="125">
        <v>34.26</v>
      </c>
      <c r="X2" s="125">
        <v>34.74</v>
      </c>
      <c r="Y2" s="125">
        <v>34.14</v>
      </c>
      <c r="Z2" s="125">
        <v>34.450000000000003</v>
      </c>
      <c r="AA2" s="123">
        <v>17928600</v>
      </c>
      <c r="AB2" s="122">
        <v>34.450000000000003</v>
      </c>
      <c r="AC2" s="2">
        <f>X2-Y2</f>
        <v>0.60000000000000142</v>
      </c>
      <c r="AD2" s="167">
        <f>AB2/AB3-1</f>
        <v>2.6193247962749133E-3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34.46</v>
      </c>
      <c r="S3" s="137"/>
      <c r="T3" s="20"/>
      <c r="U3" s="20"/>
      <c r="V3" s="121">
        <v>42332</v>
      </c>
      <c r="W3" s="125">
        <v>34.33</v>
      </c>
      <c r="X3" s="125">
        <v>34.44</v>
      </c>
      <c r="Y3" s="125">
        <v>33.9</v>
      </c>
      <c r="Z3" s="125">
        <v>34.36</v>
      </c>
      <c r="AA3" s="123">
        <v>21364500</v>
      </c>
      <c r="AB3" s="122">
        <v>34.36</v>
      </c>
      <c r="AC3" s="2">
        <f t="shared" ref="AC3:AC66" si="2">X3-Y3</f>
        <v>0.53999999999999915</v>
      </c>
      <c r="AD3" s="167">
        <f t="shared" ref="AD3:AD66" si="3">AB3/AB4-1</f>
        <v>-3.4802784222737193E-3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34.46</v>
      </c>
      <c r="V4" s="121">
        <v>42331</v>
      </c>
      <c r="W4" s="125">
        <v>34.659999999999997</v>
      </c>
      <c r="X4" s="125">
        <v>34.85</v>
      </c>
      <c r="Y4" s="125">
        <v>34.409999999999997</v>
      </c>
      <c r="Z4" s="125">
        <v>34.479999999999997</v>
      </c>
      <c r="AA4" s="123">
        <v>20097100</v>
      </c>
      <c r="AB4" s="122">
        <v>34.479999999999997</v>
      </c>
      <c r="AC4" s="2">
        <f t="shared" si="2"/>
        <v>0.44000000000000483</v>
      </c>
      <c r="AD4" s="167">
        <f t="shared" si="3"/>
        <v>-5.1933064050778688E-3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42328</v>
      </c>
      <c r="W5" s="125">
        <v>34.479999999999997</v>
      </c>
      <c r="X5" s="125">
        <v>35.29</v>
      </c>
      <c r="Y5" s="125">
        <v>34.479999999999997</v>
      </c>
      <c r="Z5" s="125">
        <v>34.659999999999997</v>
      </c>
      <c r="AA5" s="123">
        <v>36892000</v>
      </c>
      <c r="AB5" s="122">
        <v>34.659999999999997</v>
      </c>
      <c r="AC5" s="2">
        <f t="shared" si="2"/>
        <v>0.81000000000000227</v>
      </c>
      <c r="AD5" s="167">
        <f t="shared" si="3"/>
        <v>1.0495626822157433E-2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42327</v>
      </c>
      <c r="W6" s="125">
        <v>33.22</v>
      </c>
      <c r="X6" s="125">
        <v>34.729999999999997</v>
      </c>
      <c r="Y6" s="125">
        <v>33.130000000000003</v>
      </c>
      <c r="Z6" s="125">
        <v>34.299999999999997</v>
      </c>
      <c r="AA6" s="123">
        <v>45091100</v>
      </c>
      <c r="AB6" s="122">
        <v>34.299999999999997</v>
      </c>
      <c r="AC6" s="2">
        <f t="shared" si="2"/>
        <v>1.5999999999999943</v>
      </c>
      <c r="AD6" s="167">
        <f t="shared" si="3"/>
        <v>3.4378769601929982E-2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8"/>
      <c r="V7" s="121">
        <v>42326</v>
      </c>
      <c r="W7" s="125">
        <v>32.729999999999997</v>
      </c>
      <c r="X7" s="125">
        <v>33.24</v>
      </c>
      <c r="Y7" s="125">
        <v>32.619999999999997</v>
      </c>
      <c r="Z7" s="125">
        <v>33.159999999999997</v>
      </c>
      <c r="AA7" s="123">
        <v>18311200</v>
      </c>
      <c r="AB7" s="122">
        <v>33.159999999999997</v>
      </c>
      <c r="AC7" s="2">
        <f t="shared" si="2"/>
        <v>0.62000000000000455</v>
      </c>
      <c r="AD7" s="167">
        <f t="shared" si="3"/>
        <v>1.5931372549019551E-2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42325</v>
      </c>
      <c r="W8" s="125">
        <v>32.15</v>
      </c>
      <c r="X8" s="125">
        <v>32.880000000000003</v>
      </c>
      <c r="Y8" s="125">
        <v>32.01</v>
      </c>
      <c r="Z8" s="125">
        <v>32.64</v>
      </c>
      <c r="AA8" s="123">
        <v>22352700</v>
      </c>
      <c r="AB8" s="122">
        <v>32.64</v>
      </c>
      <c r="AC8" s="2">
        <f t="shared" si="2"/>
        <v>0.87000000000000455</v>
      </c>
      <c r="AD8" s="167">
        <f t="shared" si="3"/>
        <v>1.6822429906542036E-2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42324</v>
      </c>
      <c r="W9" s="125">
        <v>32.090000000000003</v>
      </c>
      <c r="X9" s="125">
        <v>32.26</v>
      </c>
      <c r="Y9" s="125">
        <v>31.93</v>
      </c>
      <c r="Z9" s="125">
        <v>32.1</v>
      </c>
      <c r="AA9" s="123">
        <v>29362200</v>
      </c>
      <c r="AB9" s="122">
        <v>32.1</v>
      </c>
      <c r="AC9" s="2">
        <f t="shared" si="2"/>
        <v>0.32999999999999829</v>
      </c>
      <c r="AD9" s="167">
        <f t="shared" si="3"/>
        <v>-3.1142946122697523E-4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42321</v>
      </c>
      <c r="W10" s="125">
        <v>32.270000000000003</v>
      </c>
      <c r="X10" s="125">
        <v>32.380000000000003</v>
      </c>
      <c r="Y10" s="125">
        <v>31.96</v>
      </c>
      <c r="Z10" s="125">
        <v>32.11</v>
      </c>
      <c r="AA10" s="123">
        <v>22927300</v>
      </c>
      <c r="AB10" s="122">
        <v>32.11</v>
      </c>
      <c r="AC10" s="2">
        <f t="shared" si="2"/>
        <v>0.42000000000000171</v>
      </c>
      <c r="AD10" s="167">
        <f t="shared" si="3"/>
        <v>-8.9506172839506348E-3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42320</v>
      </c>
      <c r="W11" s="125">
        <v>32.71</v>
      </c>
      <c r="X11" s="125">
        <v>32.92</v>
      </c>
      <c r="Y11" s="125">
        <v>32.39</v>
      </c>
      <c r="Z11" s="125">
        <v>32.4</v>
      </c>
      <c r="AA11" s="123">
        <v>22949200</v>
      </c>
      <c r="AB11" s="122">
        <v>32.4</v>
      </c>
      <c r="AC11" s="2">
        <f t="shared" si="2"/>
        <v>0.53000000000000114</v>
      </c>
      <c r="AD11" s="167">
        <f t="shared" si="3"/>
        <v>-1.3998782714546576E-2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42319</v>
      </c>
      <c r="W12" s="125">
        <v>33.159999999999997</v>
      </c>
      <c r="X12" s="125">
        <v>33.380000000000003</v>
      </c>
      <c r="Y12" s="125">
        <v>32.799999999999997</v>
      </c>
      <c r="Z12" s="125">
        <v>32.86</v>
      </c>
      <c r="AA12" s="123">
        <v>19864700</v>
      </c>
      <c r="AB12" s="122">
        <v>32.86</v>
      </c>
      <c r="AC12" s="2">
        <f t="shared" si="2"/>
        <v>0.5800000000000054</v>
      </c>
      <c r="AD12" s="167">
        <f t="shared" si="3"/>
        <v>-1.0538994278831759E-2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42318</v>
      </c>
      <c r="W13" s="125">
        <v>33.17</v>
      </c>
      <c r="X13" s="125">
        <v>33.270000000000003</v>
      </c>
      <c r="Y13" s="125">
        <v>32.81</v>
      </c>
      <c r="Z13" s="125">
        <v>33.21</v>
      </c>
      <c r="AA13" s="123">
        <v>22451700</v>
      </c>
      <c r="AB13" s="122">
        <v>33.21</v>
      </c>
      <c r="AC13" s="2">
        <f t="shared" si="2"/>
        <v>0.46000000000000085</v>
      </c>
      <c r="AD13" s="167">
        <f t="shared" si="3"/>
        <v>-4.1979010494752611E-3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42317</v>
      </c>
      <c r="W14" s="125">
        <v>33.6</v>
      </c>
      <c r="X14" s="125">
        <v>33.83</v>
      </c>
      <c r="Y14" s="125">
        <v>33.08</v>
      </c>
      <c r="Z14" s="125">
        <v>33.35</v>
      </c>
      <c r="AA14" s="123">
        <v>24168700</v>
      </c>
      <c r="AB14" s="122">
        <v>33.35</v>
      </c>
      <c r="AC14" s="2">
        <f t="shared" si="2"/>
        <v>0.75</v>
      </c>
      <c r="AD14" s="167">
        <f t="shared" si="3"/>
        <v>-1.4479905437352336E-2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42314</v>
      </c>
      <c r="W15" s="125">
        <v>33.93</v>
      </c>
      <c r="X15" s="125">
        <v>33.97</v>
      </c>
      <c r="Y15" s="125">
        <v>33.409999999999997</v>
      </c>
      <c r="Z15" s="125">
        <v>33.840000000000003</v>
      </c>
      <c r="AA15" s="123">
        <v>23701700</v>
      </c>
      <c r="AB15" s="122">
        <v>33.840000000000003</v>
      </c>
      <c r="AC15" s="2">
        <f t="shared" si="2"/>
        <v>0.56000000000000227</v>
      </c>
      <c r="AD15" s="167">
        <f t="shared" si="3"/>
        <v>-4.7058823529411153E-3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42313</v>
      </c>
      <c r="W16" s="125">
        <v>34.1</v>
      </c>
      <c r="X16" s="125">
        <v>34.200000000000003</v>
      </c>
      <c r="Y16" s="125">
        <v>33.729999999999997</v>
      </c>
      <c r="Z16" s="125">
        <v>34</v>
      </c>
      <c r="AA16" s="123">
        <v>16486100</v>
      </c>
      <c r="AB16" s="122">
        <v>34</v>
      </c>
      <c r="AC16" s="2">
        <f t="shared" si="2"/>
        <v>0.47000000000000597</v>
      </c>
      <c r="AD16" s="167">
        <f t="shared" si="3"/>
        <v>-4.3923865300146137E-3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42312</v>
      </c>
      <c r="W17" s="125">
        <v>34.270000000000003</v>
      </c>
      <c r="X17" s="125">
        <v>34.270000000000003</v>
      </c>
      <c r="Y17" s="125">
        <v>33.9</v>
      </c>
      <c r="Z17" s="125">
        <v>34.15</v>
      </c>
      <c r="AA17" s="123">
        <v>20762100</v>
      </c>
      <c r="AB17" s="122">
        <v>34.15</v>
      </c>
      <c r="AC17" s="2">
        <f t="shared" si="2"/>
        <v>0.37000000000000455</v>
      </c>
      <c r="AD17" s="167" t="e">
        <f t="shared" si="3"/>
        <v>#DIV/0!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42312</v>
      </c>
      <c r="W18" s="125" t="s">
        <v>140</v>
      </c>
      <c r="X18" s="125"/>
      <c r="Y18" s="125"/>
      <c r="Z18" s="125"/>
      <c r="AA18" s="123"/>
      <c r="AB18" s="122"/>
      <c r="AC18" s="2">
        <f t="shared" si="2"/>
        <v>0</v>
      </c>
      <c r="AD18" s="167">
        <f t="shared" si="3"/>
        <v>-1</v>
      </c>
    </row>
    <row r="19" spans="1:30" x14ac:dyDescent="0.25">
      <c r="E19" s="2"/>
      <c r="G19" s="2"/>
      <c r="I19" s="2"/>
      <c r="K19" s="2"/>
      <c r="V19" s="121">
        <v>42311</v>
      </c>
      <c r="W19" s="125">
        <v>34</v>
      </c>
      <c r="X19" s="125">
        <v>34.409999999999997</v>
      </c>
      <c r="Y19" s="125">
        <v>33.979999999999997</v>
      </c>
      <c r="Z19" s="125">
        <v>34.31</v>
      </c>
      <c r="AA19" s="123">
        <v>18167000</v>
      </c>
      <c r="AB19" s="122">
        <v>34.07</v>
      </c>
      <c r="AC19" s="2">
        <f t="shared" si="2"/>
        <v>0.42999999999999972</v>
      </c>
      <c r="AD19" s="167">
        <f t="shared" si="3"/>
        <v>5.9049306170653182E-3</v>
      </c>
    </row>
    <row r="20" spans="1:30" x14ac:dyDescent="0.25">
      <c r="V20" s="121">
        <v>42310</v>
      </c>
      <c r="W20" s="125">
        <v>33.729999999999997</v>
      </c>
      <c r="X20" s="125">
        <v>34.28</v>
      </c>
      <c r="Y20" s="125">
        <v>33.64</v>
      </c>
      <c r="Z20" s="125">
        <v>34.11</v>
      </c>
      <c r="AA20" s="123">
        <v>21743100</v>
      </c>
      <c r="AB20" s="122">
        <v>33.869999999999997</v>
      </c>
      <c r="AC20" s="2">
        <f t="shared" si="2"/>
        <v>0.64000000000000057</v>
      </c>
      <c r="AD20" s="167">
        <f t="shared" si="3"/>
        <v>7.4360499702557092E-3</v>
      </c>
    </row>
    <row r="21" spans="1:30" x14ac:dyDescent="0.25">
      <c r="V21" s="121">
        <v>42307</v>
      </c>
      <c r="W21" s="125">
        <v>34.1</v>
      </c>
      <c r="X21" s="125">
        <v>34.29</v>
      </c>
      <c r="Y21" s="125">
        <v>33.86</v>
      </c>
      <c r="Z21" s="125">
        <v>33.86</v>
      </c>
      <c r="AA21" s="123">
        <v>24693900</v>
      </c>
      <c r="AB21" s="122">
        <v>33.619999999999997</v>
      </c>
      <c r="AC21" s="2">
        <f t="shared" si="2"/>
        <v>0.42999999999999972</v>
      </c>
      <c r="AD21" s="167">
        <f t="shared" si="3"/>
        <v>-5.0310742823320709E-3</v>
      </c>
    </row>
    <row r="22" spans="1:30" x14ac:dyDescent="0.25">
      <c r="V22" s="121">
        <v>42306</v>
      </c>
      <c r="W22" s="125">
        <v>34.200000000000003</v>
      </c>
      <c r="X22" s="125">
        <v>34.29</v>
      </c>
      <c r="Y22" s="125">
        <v>33.770000000000003</v>
      </c>
      <c r="Z22" s="125">
        <v>34.03</v>
      </c>
      <c r="AA22" s="123">
        <v>21325200</v>
      </c>
      <c r="AB22" s="122">
        <v>33.79</v>
      </c>
      <c r="AC22" s="2">
        <f t="shared" si="2"/>
        <v>0.51999999999999602</v>
      </c>
      <c r="AD22" s="167">
        <f t="shared" si="3"/>
        <v>-1.9727299100667284E-2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42305</v>
      </c>
      <c r="W23" s="125">
        <v>34.47</v>
      </c>
      <c r="X23" s="125">
        <v>34.71</v>
      </c>
      <c r="Y23" s="125">
        <v>34.119999999999997</v>
      </c>
      <c r="Z23" s="125">
        <v>34.71</v>
      </c>
      <c r="AA23" s="123">
        <v>21908400</v>
      </c>
      <c r="AB23" s="122">
        <v>34.47</v>
      </c>
      <c r="AC23" s="2">
        <f t="shared" si="2"/>
        <v>0.59000000000000341</v>
      </c>
      <c r="AD23" s="167">
        <f t="shared" si="3"/>
        <v>7.0113935144611172E-3</v>
      </c>
    </row>
    <row r="24" spans="1:30" x14ac:dyDescent="0.25">
      <c r="V24" s="121">
        <v>42304</v>
      </c>
      <c r="W24" s="125">
        <v>34.409999999999997</v>
      </c>
      <c r="X24" s="125">
        <v>34.549999999999997</v>
      </c>
      <c r="Y24" s="125">
        <v>34.31</v>
      </c>
      <c r="Z24" s="125">
        <v>34.47</v>
      </c>
      <c r="AA24" s="123">
        <v>22630100</v>
      </c>
      <c r="AB24" s="122">
        <v>34.229999999999997</v>
      </c>
      <c r="AC24" s="2">
        <f t="shared" si="2"/>
        <v>0.23999999999999488</v>
      </c>
      <c r="AD24" s="167">
        <f t="shared" si="3"/>
        <v>-3.4934497816595522E-3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0" t="s">
        <v>231</v>
      </c>
      <c r="V25" s="121">
        <v>42303</v>
      </c>
      <c r="W25" s="125">
        <v>34.770000000000003</v>
      </c>
      <c r="X25" s="125">
        <v>34.96</v>
      </c>
      <c r="Y25" s="125">
        <v>34.549999999999997</v>
      </c>
      <c r="Z25" s="125">
        <v>34.590000000000003</v>
      </c>
      <c r="AA25" s="123">
        <v>22646900</v>
      </c>
      <c r="AB25" s="122">
        <v>34.35</v>
      </c>
      <c r="AC25" s="2">
        <f t="shared" si="2"/>
        <v>0.41000000000000369</v>
      </c>
      <c r="AD25" s="167">
        <f t="shared" si="3"/>
        <v>-8.9440276976340272E-3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42300</v>
      </c>
      <c r="W26" s="125">
        <v>34.54</v>
      </c>
      <c r="X26" s="125">
        <v>35.03</v>
      </c>
      <c r="Y26" s="125">
        <v>34.4</v>
      </c>
      <c r="Z26" s="125">
        <v>34.9</v>
      </c>
      <c r="AA26" s="123">
        <v>42796600</v>
      </c>
      <c r="AB26" s="122">
        <v>34.659999999999997</v>
      </c>
      <c r="AC26" s="2">
        <f t="shared" si="2"/>
        <v>0.63000000000000256</v>
      </c>
      <c r="AD26" s="167">
        <f t="shared" si="3"/>
        <v>1.4637002341920446E-2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42299</v>
      </c>
      <c r="W27" s="125">
        <v>33.700000000000003</v>
      </c>
      <c r="X27" s="125">
        <v>34.5</v>
      </c>
      <c r="Y27" s="125">
        <v>33.590000000000003</v>
      </c>
      <c r="Z27" s="125">
        <v>34.4</v>
      </c>
      <c r="AA27" s="123">
        <v>39572600</v>
      </c>
      <c r="AB27" s="122">
        <v>34.159999999999997</v>
      </c>
      <c r="AC27" s="2">
        <f t="shared" si="2"/>
        <v>0.90999999999999659</v>
      </c>
      <c r="AD27" s="167">
        <f t="shared" si="3"/>
        <v>3.0778515389257466E-2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42298</v>
      </c>
      <c r="W28" s="125">
        <v>33.67</v>
      </c>
      <c r="X28" s="125">
        <v>34.049999999999997</v>
      </c>
      <c r="Y28" s="125">
        <v>33.32</v>
      </c>
      <c r="Z28" s="125">
        <v>33.369999999999997</v>
      </c>
      <c r="AA28" s="123">
        <v>31928800</v>
      </c>
      <c r="AB28" s="122">
        <v>33.14</v>
      </c>
      <c r="AC28" s="2">
        <f t="shared" si="2"/>
        <v>0.72999999999999687</v>
      </c>
      <c r="AD28" s="167">
        <f t="shared" si="3"/>
        <v>-2.1077988557663963E-3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42297</v>
      </c>
      <c r="W29" s="125">
        <v>33.4</v>
      </c>
      <c r="X29" s="125">
        <v>33.700000000000003</v>
      </c>
      <c r="Y29" s="125">
        <v>33.31</v>
      </c>
      <c r="Z29" s="125">
        <v>33.44</v>
      </c>
      <c r="AA29" s="123">
        <v>24416100</v>
      </c>
      <c r="AB29" s="122">
        <v>33.21</v>
      </c>
      <c r="AC29" s="2">
        <f t="shared" si="2"/>
        <v>0.39000000000000057</v>
      </c>
      <c r="AD29" s="167">
        <f t="shared" si="3"/>
        <v>-4.4964028776978138E-3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42296</v>
      </c>
      <c r="W30" s="125">
        <v>32.880000000000003</v>
      </c>
      <c r="X30" s="125">
        <v>33.619999999999997</v>
      </c>
      <c r="Y30" s="125">
        <v>32.869999999999997</v>
      </c>
      <c r="Z30" s="125">
        <v>33.590000000000003</v>
      </c>
      <c r="AA30" s="123">
        <v>37624000</v>
      </c>
      <c r="AB30" s="122">
        <v>33.36</v>
      </c>
      <c r="AC30" s="2">
        <f t="shared" si="2"/>
        <v>0.75</v>
      </c>
      <c r="AD30" s="167">
        <f t="shared" si="3"/>
        <v>1.6763181956720441E-2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42293</v>
      </c>
      <c r="W31" s="125">
        <v>32.75</v>
      </c>
      <c r="X31" s="125">
        <v>33.200000000000003</v>
      </c>
      <c r="Y31" s="125">
        <v>32.479999999999997</v>
      </c>
      <c r="Z31" s="125">
        <v>33.04</v>
      </c>
      <c r="AA31" s="123">
        <v>28659200</v>
      </c>
      <c r="AB31" s="122">
        <v>32.81</v>
      </c>
      <c r="AC31" s="2">
        <f t="shared" si="2"/>
        <v>0.72000000000000597</v>
      </c>
      <c r="AD31" s="167">
        <f t="shared" si="3"/>
        <v>8.9175891758916936E-3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42292</v>
      </c>
      <c r="W32" s="125">
        <v>32.840000000000003</v>
      </c>
      <c r="X32" s="125">
        <v>33.06</v>
      </c>
      <c r="Y32" s="125">
        <v>32.46</v>
      </c>
      <c r="Z32" s="125">
        <v>32.75</v>
      </c>
      <c r="AA32" s="123">
        <v>37634800</v>
      </c>
      <c r="AB32" s="122">
        <v>32.520000000000003</v>
      </c>
      <c r="AC32" s="2">
        <f t="shared" si="2"/>
        <v>0.60000000000000142</v>
      </c>
      <c r="AD32" s="167">
        <f t="shared" si="3"/>
        <v>-1.535155050660042E-3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42291</v>
      </c>
      <c r="W33" s="125">
        <v>31.39</v>
      </c>
      <c r="X33" s="125">
        <v>32.93</v>
      </c>
      <c r="Y33" s="125">
        <v>30.85</v>
      </c>
      <c r="Z33" s="125">
        <v>32.799999999999997</v>
      </c>
      <c r="AA33" s="123">
        <v>75954800</v>
      </c>
      <c r="AB33" s="122">
        <v>32.57</v>
      </c>
      <c r="AC33" s="2">
        <f t="shared" si="2"/>
        <v>2.0799999999999983</v>
      </c>
      <c r="AD33" s="167">
        <f t="shared" si="3"/>
        <v>2.3570081709616497E-2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42290</v>
      </c>
      <c r="W34" s="125">
        <v>32.03</v>
      </c>
      <c r="X34" s="125">
        <v>32.479999999999997</v>
      </c>
      <c r="Y34" s="125">
        <v>31.98</v>
      </c>
      <c r="Z34" s="125">
        <v>32.04</v>
      </c>
      <c r="AA34" s="123">
        <v>35588600</v>
      </c>
      <c r="AB34" s="122">
        <v>31.82</v>
      </c>
      <c r="AC34" s="2">
        <f t="shared" si="2"/>
        <v>0.49999999999999645</v>
      </c>
      <c r="AD34" s="167">
        <f t="shared" si="3"/>
        <v>-5.0031269543464596E-3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42289</v>
      </c>
      <c r="W35" s="125">
        <v>32.159999999999997</v>
      </c>
      <c r="X35" s="125">
        <v>32.32</v>
      </c>
      <c r="Y35" s="125">
        <v>32</v>
      </c>
      <c r="Z35" s="125">
        <v>32.21</v>
      </c>
      <c r="AA35" s="123">
        <v>18795000</v>
      </c>
      <c r="AB35" s="122">
        <v>31.98</v>
      </c>
      <c r="AC35" s="2">
        <f t="shared" si="2"/>
        <v>0.32000000000000028</v>
      </c>
      <c r="AD35" s="167">
        <f t="shared" si="3"/>
        <v>1.879699248120259E-3</v>
      </c>
    </row>
    <row r="36" spans="2:30" x14ac:dyDescent="0.25">
      <c r="V36" s="121">
        <v>42286</v>
      </c>
      <c r="W36" s="125">
        <v>32.369999999999997</v>
      </c>
      <c r="X36" s="125">
        <v>32.549999999999997</v>
      </c>
      <c r="Y36" s="125">
        <v>31.94</v>
      </c>
      <c r="Z36" s="125">
        <v>32.14</v>
      </c>
      <c r="AA36" s="123">
        <v>24209900</v>
      </c>
      <c r="AB36" s="122">
        <v>31.92</v>
      </c>
      <c r="AC36" s="2">
        <f t="shared" si="2"/>
        <v>0.60999999999999588</v>
      </c>
      <c r="AD36" s="167">
        <f t="shared" si="3"/>
        <v>-1.1458655930628558E-2</v>
      </c>
    </row>
    <row r="37" spans="2:30" x14ac:dyDescent="0.25">
      <c r="V37" s="121">
        <v>42285</v>
      </c>
      <c r="W37" s="125">
        <v>32.229999999999997</v>
      </c>
      <c r="X37" s="125">
        <v>32.6</v>
      </c>
      <c r="Y37" s="125">
        <v>31.98</v>
      </c>
      <c r="Z37" s="125">
        <v>32.520000000000003</v>
      </c>
      <c r="AA37" s="123">
        <v>27794600</v>
      </c>
      <c r="AB37" s="122">
        <v>32.29</v>
      </c>
      <c r="AC37" s="2">
        <f t="shared" si="2"/>
        <v>0.62000000000000099</v>
      </c>
      <c r="AD37" s="167">
        <f t="shared" si="3"/>
        <v>6.2324711748207307E-3</v>
      </c>
    </row>
    <row r="38" spans="2:30" x14ac:dyDescent="0.25">
      <c r="V38" s="121">
        <v>42284</v>
      </c>
      <c r="W38" s="125">
        <v>32</v>
      </c>
      <c r="X38" s="125">
        <v>32.42</v>
      </c>
      <c r="Y38" s="125">
        <v>31.72</v>
      </c>
      <c r="Z38" s="125">
        <v>32.32</v>
      </c>
      <c r="AA38" s="123">
        <v>36930100</v>
      </c>
      <c r="AB38" s="122">
        <v>32.090000000000003</v>
      </c>
      <c r="AC38" s="2">
        <f t="shared" si="2"/>
        <v>0.70000000000000284</v>
      </c>
      <c r="AD38" s="167">
        <f t="shared" si="3"/>
        <v>1.8083756345177893E-2</v>
      </c>
    </row>
    <row r="39" spans="2:30" x14ac:dyDescent="0.25">
      <c r="V39" s="121">
        <v>42283</v>
      </c>
      <c r="W39" s="125">
        <v>31.16</v>
      </c>
      <c r="X39" s="125">
        <v>31.85</v>
      </c>
      <c r="Y39" s="125">
        <v>31.11</v>
      </c>
      <c r="Z39" s="125">
        <v>31.74</v>
      </c>
      <c r="AA39" s="123">
        <v>35530200</v>
      </c>
      <c r="AB39" s="122">
        <v>31.52</v>
      </c>
      <c r="AC39" s="2">
        <f t="shared" si="2"/>
        <v>0.74000000000000199</v>
      </c>
      <c r="AD39" s="167">
        <f t="shared" si="3"/>
        <v>1.7102291061632746E-2</v>
      </c>
    </row>
    <row r="40" spans="2:30" ht="20.25" thickBot="1" x14ac:dyDescent="0.35">
      <c r="O40" s="336" t="s">
        <v>78</v>
      </c>
      <c r="P40" s="336"/>
      <c r="S40" s="113" t="s">
        <v>129</v>
      </c>
      <c r="V40" s="121">
        <v>42282</v>
      </c>
      <c r="W40" s="125">
        <v>30.73</v>
      </c>
      <c r="X40" s="125">
        <v>31.38</v>
      </c>
      <c r="Y40" s="125">
        <v>30.56</v>
      </c>
      <c r="Z40" s="125">
        <v>31.21</v>
      </c>
      <c r="AA40" s="123">
        <v>34842500</v>
      </c>
      <c r="AB40" s="122">
        <v>30.99</v>
      </c>
      <c r="AC40" s="2">
        <f t="shared" si="2"/>
        <v>0.82000000000000028</v>
      </c>
      <c r="AD40" s="167">
        <f t="shared" si="3"/>
        <v>2.2772277227722793E-2</v>
      </c>
    </row>
    <row r="41" spans="2:30" ht="15.75" thickTop="1" x14ac:dyDescent="0.25">
      <c r="O41" s="105">
        <v>1.1000000000000001</v>
      </c>
      <c r="P41" s="105">
        <f>O41*$Q$4</f>
        <v>37.906000000000006</v>
      </c>
      <c r="Q41" s="2"/>
      <c r="S41" s="119" t="s">
        <v>114</v>
      </c>
      <c r="T41" s="120">
        <v>34.450000000000003</v>
      </c>
      <c r="V41" s="121">
        <v>42279</v>
      </c>
      <c r="W41" s="125">
        <v>29.67</v>
      </c>
      <c r="X41" s="125">
        <v>30.53</v>
      </c>
      <c r="Y41" s="125">
        <v>29.53</v>
      </c>
      <c r="Z41" s="125">
        <v>30.51</v>
      </c>
      <c r="AA41" s="123">
        <v>27901500</v>
      </c>
      <c r="AB41" s="122">
        <v>30.3</v>
      </c>
      <c r="AC41" s="2">
        <f t="shared" si="2"/>
        <v>1</v>
      </c>
      <c r="AD41" s="167">
        <f t="shared" si="3"/>
        <v>1.7119838872104776E-2</v>
      </c>
    </row>
    <row r="42" spans="2:30" x14ac:dyDescent="0.25">
      <c r="O42" s="105">
        <v>1.0900000000000001</v>
      </c>
      <c r="P42" s="105">
        <f t="shared" ref="P42:P61" si="4">O42*$Q$4</f>
        <v>37.561400000000006</v>
      </c>
      <c r="Q42" s="2"/>
      <c r="S42" s="109" t="s">
        <v>115</v>
      </c>
      <c r="T42" s="110">
        <v>34.409999999999997</v>
      </c>
      <c r="V42" s="121">
        <v>42278</v>
      </c>
      <c r="W42" s="125">
        <v>30.21</v>
      </c>
      <c r="X42" s="125">
        <v>30.28</v>
      </c>
      <c r="Y42" s="125">
        <v>29.46</v>
      </c>
      <c r="Z42" s="125">
        <v>30</v>
      </c>
      <c r="AA42" s="123">
        <v>29832800</v>
      </c>
      <c r="AB42" s="122">
        <v>29.79</v>
      </c>
      <c r="AC42" s="2">
        <f t="shared" si="2"/>
        <v>0.82000000000000028</v>
      </c>
      <c r="AD42" s="167">
        <f t="shared" si="3"/>
        <v>-4.6775810223855796E-3</v>
      </c>
    </row>
    <row r="43" spans="2:30" x14ac:dyDescent="0.25">
      <c r="O43" s="105">
        <v>1.08</v>
      </c>
      <c r="P43" s="105">
        <f t="shared" si="4"/>
        <v>37.216800000000006</v>
      </c>
      <c r="Q43" s="2"/>
      <c r="S43" s="109" t="s">
        <v>116</v>
      </c>
      <c r="T43" s="110" t="s">
        <v>339</v>
      </c>
      <c r="V43" s="121">
        <v>42277</v>
      </c>
      <c r="W43" s="125">
        <v>29.56</v>
      </c>
      <c r="X43" s="125">
        <v>30.32</v>
      </c>
      <c r="Y43" s="125">
        <v>29.54</v>
      </c>
      <c r="Z43" s="125">
        <v>30.14</v>
      </c>
      <c r="AA43" s="123">
        <v>41051700</v>
      </c>
      <c r="AB43" s="122">
        <v>29.93</v>
      </c>
      <c r="AC43" s="2">
        <f t="shared" si="2"/>
        <v>0.78000000000000114</v>
      </c>
      <c r="AD43" s="167">
        <f t="shared" si="3"/>
        <v>3.0647382920110156E-2</v>
      </c>
    </row>
    <row r="44" spans="2:30" x14ac:dyDescent="0.25">
      <c r="O44" s="105">
        <v>1.07</v>
      </c>
      <c r="P44" s="105">
        <f t="shared" si="4"/>
        <v>36.872200000000007</v>
      </c>
      <c r="Q44" s="2"/>
      <c r="S44" s="109" t="s">
        <v>117</v>
      </c>
      <c r="T44" s="110" t="s">
        <v>340</v>
      </c>
      <c r="V44" s="121">
        <v>42276</v>
      </c>
      <c r="W44" s="125">
        <v>28.83</v>
      </c>
      <c r="X44" s="125">
        <v>29.35</v>
      </c>
      <c r="Y44" s="125">
        <v>28.76</v>
      </c>
      <c r="Z44" s="125">
        <v>29.24</v>
      </c>
      <c r="AA44" s="123">
        <v>34169600</v>
      </c>
      <c r="AB44" s="122">
        <v>29.04</v>
      </c>
      <c r="AC44" s="2">
        <f t="shared" si="2"/>
        <v>0.58999999999999986</v>
      </c>
      <c r="AD44" s="167">
        <f t="shared" si="3"/>
        <v>1.6806722689075571E-2</v>
      </c>
    </row>
    <row r="45" spans="2:30" x14ac:dyDescent="0.25">
      <c r="O45" s="105">
        <v>1.06</v>
      </c>
      <c r="P45" s="105">
        <f t="shared" si="4"/>
        <v>36.5276</v>
      </c>
      <c r="Q45" s="2"/>
      <c r="S45" s="109" t="s">
        <v>118</v>
      </c>
      <c r="T45" s="110">
        <v>35.92</v>
      </c>
      <c r="V45" s="121">
        <v>42275</v>
      </c>
      <c r="W45" s="125">
        <v>28.68</v>
      </c>
      <c r="X45" s="125">
        <v>29.36</v>
      </c>
      <c r="Y45" s="125">
        <v>28.64</v>
      </c>
      <c r="Z45" s="125">
        <v>28.76</v>
      </c>
      <c r="AA45" s="123">
        <v>42291000</v>
      </c>
      <c r="AB45" s="122">
        <v>28.56</v>
      </c>
      <c r="AC45" s="2">
        <f t="shared" si="2"/>
        <v>0.71999999999999886</v>
      </c>
      <c r="AD45" s="167">
        <f t="shared" si="3"/>
        <v>-1.747640685075158E-3</v>
      </c>
    </row>
    <row r="46" spans="2:30" x14ac:dyDescent="0.25">
      <c r="O46" s="105">
        <v>1.05</v>
      </c>
      <c r="P46" s="105">
        <f t="shared" si="4"/>
        <v>36.183</v>
      </c>
      <c r="Q46" s="2"/>
      <c r="S46" s="109" t="s">
        <v>119</v>
      </c>
      <c r="T46" s="110">
        <v>0.89010100000000003</v>
      </c>
      <c r="V46" s="121">
        <v>42272</v>
      </c>
      <c r="W46" s="125">
        <v>28.94</v>
      </c>
      <c r="X46" s="125">
        <v>29.12</v>
      </c>
      <c r="Y46" s="125">
        <v>28.63</v>
      </c>
      <c r="Z46" s="125">
        <v>28.81</v>
      </c>
      <c r="AA46" s="123">
        <v>29192300</v>
      </c>
      <c r="AB46" s="122">
        <v>28.61</v>
      </c>
      <c r="AC46" s="2">
        <f t="shared" si="2"/>
        <v>0.49000000000000199</v>
      </c>
      <c r="AD46" s="167">
        <f t="shared" si="3"/>
        <v>1.1669024045261711E-2</v>
      </c>
    </row>
    <row r="47" spans="2:30" x14ac:dyDescent="0.25">
      <c r="O47" s="105">
        <v>1.04</v>
      </c>
      <c r="P47" s="105">
        <f t="shared" si="4"/>
        <v>35.8384</v>
      </c>
      <c r="Q47" s="2"/>
      <c r="S47" s="109" t="s">
        <v>141</v>
      </c>
      <c r="T47" s="111" t="s">
        <v>216</v>
      </c>
      <c r="V47" s="121">
        <v>42271</v>
      </c>
      <c r="W47" s="125">
        <v>28.38</v>
      </c>
      <c r="X47" s="125">
        <v>28.67</v>
      </c>
      <c r="Y47" s="125">
        <v>27.87</v>
      </c>
      <c r="Z47" s="125">
        <v>28.48</v>
      </c>
      <c r="AA47" s="123">
        <v>32754700</v>
      </c>
      <c r="AB47" s="122">
        <v>28.28</v>
      </c>
      <c r="AC47" s="2">
        <f t="shared" si="2"/>
        <v>0.80000000000000071</v>
      </c>
      <c r="AD47" s="167">
        <f t="shared" si="3"/>
        <v>-9.1100210231254142E-3</v>
      </c>
    </row>
    <row r="48" spans="2:30" x14ac:dyDescent="0.25">
      <c r="O48" s="105">
        <v>1.03</v>
      </c>
      <c r="P48" s="105">
        <f t="shared" si="4"/>
        <v>35.4938</v>
      </c>
      <c r="Q48" s="2"/>
      <c r="S48" s="109"/>
      <c r="T48" s="110"/>
      <c r="V48" s="121">
        <v>42270</v>
      </c>
      <c r="W48" s="125">
        <v>29.02</v>
      </c>
      <c r="X48" s="125">
        <v>29.09</v>
      </c>
      <c r="Y48" s="125">
        <v>28.59</v>
      </c>
      <c r="Z48" s="125">
        <v>28.74</v>
      </c>
      <c r="AA48" s="123">
        <v>25984000</v>
      </c>
      <c r="AB48" s="122">
        <v>28.54</v>
      </c>
      <c r="AC48" s="2">
        <f t="shared" si="2"/>
        <v>0.5</v>
      </c>
      <c r="AD48" s="167">
        <f t="shared" si="3"/>
        <v>2.4587284861257164E-3</v>
      </c>
    </row>
    <row r="49" spans="15:30" x14ac:dyDescent="0.25">
      <c r="O49" s="105">
        <v>1.02</v>
      </c>
      <c r="P49" s="105">
        <f t="shared" si="4"/>
        <v>35.1492</v>
      </c>
      <c r="Q49" s="2"/>
      <c r="S49" s="109" t="s">
        <v>121</v>
      </c>
      <c r="T49" s="110" t="s">
        <v>268</v>
      </c>
      <c r="V49" s="121">
        <v>42269</v>
      </c>
      <c r="W49" s="125">
        <v>28.67</v>
      </c>
      <c r="X49" s="125">
        <v>28.9</v>
      </c>
      <c r="Y49" s="125">
        <v>28.48</v>
      </c>
      <c r="Z49" s="125">
        <v>28.67</v>
      </c>
      <c r="AA49" s="123">
        <v>28576200</v>
      </c>
      <c r="AB49" s="122">
        <v>28.47</v>
      </c>
      <c r="AC49" s="2">
        <f t="shared" si="2"/>
        <v>0.41999999999999815</v>
      </c>
      <c r="AD49" s="167">
        <f t="shared" si="3"/>
        <v>-1.6919889502762464E-2</v>
      </c>
    </row>
    <row r="50" spans="15:30" x14ac:dyDescent="0.25">
      <c r="O50" s="105">
        <v>1.01</v>
      </c>
      <c r="P50" s="105">
        <f t="shared" si="4"/>
        <v>34.804600000000001</v>
      </c>
      <c r="Q50" s="2"/>
      <c r="S50" s="109" t="s">
        <v>122</v>
      </c>
      <c r="T50" s="110" t="s">
        <v>139</v>
      </c>
      <c r="V50" s="121">
        <v>42268</v>
      </c>
      <c r="W50" s="125">
        <v>29.09</v>
      </c>
      <c r="X50" s="125">
        <v>29.34</v>
      </c>
      <c r="Y50" s="125">
        <v>28.94</v>
      </c>
      <c r="Z50" s="125">
        <v>29.16</v>
      </c>
      <c r="AA50" s="123">
        <v>24417100</v>
      </c>
      <c r="AB50" s="122">
        <v>28.96</v>
      </c>
      <c r="AC50" s="2">
        <f t="shared" si="2"/>
        <v>0.39999999999999858</v>
      </c>
      <c r="AD50" s="167">
        <f t="shared" si="3"/>
        <v>4.8577376821652418E-3</v>
      </c>
    </row>
    <row r="51" spans="15:30" x14ac:dyDescent="0.25">
      <c r="O51" s="105">
        <v>1</v>
      </c>
      <c r="P51" s="105">
        <f t="shared" si="4"/>
        <v>34.46</v>
      </c>
      <c r="Q51" s="2"/>
      <c r="S51" s="109" t="s">
        <v>123</v>
      </c>
      <c r="T51" s="112">
        <v>6620857</v>
      </c>
      <c r="V51" s="121">
        <v>42265</v>
      </c>
      <c r="W51" s="125">
        <v>29.22</v>
      </c>
      <c r="X51" s="125">
        <v>29.42</v>
      </c>
      <c r="Y51" s="125">
        <v>28.81</v>
      </c>
      <c r="Z51" s="125">
        <v>29.02</v>
      </c>
      <c r="AA51" s="123">
        <v>60693400</v>
      </c>
      <c r="AB51" s="122">
        <v>28.82</v>
      </c>
      <c r="AC51" s="2">
        <f t="shared" si="2"/>
        <v>0.61000000000000298</v>
      </c>
      <c r="AD51" s="167">
        <f t="shared" si="3"/>
        <v>-2.3050847457627088E-2</v>
      </c>
    </row>
    <row r="52" spans="15:30" x14ac:dyDescent="0.25">
      <c r="O52" s="105">
        <v>0.99</v>
      </c>
      <c r="P52" s="105">
        <f t="shared" si="4"/>
        <v>34.115400000000001</v>
      </c>
      <c r="Q52" s="2"/>
      <c r="S52" s="109" t="s">
        <v>126</v>
      </c>
      <c r="T52" s="112">
        <v>30576100</v>
      </c>
      <c r="V52" s="121">
        <v>42264</v>
      </c>
      <c r="W52" s="125">
        <v>29.62</v>
      </c>
      <c r="X52" s="125">
        <v>30.2</v>
      </c>
      <c r="Y52" s="125">
        <v>29.55</v>
      </c>
      <c r="Z52" s="125">
        <v>29.71</v>
      </c>
      <c r="AA52" s="123">
        <v>29805200</v>
      </c>
      <c r="AB52" s="122">
        <v>29.5</v>
      </c>
      <c r="AC52" s="2">
        <f t="shared" si="2"/>
        <v>0.64999999999999858</v>
      </c>
      <c r="AD52" s="167">
        <f t="shared" si="3"/>
        <v>-2.0297699594045149E-3</v>
      </c>
    </row>
    <row r="53" spans="15:30" x14ac:dyDescent="0.25">
      <c r="O53" s="105">
        <v>0.98</v>
      </c>
      <c r="P53" s="105">
        <f t="shared" si="4"/>
        <v>33.770800000000001</v>
      </c>
      <c r="Q53" s="2"/>
      <c r="S53" s="109" t="s">
        <v>124</v>
      </c>
      <c r="T53" s="110" t="s">
        <v>269</v>
      </c>
      <c r="V53" s="121">
        <v>42263</v>
      </c>
      <c r="W53" s="125">
        <v>29.62</v>
      </c>
      <c r="X53" s="125">
        <v>29.79</v>
      </c>
      <c r="Y53" s="125">
        <v>29.4</v>
      </c>
      <c r="Z53" s="125">
        <v>29.77</v>
      </c>
      <c r="AA53" s="123">
        <v>25957800</v>
      </c>
      <c r="AB53" s="122">
        <v>29.56</v>
      </c>
      <c r="AC53" s="2">
        <f t="shared" si="2"/>
        <v>0.39000000000000057</v>
      </c>
      <c r="AD53" s="167">
        <f t="shared" si="3"/>
        <v>1.3550135501354532E-3</v>
      </c>
    </row>
    <row r="54" spans="15:30" x14ac:dyDescent="0.25">
      <c r="O54" s="105">
        <v>0.97</v>
      </c>
      <c r="P54" s="105">
        <f t="shared" si="4"/>
        <v>33.426200000000001</v>
      </c>
      <c r="S54" s="109" t="s">
        <v>127</v>
      </c>
      <c r="T54" s="110">
        <v>14.82</v>
      </c>
      <c r="V54" s="121">
        <v>42262</v>
      </c>
      <c r="W54" s="125">
        <v>29.56</v>
      </c>
      <c r="X54" s="125">
        <v>29.94</v>
      </c>
      <c r="Y54" s="125">
        <v>29.48</v>
      </c>
      <c r="Z54" s="125">
        <v>29.73</v>
      </c>
      <c r="AA54" s="123">
        <v>29819000</v>
      </c>
      <c r="AB54" s="122">
        <v>29.52</v>
      </c>
      <c r="AC54" s="2">
        <f t="shared" si="2"/>
        <v>0.46000000000000085</v>
      </c>
      <c r="AD54" s="167">
        <f t="shared" si="3"/>
        <v>1.1651816312542751E-2</v>
      </c>
    </row>
    <row r="55" spans="15:30" x14ac:dyDescent="0.25">
      <c r="O55" s="105">
        <v>0.96</v>
      </c>
      <c r="P55" s="105">
        <f t="shared" si="4"/>
        <v>33.081600000000002</v>
      </c>
      <c r="S55" s="109" t="s">
        <v>128</v>
      </c>
      <c r="T55" s="110">
        <v>2.33</v>
      </c>
      <c r="V55" s="121">
        <v>42261</v>
      </c>
      <c r="W55" s="125">
        <v>29.47</v>
      </c>
      <c r="X55" s="125">
        <v>29.53</v>
      </c>
      <c r="Y55" s="125">
        <v>29.09</v>
      </c>
      <c r="Z55" s="125">
        <v>29.39</v>
      </c>
      <c r="AA55" s="123">
        <v>24065100</v>
      </c>
      <c r="AB55" s="122">
        <v>29.18</v>
      </c>
      <c r="AC55" s="2">
        <f t="shared" si="2"/>
        <v>0.44000000000000128</v>
      </c>
      <c r="AD55" s="167">
        <f t="shared" si="3"/>
        <v>-2.7341079972659221E-3</v>
      </c>
    </row>
    <row r="56" spans="15:30" x14ac:dyDescent="0.25">
      <c r="O56" s="105">
        <v>0.95</v>
      </c>
      <c r="P56" s="105">
        <f t="shared" si="4"/>
        <v>32.737000000000002</v>
      </c>
      <c r="S56" s="109" t="s">
        <v>125</v>
      </c>
      <c r="T56" s="110" t="s">
        <v>270</v>
      </c>
      <c r="V56" s="121">
        <v>42258</v>
      </c>
      <c r="W56" s="125">
        <v>29.08</v>
      </c>
      <c r="X56" s="125">
        <v>29.52</v>
      </c>
      <c r="Y56" s="125">
        <v>29.04</v>
      </c>
      <c r="Z56" s="125">
        <v>29.47</v>
      </c>
      <c r="AA56" s="123">
        <v>21786900</v>
      </c>
      <c r="AB56" s="122">
        <v>29.26</v>
      </c>
      <c r="AC56" s="2">
        <f t="shared" si="2"/>
        <v>0.48000000000000043</v>
      </c>
      <c r="AD56" s="167">
        <f t="shared" si="3"/>
        <v>6.5359477124182774E-3</v>
      </c>
    </row>
    <row r="57" spans="15:30" x14ac:dyDescent="0.25">
      <c r="O57" s="105">
        <v>0.94</v>
      </c>
      <c r="P57" s="105">
        <f t="shared" si="4"/>
        <v>32.392400000000002</v>
      </c>
      <c r="V57" s="121">
        <v>42257</v>
      </c>
      <c r="W57" s="125">
        <v>29.18</v>
      </c>
      <c r="X57" s="125">
        <v>29.66</v>
      </c>
      <c r="Y57" s="125">
        <v>28.9</v>
      </c>
      <c r="Z57" s="125">
        <v>29.27</v>
      </c>
      <c r="AA57" s="123">
        <v>25195800</v>
      </c>
      <c r="AB57" s="122">
        <v>29.07</v>
      </c>
      <c r="AC57" s="2">
        <f t="shared" si="2"/>
        <v>0.76000000000000156</v>
      </c>
      <c r="AD57" s="167">
        <f t="shared" si="3"/>
        <v>1.0330578512396382E-3</v>
      </c>
    </row>
    <row r="58" spans="15:30" x14ac:dyDescent="0.25">
      <c r="O58" s="105">
        <v>0.93</v>
      </c>
      <c r="P58" s="105">
        <f t="shared" si="4"/>
        <v>32.047800000000002</v>
      </c>
      <c r="V58" s="121">
        <v>42256</v>
      </c>
      <c r="W58" s="125">
        <v>29.72</v>
      </c>
      <c r="X58" s="125">
        <v>30.12</v>
      </c>
      <c r="Y58" s="125">
        <v>29.17</v>
      </c>
      <c r="Z58" s="125">
        <v>29.24</v>
      </c>
      <c r="AA58" s="123">
        <v>30774100</v>
      </c>
      <c r="AB58" s="122">
        <v>29.04</v>
      </c>
      <c r="AC58" s="2">
        <f t="shared" si="2"/>
        <v>0.94999999999999929</v>
      </c>
      <c r="AD58" s="167">
        <f t="shared" si="3"/>
        <v>-8.5353362922498954E-3</v>
      </c>
    </row>
    <row r="59" spans="15:30" x14ac:dyDescent="0.25">
      <c r="O59" s="105">
        <v>0.92</v>
      </c>
      <c r="P59" s="105">
        <f t="shared" si="4"/>
        <v>31.703200000000002</v>
      </c>
      <c r="V59" s="121">
        <v>42255</v>
      </c>
      <c r="W59" s="125">
        <v>28.98</v>
      </c>
      <c r="X59" s="125">
        <v>29.5</v>
      </c>
      <c r="Y59" s="125">
        <v>28.95</v>
      </c>
      <c r="Z59" s="125">
        <v>29.5</v>
      </c>
      <c r="AA59" s="123">
        <v>27805000</v>
      </c>
      <c r="AB59" s="122">
        <v>29.29</v>
      </c>
      <c r="AC59" s="2">
        <f t="shared" si="2"/>
        <v>0.55000000000000071</v>
      </c>
      <c r="AD59" s="167">
        <f t="shared" si="3"/>
        <v>3.4251412429378458E-2</v>
      </c>
    </row>
    <row r="60" spans="15:30" x14ac:dyDescent="0.25">
      <c r="O60" s="105">
        <v>0.91</v>
      </c>
      <c r="P60" s="105">
        <f t="shared" si="4"/>
        <v>31.358600000000003</v>
      </c>
      <c r="V60" s="121">
        <v>42251</v>
      </c>
      <c r="W60" s="125">
        <v>28.57</v>
      </c>
      <c r="X60" s="125">
        <v>28.9</v>
      </c>
      <c r="Y60" s="125">
        <v>28.41</v>
      </c>
      <c r="Z60" s="125">
        <v>28.52</v>
      </c>
      <c r="AA60" s="123">
        <v>29116500</v>
      </c>
      <c r="AB60" s="122">
        <v>28.32</v>
      </c>
      <c r="AC60" s="2">
        <f t="shared" si="2"/>
        <v>0.48999999999999844</v>
      </c>
      <c r="AD60" s="167">
        <f t="shared" si="3"/>
        <v>-1.9390581717451449E-2</v>
      </c>
    </row>
    <row r="61" spans="15:30" x14ac:dyDescent="0.25">
      <c r="O61" s="105">
        <v>0.9</v>
      </c>
      <c r="P61" s="105">
        <f t="shared" si="4"/>
        <v>31.014000000000003</v>
      </c>
      <c r="V61" s="121">
        <v>42250</v>
      </c>
      <c r="W61" s="125">
        <v>28.8</v>
      </c>
      <c r="X61" s="125">
        <v>29.42</v>
      </c>
      <c r="Y61" s="125">
        <v>28.69</v>
      </c>
      <c r="Z61" s="125">
        <v>29.08</v>
      </c>
      <c r="AA61" s="123">
        <v>38665900</v>
      </c>
      <c r="AB61" s="122">
        <v>28.88</v>
      </c>
      <c r="AC61" s="2">
        <f t="shared" si="2"/>
        <v>0.73000000000000043</v>
      </c>
      <c r="AD61" s="167">
        <f t="shared" si="3"/>
        <v>1.6901408450704203E-2</v>
      </c>
    </row>
    <row r="62" spans="15:30" x14ac:dyDescent="0.25">
      <c r="V62" s="121">
        <v>42249</v>
      </c>
      <c r="W62" s="125">
        <v>28.35</v>
      </c>
      <c r="X62" s="125">
        <v>28.6</v>
      </c>
      <c r="Y62" s="125">
        <v>28.14</v>
      </c>
      <c r="Z62" s="125">
        <v>28.6</v>
      </c>
      <c r="AA62" s="123">
        <v>34618800</v>
      </c>
      <c r="AB62" s="122">
        <v>28.4</v>
      </c>
      <c r="AC62" s="2">
        <f t="shared" si="2"/>
        <v>0.46000000000000085</v>
      </c>
      <c r="AD62" s="167">
        <f t="shared" si="3"/>
        <v>2.7868259138617457E-2</v>
      </c>
    </row>
    <row r="63" spans="15:30" x14ac:dyDescent="0.25">
      <c r="V63" s="121">
        <v>42248</v>
      </c>
      <c r="W63" s="125">
        <v>27.91</v>
      </c>
      <c r="X63" s="125">
        <v>28.17</v>
      </c>
      <c r="Y63" s="125">
        <v>27.66</v>
      </c>
      <c r="Z63" s="125">
        <v>27.82</v>
      </c>
      <c r="AA63" s="123">
        <v>44144000</v>
      </c>
      <c r="AB63" s="122">
        <v>27.63</v>
      </c>
      <c r="AC63" s="2">
        <f t="shared" si="2"/>
        <v>0.51000000000000156</v>
      </c>
      <c r="AD63" s="167">
        <f t="shared" si="3"/>
        <v>-2.5052928722653522E-2</v>
      </c>
    </row>
    <row r="64" spans="15:30" x14ac:dyDescent="0.25">
      <c r="V64" s="121">
        <v>42247</v>
      </c>
      <c r="W64" s="125">
        <v>28.33</v>
      </c>
      <c r="X64" s="125">
        <v>29.13</v>
      </c>
      <c r="Y64" s="125">
        <v>28.16</v>
      </c>
      <c r="Z64" s="125">
        <v>28.54</v>
      </c>
      <c r="AA64" s="123">
        <v>42401800</v>
      </c>
      <c r="AB64" s="122">
        <v>28.34</v>
      </c>
      <c r="AC64" s="2">
        <f t="shared" si="2"/>
        <v>0.96999999999999886</v>
      </c>
      <c r="AD64" s="167">
        <f t="shared" si="3"/>
        <v>4.2523033309709302E-3</v>
      </c>
    </row>
    <row r="65" spans="22:30" x14ac:dyDescent="0.25">
      <c r="V65" s="121">
        <v>42244</v>
      </c>
      <c r="W65" s="125">
        <v>27.67</v>
      </c>
      <c r="X65" s="125">
        <v>28.61</v>
      </c>
      <c r="Y65" s="125">
        <v>27.45</v>
      </c>
      <c r="Z65" s="125">
        <v>28.42</v>
      </c>
      <c r="AA65" s="123">
        <v>43452400</v>
      </c>
      <c r="AB65" s="122">
        <v>28.22</v>
      </c>
      <c r="AC65" s="2">
        <f t="shared" si="2"/>
        <v>1.1600000000000001</v>
      </c>
      <c r="AD65" s="167">
        <f t="shared" si="3"/>
        <v>2.5063567017798771E-2</v>
      </c>
    </row>
    <row r="66" spans="22:30" x14ac:dyDescent="0.25">
      <c r="V66" s="121">
        <v>42243</v>
      </c>
      <c r="W66" s="125">
        <v>27.72</v>
      </c>
      <c r="X66" s="125">
        <v>27.91</v>
      </c>
      <c r="Y66" s="125">
        <v>27.01</v>
      </c>
      <c r="Z66" s="125">
        <v>27.72</v>
      </c>
      <c r="AA66" s="123">
        <v>38649400</v>
      </c>
      <c r="AB66" s="122">
        <v>27.53</v>
      </c>
      <c r="AC66" s="2">
        <f t="shared" si="2"/>
        <v>0.89999999999999858</v>
      </c>
      <c r="AD66" s="167">
        <f t="shared" si="3"/>
        <v>1.5492438214681048E-2</v>
      </c>
    </row>
    <row r="67" spans="22:30" x14ac:dyDescent="0.25">
      <c r="V67" s="121">
        <v>42242</v>
      </c>
      <c r="W67" s="125">
        <v>26.51</v>
      </c>
      <c r="X67" s="125">
        <v>27.34</v>
      </c>
      <c r="Y67" s="125">
        <v>26.08</v>
      </c>
      <c r="Z67" s="125">
        <v>27.3</v>
      </c>
      <c r="AA67" s="123">
        <v>47386700</v>
      </c>
      <c r="AB67" s="122">
        <v>27.11</v>
      </c>
      <c r="AC67" s="2">
        <f>X67-Y67</f>
        <v>1.2600000000000016</v>
      </c>
      <c r="AD67" s="167">
        <f>AB67/AB68-1</f>
        <v>5.5274425846632891E-2</v>
      </c>
    </row>
    <row r="68" spans="22:30" x14ac:dyDescent="0.25">
      <c r="V68" s="121">
        <v>42241</v>
      </c>
      <c r="W68" s="125">
        <v>27.04</v>
      </c>
      <c r="X68" s="125">
        <v>27.15</v>
      </c>
      <c r="Y68" s="125">
        <v>25.87</v>
      </c>
      <c r="Z68" s="125">
        <v>25.87</v>
      </c>
      <c r="AA68" s="123">
        <v>59371900</v>
      </c>
      <c r="AB68" s="122">
        <v>25.69</v>
      </c>
      <c r="AC68" s="2">
        <f>X68-Y68</f>
        <v>1.2799999999999976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42333</v>
      </c>
      <c r="X2" s="54">
        <v>60.67</v>
      </c>
      <c r="Y2" s="54">
        <v>61.53</v>
      </c>
      <c r="Z2" s="54">
        <v>59.94</v>
      </c>
      <c r="AA2" s="54">
        <v>60.88</v>
      </c>
      <c r="AB2" s="126">
        <v>1978400</v>
      </c>
      <c r="AC2" s="54">
        <v>60.88</v>
      </c>
      <c r="AD2" s="2">
        <f>Y2-Z2</f>
        <v>1.5900000000000034</v>
      </c>
      <c r="AE2" s="167">
        <f>AC2/AC3-1</f>
        <v>-7.8226857887874202E-3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42332</v>
      </c>
      <c r="X3" s="54">
        <v>59.23</v>
      </c>
      <c r="Y3" s="54">
        <v>61.68</v>
      </c>
      <c r="Z3" s="54">
        <v>59.15</v>
      </c>
      <c r="AA3" s="54">
        <v>61.36</v>
      </c>
      <c r="AB3" s="126">
        <v>2754700</v>
      </c>
      <c r="AC3" s="54">
        <v>61.36</v>
      </c>
      <c r="AD3" s="2">
        <f t="shared" ref="AD3:AD66" si="2">Y3-Z3</f>
        <v>2.5300000000000011</v>
      </c>
      <c r="AE3" s="167">
        <f t="shared" ref="AE3:AE66" si="3">AC3/AC4-1</f>
        <v>4.4425531914893623E-2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59.09</v>
      </c>
      <c r="T4" s="153"/>
      <c r="U4" s="43"/>
      <c r="V4" s="48"/>
      <c r="W4" s="132">
        <v>42331</v>
      </c>
      <c r="X4" s="54">
        <v>58.94</v>
      </c>
      <c r="Y4" s="54">
        <v>59.55</v>
      </c>
      <c r="Z4" s="54">
        <v>58.35</v>
      </c>
      <c r="AA4" s="54">
        <v>58.75</v>
      </c>
      <c r="AB4" s="126">
        <v>2093800</v>
      </c>
      <c r="AC4" s="54">
        <v>58.75</v>
      </c>
      <c r="AD4" s="2">
        <f t="shared" si="2"/>
        <v>1.1999999999999957</v>
      </c>
      <c r="AE4" s="167">
        <f t="shared" si="3"/>
        <v>-3.2236172378690142E-3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4727.2000000000007</v>
      </c>
      <c r="U5" t="s">
        <v>151</v>
      </c>
      <c r="W5" s="132">
        <v>42328</v>
      </c>
      <c r="X5" s="54">
        <v>60.04</v>
      </c>
      <c r="Y5" s="54">
        <v>60.69</v>
      </c>
      <c r="Z5" s="54">
        <v>58.74</v>
      </c>
      <c r="AA5" s="54">
        <v>58.94</v>
      </c>
      <c r="AB5" s="126">
        <v>3393400</v>
      </c>
      <c r="AC5" s="54">
        <v>58.94</v>
      </c>
      <c r="AD5" s="2">
        <f t="shared" si="2"/>
        <v>1.9499999999999957</v>
      </c>
      <c r="AE5" s="167">
        <f t="shared" si="3"/>
        <v>-1.930116472545762E-2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42327</v>
      </c>
      <c r="X6" s="54">
        <v>60.78</v>
      </c>
      <c r="Y6" s="54">
        <v>61.17</v>
      </c>
      <c r="Z6" s="54">
        <v>59.32</v>
      </c>
      <c r="AA6" s="54">
        <v>60.1</v>
      </c>
      <c r="AB6" s="126">
        <v>2053400</v>
      </c>
      <c r="AC6" s="54">
        <v>60.1</v>
      </c>
      <c r="AD6" s="2">
        <f t="shared" si="2"/>
        <v>1.8500000000000014</v>
      </c>
      <c r="AE6" s="167">
        <f t="shared" si="3"/>
        <v>-1.7492234755599134E-2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1278.8100000000013</v>
      </c>
      <c r="R7" s="258"/>
      <c r="W7" s="132">
        <v>42326</v>
      </c>
      <c r="X7" s="54">
        <v>60.52</v>
      </c>
      <c r="Y7" s="54">
        <v>61.71</v>
      </c>
      <c r="Z7" s="54">
        <v>59.57</v>
      </c>
      <c r="AA7" s="54">
        <v>61.17</v>
      </c>
      <c r="AB7" s="126">
        <v>2324500</v>
      </c>
      <c r="AC7" s="54">
        <v>61.17</v>
      </c>
      <c r="AD7" s="2">
        <f t="shared" si="2"/>
        <v>2.1400000000000006</v>
      </c>
      <c r="AE7" s="167">
        <f t="shared" si="3"/>
        <v>1.7973040439341004E-2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0.3708426251091092</v>
      </c>
      <c r="W8" s="132">
        <v>42325</v>
      </c>
      <c r="X8" s="54">
        <v>60.76</v>
      </c>
      <c r="Y8" s="54">
        <v>61.13</v>
      </c>
      <c r="Z8" s="54">
        <v>59.21</v>
      </c>
      <c r="AA8" s="54">
        <v>60.09</v>
      </c>
      <c r="AB8" s="126">
        <v>2501100</v>
      </c>
      <c r="AC8" s="54">
        <v>60.09</v>
      </c>
      <c r="AD8" s="2">
        <f t="shared" si="2"/>
        <v>1.9200000000000017</v>
      </c>
      <c r="AE8" s="167">
        <f t="shared" si="3"/>
        <v>-2.8298835705045322E-2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42324</v>
      </c>
      <c r="X9" s="54">
        <v>60</v>
      </c>
      <c r="Y9" s="54">
        <v>61.85</v>
      </c>
      <c r="Z9" s="54">
        <v>59.47</v>
      </c>
      <c r="AA9" s="54">
        <v>61.84</v>
      </c>
      <c r="AB9" s="126">
        <v>2385700</v>
      </c>
      <c r="AC9" s="54">
        <v>61.84</v>
      </c>
      <c r="AD9" s="2">
        <f t="shared" si="2"/>
        <v>2.3800000000000026</v>
      </c>
      <c r="AE9" s="167">
        <f t="shared" si="3"/>
        <v>3.4805890227576963E-2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42321</v>
      </c>
      <c r="X10" s="54">
        <v>59.44</v>
      </c>
      <c r="Y10" s="54">
        <v>60.56</v>
      </c>
      <c r="Z10" s="54">
        <v>58.53</v>
      </c>
      <c r="AA10" s="54">
        <v>59.76</v>
      </c>
      <c r="AB10" s="126">
        <v>2179400</v>
      </c>
      <c r="AC10" s="54">
        <v>59.76</v>
      </c>
      <c r="AD10" s="2">
        <f t="shared" si="2"/>
        <v>2.0300000000000011</v>
      </c>
      <c r="AE10" s="167">
        <f t="shared" si="3"/>
        <v>6.6979236436703893E-4</v>
      </c>
    </row>
    <row r="11" spans="1:31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42320</v>
      </c>
      <c r="X11" s="54">
        <v>60.01</v>
      </c>
      <c r="Y11" s="54">
        <v>60.96</v>
      </c>
      <c r="Z11" s="54">
        <v>59.45</v>
      </c>
      <c r="AA11" s="54">
        <v>59.72</v>
      </c>
      <c r="AB11" s="126">
        <v>2728300</v>
      </c>
      <c r="AC11" s="54">
        <v>59.72</v>
      </c>
      <c r="AD11" s="2">
        <f t="shared" si="2"/>
        <v>1.509999999999998</v>
      </c>
      <c r="AE11" s="167">
        <f t="shared" si="3"/>
        <v>-2.3544800523217724E-2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42319</v>
      </c>
      <c r="X12" s="54">
        <v>62.75</v>
      </c>
      <c r="Y12" s="54">
        <v>63.21</v>
      </c>
      <c r="Z12" s="54">
        <v>60.95</v>
      </c>
      <c r="AA12" s="54">
        <v>61.16</v>
      </c>
      <c r="AB12" s="126">
        <v>3444600</v>
      </c>
      <c r="AC12" s="54">
        <v>61.16</v>
      </c>
      <c r="AD12" s="2">
        <f t="shared" si="2"/>
        <v>2.259999999999998</v>
      </c>
      <c r="AE12" s="167">
        <f t="shared" si="3"/>
        <v>-2.5959547698678143E-2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42318</v>
      </c>
      <c r="X13" s="54">
        <v>61.6</v>
      </c>
      <c r="Y13" s="54">
        <v>62.91</v>
      </c>
      <c r="Z13" s="54">
        <v>61.3</v>
      </c>
      <c r="AA13" s="54">
        <v>62.79</v>
      </c>
      <c r="AB13" s="126">
        <v>2406200</v>
      </c>
      <c r="AC13" s="54">
        <v>62.79</v>
      </c>
      <c r="AD13" s="2">
        <f t="shared" si="2"/>
        <v>1.6099999999999994</v>
      </c>
      <c r="AE13" s="167">
        <f t="shared" si="3"/>
        <v>1.3068731848983495E-2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42317</v>
      </c>
      <c r="X14" s="54">
        <v>62.65</v>
      </c>
      <c r="Y14" s="54">
        <v>64</v>
      </c>
      <c r="Z14" s="54">
        <v>61.57</v>
      </c>
      <c r="AA14" s="54">
        <v>61.98</v>
      </c>
      <c r="AB14" s="126">
        <v>3105200</v>
      </c>
      <c r="AC14" s="54">
        <v>61.98</v>
      </c>
      <c r="AD14" s="2">
        <f t="shared" si="2"/>
        <v>2.4299999999999997</v>
      </c>
      <c r="AE14" s="167">
        <f t="shared" si="3"/>
        <v>-1.24282982791587E-2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42314</v>
      </c>
      <c r="X15" s="54">
        <v>61.68</v>
      </c>
      <c r="Y15" s="54">
        <v>62.86</v>
      </c>
      <c r="Z15" s="54">
        <v>61.37</v>
      </c>
      <c r="AA15" s="54">
        <v>62.76</v>
      </c>
      <c r="AB15" s="126">
        <v>3029200</v>
      </c>
      <c r="AC15" s="54">
        <v>62.76</v>
      </c>
      <c r="AD15" s="2">
        <f t="shared" si="2"/>
        <v>1.490000000000002</v>
      </c>
      <c r="AE15" s="167">
        <f t="shared" si="3"/>
        <v>9.1654606849975728E-3</v>
      </c>
    </row>
    <row r="16" spans="1:31" x14ac:dyDescent="0.25">
      <c r="B16" s="33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42313</v>
      </c>
      <c r="X16" s="54">
        <v>60.53</v>
      </c>
      <c r="Y16" s="54">
        <v>64.08</v>
      </c>
      <c r="Z16" s="54">
        <v>60.21</v>
      </c>
      <c r="AA16" s="54">
        <v>62.19</v>
      </c>
      <c r="AB16" s="126">
        <v>7523200</v>
      </c>
      <c r="AC16" s="54">
        <v>62.19</v>
      </c>
      <c r="AD16" s="2">
        <f t="shared" si="2"/>
        <v>3.8699999999999974</v>
      </c>
      <c r="AE16" s="167">
        <f t="shared" si="3"/>
        <v>2.9294935451837034E-2</v>
      </c>
    </row>
    <row r="17" spans="1:31" x14ac:dyDescent="0.25">
      <c r="B17" s="339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42312</v>
      </c>
      <c r="X17" s="54">
        <v>60.15</v>
      </c>
      <c r="Y17" s="54">
        <v>61.55</v>
      </c>
      <c r="Z17" s="54">
        <v>58.94</v>
      </c>
      <c r="AA17" s="54">
        <v>60.42</v>
      </c>
      <c r="AB17" s="126">
        <v>3899700</v>
      </c>
      <c r="AC17" s="54">
        <v>60.42</v>
      </c>
      <c r="AD17" s="2">
        <f t="shared" si="2"/>
        <v>2.6099999999999994</v>
      </c>
      <c r="AE17" s="167">
        <f t="shared" si="3"/>
        <v>4.4887780548628076E-3</v>
      </c>
    </row>
    <row r="18" spans="1:31" x14ac:dyDescent="0.25">
      <c r="B18" s="337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42311</v>
      </c>
      <c r="X18" s="54">
        <v>58.3</v>
      </c>
      <c r="Y18" s="54">
        <v>60.71</v>
      </c>
      <c r="Z18" s="54">
        <v>58.1</v>
      </c>
      <c r="AA18" s="54">
        <v>60.15</v>
      </c>
      <c r="AB18" s="126">
        <v>2939700</v>
      </c>
      <c r="AC18" s="54">
        <v>60.15</v>
      </c>
      <c r="AD18" s="2">
        <f t="shared" si="2"/>
        <v>2.6099999999999994</v>
      </c>
      <c r="AE18" s="167">
        <f t="shared" si="3"/>
        <v>4.3908365150989281E-2</v>
      </c>
    </row>
    <row r="19" spans="1:31" x14ac:dyDescent="0.25">
      <c r="B19" s="337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42310</v>
      </c>
      <c r="X19" s="54">
        <v>55.74</v>
      </c>
      <c r="Y19" s="54">
        <v>57.85</v>
      </c>
      <c r="Z19" s="54">
        <v>55.69</v>
      </c>
      <c r="AA19" s="54">
        <v>57.62</v>
      </c>
      <c r="AB19" s="126">
        <v>2972700</v>
      </c>
      <c r="AC19" s="54">
        <v>57.62</v>
      </c>
      <c r="AD19" s="2">
        <f t="shared" si="2"/>
        <v>2.1600000000000037</v>
      </c>
      <c r="AE19" s="167">
        <f t="shared" si="3"/>
        <v>2.5084504536559304E-2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42307</v>
      </c>
      <c r="X20" s="54">
        <v>56.52</v>
      </c>
      <c r="Y20" s="54">
        <v>57</v>
      </c>
      <c r="Z20" s="54">
        <v>54.68</v>
      </c>
      <c r="AA20" s="54">
        <v>56.21</v>
      </c>
      <c r="AB20" s="126">
        <v>3719900</v>
      </c>
      <c r="AC20" s="54">
        <v>56.21</v>
      </c>
      <c r="AD20" s="2">
        <f t="shared" si="2"/>
        <v>2.3200000000000003</v>
      </c>
      <c r="AE20" s="167">
        <f t="shared" si="3"/>
        <v>1.2468827930174342E-3</v>
      </c>
    </row>
    <row r="21" spans="1:31" x14ac:dyDescent="0.25">
      <c r="B21" s="337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42306</v>
      </c>
      <c r="X21" s="54">
        <v>57.05</v>
      </c>
      <c r="Y21" s="54">
        <v>58.61</v>
      </c>
      <c r="Z21" s="54">
        <v>56.07</v>
      </c>
      <c r="AA21" s="54">
        <v>56.14</v>
      </c>
      <c r="AB21" s="126">
        <v>4192400</v>
      </c>
      <c r="AC21" s="54">
        <v>56.14</v>
      </c>
      <c r="AD21" s="2">
        <f t="shared" si="2"/>
        <v>2.5399999999999991</v>
      </c>
      <c r="AE21" s="167">
        <f t="shared" si="3"/>
        <v>-1.6295777115822641E-2</v>
      </c>
    </row>
    <row r="22" spans="1:31" x14ac:dyDescent="0.25">
      <c r="B22" s="337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42305</v>
      </c>
      <c r="X22" s="54">
        <v>53.3</v>
      </c>
      <c r="Y22" s="54">
        <v>57.54</v>
      </c>
      <c r="Z22" s="54">
        <v>53.05</v>
      </c>
      <c r="AA22" s="54">
        <v>57.07</v>
      </c>
      <c r="AB22" s="126">
        <v>7157900</v>
      </c>
      <c r="AC22" s="54">
        <v>57.07</v>
      </c>
      <c r="AD22" s="2">
        <f t="shared" si="2"/>
        <v>4.490000000000002</v>
      </c>
      <c r="AE22" s="167">
        <f t="shared" si="3"/>
        <v>2.4591603723871369E-3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42304</v>
      </c>
      <c r="X23" s="54">
        <v>57.78</v>
      </c>
      <c r="Y23" s="54">
        <v>57.87</v>
      </c>
      <c r="Z23" s="54">
        <v>55.74</v>
      </c>
      <c r="AA23" s="54">
        <v>56.93</v>
      </c>
      <c r="AB23" s="126">
        <v>4278000</v>
      </c>
      <c r="AC23" s="54">
        <v>56.93</v>
      </c>
      <c r="AD23" s="2">
        <f t="shared" si="2"/>
        <v>2.1299999999999955</v>
      </c>
      <c r="AE23" s="167">
        <f t="shared" si="3"/>
        <v>-3.0318514733435498E-2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42303</v>
      </c>
      <c r="X24" s="54">
        <v>60.58</v>
      </c>
      <c r="Y24" s="54">
        <v>60.64</v>
      </c>
      <c r="Z24" s="54">
        <v>58.6</v>
      </c>
      <c r="AA24" s="54">
        <v>58.71</v>
      </c>
      <c r="AB24" s="126">
        <v>2232900</v>
      </c>
      <c r="AC24" s="54">
        <v>58.71</v>
      </c>
      <c r="AD24" s="2">
        <f t="shared" si="2"/>
        <v>2.0399999999999991</v>
      </c>
      <c r="AE24" s="167">
        <f t="shared" si="3"/>
        <v>-3.5485460818136971E-2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42300</v>
      </c>
      <c r="X25" s="54">
        <v>60.71</v>
      </c>
      <c r="Y25" s="54">
        <v>61.8</v>
      </c>
      <c r="Z25" s="54">
        <v>60.01</v>
      </c>
      <c r="AA25" s="54">
        <v>60.87</v>
      </c>
      <c r="AB25" s="126">
        <v>2159900</v>
      </c>
      <c r="AC25" s="54">
        <v>60.87</v>
      </c>
      <c r="AD25" s="2">
        <f t="shared" si="2"/>
        <v>1.7899999999999991</v>
      </c>
      <c r="AE25" s="167">
        <f t="shared" si="3"/>
        <v>-4.2532308195649682E-3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42299</v>
      </c>
      <c r="X26" s="54">
        <v>59.75</v>
      </c>
      <c r="Y26" s="54">
        <v>61.18</v>
      </c>
      <c r="Z26" s="54">
        <v>59.59</v>
      </c>
      <c r="AA26" s="54">
        <v>61.13</v>
      </c>
      <c r="AB26" s="126">
        <v>2711200</v>
      </c>
      <c r="AC26" s="54">
        <v>61.13</v>
      </c>
      <c r="AD26" s="2">
        <f t="shared" si="2"/>
        <v>1.5899999999999963</v>
      </c>
      <c r="AE26" s="167">
        <f t="shared" si="3"/>
        <v>3.4698713608666276E-2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42298</v>
      </c>
      <c r="X27" s="54">
        <v>60.05</v>
      </c>
      <c r="Y27" s="54">
        <v>60.37</v>
      </c>
      <c r="Z27" s="54">
        <v>58.97</v>
      </c>
      <c r="AA27" s="54">
        <v>59.08</v>
      </c>
      <c r="AB27" s="126">
        <v>1738500</v>
      </c>
      <c r="AC27" s="54">
        <v>59.08</v>
      </c>
      <c r="AD27" s="2">
        <f t="shared" si="2"/>
        <v>1.3999999999999986</v>
      </c>
      <c r="AE27" s="167">
        <f t="shared" si="3"/>
        <v>-2.1043910521955311E-2</v>
      </c>
    </row>
    <row r="28" spans="1:31" x14ac:dyDescent="0.25">
      <c r="W28" s="132">
        <v>42297</v>
      </c>
      <c r="X28" s="54">
        <v>59.36</v>
      </c>
      <c r="Y28" s="54">
        <v>60.64</v>
      </c>
      <c r="Z28" s="54">
        <v>59.13</v>
      </c>
      <c r="AA28" s="54">
        <v>60.35</v>
      </c>
      <c r="AB28" s="126">
        <v>3060600</v>
      </c>
      <c r="AC28" s="54">
        <v>60.35</v>
      </c>
      <c r="AD28" s="2">
        <f t="shared" si="2"/>
        <v>1.509999999999998</v>
      </c>
      <c r="AE28" s="167">
        <f t="shared" si="3"/>
        <v>8.8599130725510733E-3</v>
      </c>
    </row>
    <row r="29" spans="1:31" x14ac:dyDescent="0.25">
      <c r="W29" s="132">
        <v>42296</v>
      </c>
      <c r="X29" s="54">
        <v>60.23</v>
      </c>
      <c r="Y29" s="54">
        <v>60.49</v>
      </c>
      <c r="Z29" s="54">
        <v>59.23</v>
      </c>
      <c r="AA29" s="54">
        <v>59.82</v>
      </c>
      <c r="AB29" s="126">
        <v>2380100</v>
      </c>
      <c r="AC29" s="54">
        <v>59.82</v>
      </c>
      <c r="AD29" s="2">
        <f t="shared" si="2"/>
        <v>1.2600000000000051</v>
      </c>
      <c r="AE29" s="167">
        <f t="shared" si="3"/>
        <v>-1.9826314927085087E-2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42293</v>
      </c>
      <c r="X30" s="54">
        <v>61.74</v>
      </c>
      <c r="Y30" s="54">
        <v>62.32</v>
      </c>
      <c r="Z30" s="54">
        <v>60.21</v>
      </c>
      <c r="AA30" s="54">
        <v>61.03</v>
      </c>
      <c r="AB30" s="126">
        <v>2151900</v>
      </c>
      <c r="AC30" s="54">
        <v>61.03</v>
      </c>
      <c r="AD30" s="2">
        <f t="shared" si="2"/>
        <v>2.1099999999999994</v>
      </c>
      <c r="AE30" s="167">
        <f t="shared" si="3"/>
        <v>-6.3497232171930706E-3</v>
      </c>
    </row>
    <row r="31" spans="1:31" x14ac:dyDescent="0.25">
      <c r="W31" s="132">
        <v>42292</v>
      </c>
      <c r="X31" s="259">
        <v>60.15</v>
      </c>
      <c r="Y31" s="54">
        <v>61.55</v>
      </c>
      <c r="Z31" s="54">
        <v>59.6</v>
      </c>
      <c r="AA31" s="54">
        <v>61.42</v>
      </c>
      <c r="AB31" s="126">
        <v>1659400</v>
      </c>
      <c r="AC31" s="54">
        <v>61.42</v>
      </c>
      <c r="AD31" s="2">
        <f t="shared" si="2"/>
        <v>1.9499999999999957</v>
      </c>
      <c r="AE31" s="167">
        <f t="shared" si="3"/>
        <v>2.0096329513369815E-2</v>
      </c>
    </row>
    <row r="32" spans="1:31" x14ac:dyDescent="0.25">
      <c r="B32" s="251" t="s">
        <v>130</v>
      </c>
      <c r="C32" s="251" t="s">
        <v>223</v>
      </c>
      <c r="D32" s="261" t="s">
        <v>222</v>
      </c>
      <c r="E32" s="254" t="s">
        <v>224</v>
      </c>
      <c r="F32" s="255" t="s">
        <v>65</v>
      </c>
      <c r="G32" s="300" t="s">
        <v>231</v>
      </c>
      <c r="H32" s="255" t="s">
        <v>98</v>
      </c>
      <c r="J32" s="2" t="s">
        <v>147</v>
      </c>
      <c r="W32" s="132">
        <v>42291</v>
      </c>
      <c r="X32" s="54">
        <v>59.97</v>
      </c>
      <c r="Y32" s="54">
        <v>60.59</v>
      </c>
      <c r="Z32" s="54">
        <v>59.5</v>
      </c>
      <c r="AA32" s="54">
        <v>60.21</v>
      </c>
      <c r="AB32" s="126">
        <v>1993500</v>
      </c>
      <c r="AC32" s="54">
        <v>60.21</v>
      </c>
      <c r="AD32" s="2">
        <f t="shared" si="2"/>
        <v>1.0900000000000034</v>
      </c>
      <c r="AE32" s="167">
        <f t="shared" si="3"/>
        <v>-1.1612475116125065E-3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42290</v>
      </c>
      <c r="X33" s="54">
        <v>59.53</v>
      </c>
      <c r="Y33" s="54">
        <v>60.85</v>
      </c>
      <c r="Z33" s="54">
        <v>58.92</v>
      </c>
      <c r="AA33" s="54">
        <v>60.28</v>
      </c>
      <c r="AB33" s="126">
        <v>3312500</v>
      </c>
      <c r="AC33" s="54">
        <v>60.28</v>
      </c>
      <c r="AD33" s="2">
        <f t="shared" si="2"/>
        <v>1.9299999999999997</v>
      </c>
      <c r="AE33" s="167">
        <f t="shared" si="3"/>
        <v>2.494595044071124E-3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42289</v>
      </c>
      <c r="X34" s="54">
        <v>61.91</v>
      </c>
      <c r="Y34" s="54">
        <v>62.13</v>
      </c>
      <c r="Z34" s="54">
        <v>59.59</v>
      </c>
      <c r="AA34" s="54">
        <v>60.13</v>
      </c>
      <c r="AB34" s="126">
        <v>2539600</v>
      </c>
      <c r="AC34" s="54">
        <v>60.13</v>
      </c>
      <c r="AD34" s="2">
        <f t="shared" si="2"/>
        <v>2.5399999999999991</v>
      </c>
      <c r="AE34" s="167">
        <f t="shared" si="3"/>
        <v>-2.8751413341947862E-2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42286</v>
      </c>
      <c r="X35" s="54">
        <v>62.51</v>
      </c>
      <c r="Y35" s="54">
        <v>63.21</v>
      </c>
      <c r="Z35" s="54">
        <v>61.03</v>
      </c>
      <c r="AA35" s="54">
        <v>61.91</v>
      </c>
      <c r="AB35" s="126">
        <v>3051600</v>
      </c>
      <c r="AC35" s="54">
        <v>61.91</v>
      </c>
      <c r="AD35" s="2">
        <f t="shared" si="2"/>
        <v>2.1799999999999997</v>
      </c>
      <c r="AE35" s="167">
        <f t="shared" si="3"/>
        <v>-1.0548186031644646E-2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42285</v>
      </c>
      <c r="X36" s="54">
        <v>59.95</v>
      </c>
      <c r="Y36" s="54">
        <v>63.16</v>
      </c>
      <c r="Z36" s="54">
        <v>59.84</v>
      </c>
      <c r="AA36" s="54">
        <v>62.57</v>
      </c>
      <c r="AB36" s="126">
        <v>5267300</v>
      </c>
      <c r="AC36" s="54">
        <v>62.57</v>
      </c>
      <c r="AD36" s="2">
        <f t="shared" si="2"/>
        <v>3.3199999999999932</v>
      </c>
      <c r="AE36" s="167">
        <f t="shared" si="3"/>
        <v>4.3181060353451262E-2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42284</v>
      </c>
      <c r="X37" s="54">
        <v>60.23</v>
      </c>
      <c r="Y37" s="54">
        <v>61.31</v>
      </c>
      <c r="Z37" s="54">
        <v>57.95</v>
      </c>
      <c r="AA37" s="54">
        <v>59.98</v>
      </c>
      <c r="AB37" s="126">
        <v>4463900</v>
      </c>
      <c r="AC37" s="54">
        <v>59.98</v>
      </c>
      <c r="AD37" s="2">
        <f t="shared" si="2"/>
        <v>3.3599999999999994</v>
      </c>
      <c r="AE37" s="167">
        <f t="shared" si="3"/>
        <v>2.0415107179312608E-2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42283</v>
      </c>
      <c r="X38" s="54">
        <v>55.91</v>
      </c>
      <c r="Y38" s="54">
        <v>59.19</v>
      </c>
      <c r="Z38" s="54">
        <v>55.7</v>
      </c>
      <c r="AA38" s="54">
        <v>58.78</v>
      </c>
      <c r="AB38" s="126">
        <v>4361500</v>
      </c>
      <c r="AC38" s="54">
        <v>58.78</v>
      </c>
      <c r="AD38" s="2">
        <f t="shared" si="2"/>
        <v>3.4899999999999949</v>
      </c>
      <c r="AE38" s="167">
        <f t="shared" si="3"/>
        <v>5.1896921975662202E-2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42282</v>
      </c>
      <c r="X39" s="54">
        <v>53.95</v>
      </c>
      <c r="Y39" s="54">
        <v>56.29</v>
      </c>
      <c r="Z39" s="54">
        <v>53.95</v>
      </c>
      <c r="AA39" s="54">
        <v>55.88</v>
      </c>
      <c r="AB39" s="126">
        <v>4755800</v>
      </c>
      <c r="AC39" s="54">
        <v>55.88</v>
      </c>
      <c r="AD39" s="2">
        <f t="shared" si="2"/>
        <v>2.3399999999999963</v>
      </c>
      <c r="AE39" s="167">
        <f t="shared" si="3"/>
        <v>4.0789718755820603E-2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42279</v>
      </c>
      <c r="X40" s="54">
        <v>49.64</v>
      </c>
      <c r="Y40" s="54">
        <v>53.92</v>
      </c>
      <c r="Z40" s="54">
        <v>49.64</v>
      </c>
      <c r="AA40" s="54">
        <v>53.69</v>
      </c>
      <c r="AB40" s="126">
        <v>3098100</v>
      </c>
      <c r="AC40" s="54">
        <v>53.69</v>
      </c>
      <c r="AD40" s="2">
        <f t="shared" si="2"/>
        <v>4.2800000000000011</v>
      </c>
      <c r="AE40" s="167">
        <f t="shared" si="3"/>
        <v>5.7931034482758603E-2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42278</v>
      </c>
      <c r="X41" s="54">
        <v>50.81</v>
      </c>
      <c r="Y41" s="54">
        <v>51.56</v>
      </c>
      <c r="Z41" s="54">
        <v>50.02</v>
      </c>
      <c r="AA41" s="54">
        <v>50.75</v>
      </c>
      <c r="AB41" s="126">
        <v>3373900</v>
      </c>
      <c r="AC41" s="54">
        <v>50.75</v>
      </c>
      <c r="AD41" s="2">
        <f t="shared" si="2"/>
        <v>1.5399999999999991</v>
      </c>
      <c r="AE41" s="167">
        <f t="shared" si="3"/>
        <v>1.3783459848182078E-2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42277</v>
      </c>
      <c r="X42" s="54">
        <v>48.64</v>
      </c>
      <c r="Y42" s="54">
        <v>50.15</v>
      </c>
      <c r="Z42" s="54">
        <v>48.45</v>
      </c>
      <c r="AA42" s="54">
        <v>50.06</v>
      </c>
      <c r="AB42" s="126">
        <v>3301600</v>
      </c>
      <c r="AC42" s="54">
        <v>50.06</v>
      </c>
      <c r="AD42" s="2">
        <f t="shared" si="2"/>
        <v>1.6999999999999957</v>
      </c>
      <c r="AE42" s="167">
        <f t="shared" si="3"/>
        <v>3.6868268434134155E-2</v>
      </c>
    </row>
    <row r="43" spans="2:31" x14ac:dyDescent="0.25">
      <c r="W43" s="132">
        <v>42276</v>
      </c>
      <c r="X43" s="54">
        <v>48.47</v>
      </c>
      <c r="Y43" s="54">
        <v>48.89</v>
      </c>
      <c r="Z43" s="54">
        <v>47.84</v>
      </c>
      <c r="AA43" s="54">
        <v>48.28</v>
      </c>
      <c r="AB43" s="126">
        <v>2216800</v>
      </c>
      <c r="AC43" s="54">
        <v>48.28</v>
      </c>
      <c r="AD43" s="2">
        <f t="shared" si="2"/>
        <v>1.0499999999999972</v>
      </c>
      <c r="AE43" s="167">
        <f t="shared" si="3"/>
        <v>4.1442188147544634E-4</v>
      </c>
    </row>
    <row r="44" spans="2:31" ht="20.25" thickBot="1" x14ac:dyDescent="0.35">
      <c r="O44" s="336" t="s">
        <v>78</v>
      </c>
      <c r="P44" s="336"/>
      <c r="T44" s="127" t="s">
        <v>102</v>
      </c>
      <c r="U44" s="47"/>
      <c r="W44" s="132">
        <v>42275</v>
      </c>
      <c r="X44" s="54">
        <v>49.41</v>
      </c>
      <c r="Y44" s="54">
        <v>49.89</v>
      </c>
      <c r="Z44" s="54">
        <v>48.23</v>
      </c>
      <c r="AA44" s="54">
        <v>48.26</v>
      </c>
      <c r="AB44" s="126">
        <v>2607500</v>
      </c>
      <c r="AC44" s="54">
        <v>48.26</v>
      </c>
      <c r="AD44" s="2">
        <f t="shared" si="2"/>
        <v>1.6600000000000037</v>
      </c>
      <c r="AE44" s="167">
        <f t="shared" si="3"/>
        <v>-3.9984085935946045E-2</v>
      </c>
    </row>
    <row r="45" spans="2:31" ht="15.75" thickTop="1" x14ac:dyDescent="0.25">
      <c r="O45" s="105">
        <v>1.1000000000000001</v>
      </c>
      <c r="P45" s="105">
        <f>O45*$Q$4</f>
        <v>64.999000000000009</v>
      </c>
      <c r="R45" s="47"/>
      <c r="T45" s="130" t="s">
        <v>114</v>
      </c>
      <c r="U45" s="128">
        <v>60.88</v>
      </c>
      <c r="W45" s="132">
        <v>42272</v>
      </c>
      <c r="X45" s="54">
        <v>50.53</v>
      </c>
      <c r="Y45" s="54">
        <v>50.81</v>
      </c>
      <c r="Z45" s="54">
        <v>49.71</v>
      </c>
      <c r="AA45" s="54">
        <v>50.27</v>
      </c>
      <c r="AB45" s="126">
        <v>2767400</v>
      </c>
      <c r="AC45" s="54">
        <v>50.27</v>
      </c>
      <c r="AD45" s="2">
        <f t="shared" si="2"/>
        <v>1.1000000000000014</v>
      </c>
      <c r="AE45" s="167">
        <f t="shared" si="3"/>
        <v>4.395604395604602E-3</v>
      </c>
    </row>
    <row r="46" spans="2:31" x14ac:dyDescent="0.25">
      <c r="O46" s="105">
        <v>1.0900000000000001</v>
      </c>
      <c r="P46" s="105">
        <f t="shared" ref="P46:P65" si="4">O46*$Q$4</f>
        <v>64.408100000000005</v>
      </c>
      <c r="Q46" s="2"/>
      <c r="R46" s="47"/>
      <c r="T46" s="130" t="s">
        <v>115</v>
      </c>
      <c r="U46" s="128">
        <v>60.14</v>
      </c>
      <c r="W46" s="132">
        <v>42271</v>
      </c>
      <c r="X46" s="54">
        <v>49.86</v>
      </c>
      <c r="Y46" s="54">
        <v>50.4</v>
      </c>
      <c r="Z46" s="54">
        <v>49.31</v>
      </c>
      <c r="AA46" s="54">
        <v>50.05</v>
      </c>
      <c r="AB46" s="126">
        <v>3662400</v>
      </c>
      <c r="AC46" s="54">
        <v>50.05</v>
      </c>
      <c r="AD46" s="2">
        <f t="shared" si="2"/>
        <v>1.0899999999999963</v>
      </c>
      <c r="AE46" s="167">
        <f t="shared" si="3"/>
        <v>-3.9944078290399254E-4</v>
      </c>
    </row>
    <row r="47" spans="2:31" x14ac:dyDescent="0.25">
      <c r="O47" s="105">
        <v>1.08</v>
      </c>
      <c r="P47" s="105">
        <f t="shared" si="4"/>
        <v>63.817200000000007</v>
      </c>
      <c r="Q47" s="2"/>
      <c r="R47" s="47"/>
      <c r="T47" s="130" t="s">
        <v>116</v>
      </c>
      <c r="U47" s="128" t="s">
        <v>341</v>
      </c>
      <c r="W47" s="132">
        <v>42270</v>
      </c>
      <c r="X47" s="54">
        <v>51.46</v>
      </c>
      <c r="Y47" s="54">
        <v>51.73</v>
      </c>
      <c r="Z47" s="54">
        <v>49.91</v>
      </c>
      <c r="AA47" s="54">
        <v>50.07</v>
      </c>
      <c r="AB47" s="126">
        <v>1853100</v>
      </c>
      <c r="AC47" s="54">
        <v>50.07</v>
      </c>
      <c r="AD47" s="2">
        <f t="shared" si="2"/>
        <v>1.8200000000000003</v>
      </c>
      <c r="AE47" s="167">
        <f t="shared" si="3"/>
        <v>-2.1114369501466279E-2</v>
      </c>
    </row>
    <row r="48" spans="2:31" x14ac:dyDescent="0.25">
      <c r="O48" s="105">
        <v>1.07</v>
      </c>
      <c r="P48" s="105">
        <f t="shared" si="4"/>
        <v>63.226300000000009</v>
      </c>
      <c r="Q48" s="2"/>
      <c r="R48" s="47"/>
      <c r="T48" s="130" t="s">
        <v>117</v>
      </c>
      <c r="U48" s="128" t="s">
        <v>342</v>
      </c>
      <c r="W48" s="132">
        <v>42269</v>
      </c>
      <c r="X48" s="54">
        <v>51.36</v>
      </c>
      <c r="Y48" s="54">
        <v>52.65</v>
      </c>
      <c r="Z48" s="54">
        <v>50.71</v>
      </c>
      <c r="AA48" s="54">
        <v>51.15</v>
      </c>
      <c r="AB48" s="126">
        <v>2705300</v>
      </c>
      <c r="AC48" s="54">
        <v>51.15</v>
      </c>
      <c r="AD48" s="2">
        <f t="shared" si="2"/>
        <v>1.9399999999999977</v>
      </c>
      <c r="AE48" s="167">
        <f t="shared" si="3"/>
        <v>-2.1988527724665419E-2</v>
      </c>
    </row>
    <row r="49" spans="15:31" x14ac:dyDescent="0.25">
      <c r="O49" s="105">
        <v>1.06</v>
      </c>
      <c r="P49" s="105">
        <f t="shared" si="4"/>
        <v>62.635400000000004</v>
      </c>
      <c r="Q49" s="2"/>
      <c r="R49" s="47"/>
      <c r="T49" s="130" t="s">
        <v>118</v>
      </c>
      <c r="U49" s="128">
        <v>69.39</v>
      </c>
      <c r="W49" s="132">
        <v>42268</v>
      </c>
      <c r="X49" s="54">
        <v>52.96</v>
      </c>
      <c r="Y49" s="54">
        <v>53.15</v>
      </c>
      <c r="Z49" s="54">
        <v>52.07</v>
      </c>
      <c r="AA49" s="54">
        <v>52.3</v>
      </c>
      <c r="AB49" s="126">
        <v>4019900</v>
      </c>
      <c r="AC49" s="54">
        <v>52.3</v>
      </c>
      <c r="AD49" s="2">
        <f t="shared" si="2"/>
        <v>1.0799999999999983</v>
      </c>
      <c r="AE49" s="167">
        <f t="shared" si="3"/>
        <v>-2.4794964714858203E-3</v>
      </c>
    </row>
    <row r="50" spans="15:31" x14ac:dyDescent="0.25">
      <c r="O50" s="105">
        <v>1.05</v>
      </c>
      <c r="P50" s="105">
        <f t="shared" si="4"/>
        <v>62.044500000000006</v>
      </c>
      <c r="Q50" s="2"/>
      <c r="R50" s="47"/>
      <c r="T50" s="130" t="s">
        <v>119</v>
      </c>
      <c r="U50" s="128">
        <v>1.53291</v>
      </c>
      <c r="W50" s="132">
        <v>42265</v>
      </c>
      <c r="X50" s="54">
        <v>53.6</v>
      </c>
      <c r="Y50" s="54">
        <v>53.98</v>
      </c>
      <c r="Z50" s="54">
        <v>52.07</v>
      </c>
      <c r="AA50" s="54">
        <v>52.43</v>
      </c>
      <c r="AB50" s="126">
        <v>3553600</v>
      </c>
      <c r="AC50" s="54">
        <v>52.43</v>
      </c>
      <c r="AD50" s="2">
        <f t="shared" si="2"/>
        <v>1.9099999999999966</v>
      </c>
      <c r="AE50" s="167">
        <f t="shared" si="3"/>
        <v>-3.9743589743589824E-2</v>
      </c>
    </row>
    <row r="51" spans="15:31" x14ac:dyDescent="0.25">
      <c r="O51" s="105">
        <v>1.04</v>
      </c>
      <c r="P51" s="105">
        <f t="shared" si="4"/>
        <v>61.453600000000009</v>
      </c>
      <c r="Q51" s="2"/>
      <c r="R51" s="47"/>
      <c r="T51" s="130" t="s">
        <v>120</v>
      </c>
      <c r="U51" s="128" t="s">
        <v>160</v>
      </c>
      <c r="W51" s="132">
        <v>42264</v>
      </c>
      <c r="X51" s="54">
        <v>54.49</v>
      </c>
      <c r="Y51" s="54">
        <v>56.04</v>
      </c>
      <c r="Z51" s="54">
        <v>53.81</v>
      </c>
      <c r="AA51" s="54">
        <v>54.6</v>
      </c>
      <c r="AB51" s="126">
        <v>2818600</v>
      </c>
      <c r="AC51" s="54">
        <v>54.6</v>
      </c>
      <c r="AD51" s="2">
        <f t="shared" si="2"/>
        <v>2.2299999999999969</v>
      </c>
      <c r="AE51" s="167" t="e">
        <f t="shared" si="3"/>
        <v>#DIV/0!</v>
      </c>
    </row>
    <row r="52" spans="15:31" x14ac:dyDescent="0.25">
      <c r="O52" s="105">
        <v>1.03</v>
      </c>
      <c r="P52" s="105">
        <f t="shared" si="4"/>
        <v>60.862700000000004</v>
      </c>
      <c r="Q52" s="2"/>
      <c r="R52" s="47"/>
      <c r="T52" s="130"/>
      <c r="U52" s="128"/>
      <c r="W52" s="132">
        <v>42264</v>
      </c>
      <c r="X52" s="54" t="s">
        <v>152</v>
      </c>
      <c r="Y52" s="54"/>
      <c r="Z52" s="54"/>
      <c r="AA52" s="54"/>
      <c r="AB52" s="126"/>
      <c r="AC52" s="54"/>
      <c r="AD52" s="2">
        <f t="shared" si="2"/>
        <v>0</v>
      </c>
      <c r="AE52" s="167">
        <f t="shared" si="3"/>
        <v>-1</v>
      </c>
    </row>
    <row r="53" spans="15:31" x14ac:dyDescent="0.25">
      <c r="O53" s="105">
        <v>1.02</v>
      </c>
      <c r="P53" s="105">
        <f t="shared" si="4"/>
        <v>60.271800000000006</v>
      </c>
      <c r="Q53" s="2"/>
      <c r="R53" s="47"/>
      <c r="T53" s="130" t="s">
        <v>121</v>
      </c>
      <c r="U53" s="128" t="s">
        <v>271</v>
      </c>
      <c r="W53" s="132">
        <v>42263</v>
      </c>
      <c r="X53" s="54">
        <v>53.49</v>
      </c>
      <c r="Y53" s="54">
        <v>54.84</v>
      </c>
      <c r="Z53" s="54">
        <v>53.32</v>
      </c>
      <c r="AA53" s="54">
        <v>54.69</v>
      </c>
      <c r="AB53" s="126">
        <v>2531700</v>
      </c>
      <c r="AC53" s="54">
        <v>54.44</v>
      </c>
      <c r="AD53" s="2">
        <f t="shared" si="2"/>
        <v>1.5200000000000031</v>
      </c>
      <c r="AE53" s="167">
        <f t="shared" si="3"/>
        <v>3.5965746907707041E-2</v>
      </c>
    </row>
    <row r="54" spans="15:31" x14ac:dyDescent="0.25">
      <c r="O54" s="105">
        <v>1.01</v>
      </c>
      <c r="P54" s="105">
        <f t="shared" si="4"/>
        <v>59.680900000000001</v>
      </c>
      <c r="Q54" s="2"/>
      <c r="R54" s="47"/>
      <c r="T54" s="130" t="s">
        <v>122</v>
      </c>
      <c r="U54" s="128" t="s">
        <v>252</v>
      </c>
      <c r="W54" s="132">
        <v>42262</v>
      </c>
      <c r="X54" s="54">
        <v>52.3</v>
      </c>
      <c r="Y54" s="54">
        <v>53.58</v>
      </c>
      <c r="Z54" s="54">
        <v>52.17</v>
      </c>
      <c r="AA54" s="54">
        <v>52.79</v>
      </c>
      <c r="AB54" s="126">
        <v>2975400</v>
      </c>
      <c r="AC54" s="54">
        <v>52.55</v>
      </c>
      <c r="AD54" s="2">
        <f t="shared" si="2"/>
        <v>1.4099999999999966</v>
      </c>
      <c r="AE54" s="167">
        <f t="shared" si="3"/>
        <v>1.5655199072284409E-2</v>
      </c>
    </row>
    <row r="55" spans="15:31" x14ac:dyDescent="0.25">
      <c r="O55" s="105">
        <v>1</v>
      </c>
      <c r="P55" s="105">
        <f t="shared" si="4"/>
        <v>59.09</v>
      </c>
      <c r="Q55" s="2"/>
      <c r="R55" s="47"/>
      <c r="T55" s="130" t="s">
        <v>123</v>
      </c>
      <c r="U55" s="129">
        <v>995591</v>
      </c>
      <c r="W55" s="132">
        <v>42261</v>
      </c>
      <c r="X55" s="54">
        <v>52.36</v>
      </c>
      <c r="Y55" s="54">
        <v>52.4</v>
      </c>
      <c r="Z55" s="54">
        <v>51.09</v>
      </c>
      <c r="AA55" s="54">
        <v>51.98</v>
      </c>
      <c r="AB55" s="126">
        <v>3609000</v>
      </c>
      <c r="AC55" s="54">
        <v>51.74</v>
      </c>
      <c r="AD55" s="2">
        <f t="shared" si="2"/>
        <v>1.3099999999999952</v>
      </c>
      <c r="AE55" s="167">
        <f t="shared" si="3"/>
        <v>-9.9502487562188602E-3</v>
      </c>
    </row>
    <row r="56" spans="15:31" x14ac:dyDescent="0.25">
      <c r="O56" s="105">
        <v>0.99</v>
      </c>
      <c r="P56" s="105">
        <f t="shared" si="4"/>
        <v>58.499100000000006</v>
      </c>
      <c r="Q56" s="2"/>
      <c r="R56" s="47"/>
      <c r="T56" s="130" t="s">
        <v>126</v>
      </c>
      <c r="U56" s="129">
        <v>3232590</v>
      </c>
      <c r="W56" s="132">
        <v>42258</v>
      </c>
      <c r="X56" s="54">
        <v>53.08</v>
      </c>
      <c r="Y56" s="54">
        <v>53.17</v>
      </c>
      <c r="Z56" s="54">
        <v>51.41</v>
      </c>
      <c r="AA56" s="54">
        <v>52.5</v>
      </c>
      <c r="AB56" s="126">
        <v>3932700</v>
      </c>
      <c r="AC56" s="54">
        <v>52.26</v>
      </c>
      <c r="AD56" s="2">
        <f t="shared" si="2"/>
        <v>1.7600000000000051</v>
      </c>
      <c r="AE56" s="167">
        <f t="shared" si="3"/>
        <v>-2.952646239554324E-2</v>
      </c>
    </row>
    <row r="57" spans="15:31" x14ac:dyDescent="0.25">
      <c r="O57" s="105">
        <v>0.98</v>
      </c>
      <c r="P57" s="105">
        <f t="shared" si="4"/>
        <v>57.908200000000001</v>
      </c>
      <c r="Q57" s="2"/>
      <c r="R57" s="47"/>
      <c r="T57" s="130" t="s">
        <v>124</v>
      </c>
      <c r="U57" s="128" t="s">
        <v>272</v>
      </c>
      <c r="W57" s="132">
        <v>42257</v>
      </c>
      <c r="X57" s="54">
        <v>55.14</v>
      </c>
      <c r="Y57" s="54">
        <v>55.6</v>
      </c>
      <c r="Z57" s="54">
        <v>53.64</v>
      </c>
      <c r="AA57" s="54">
        <v>54.1</v>
      </c>
      <c r="AB57" s="126">
        <v>3943400</v>
      </c>
      <c r="AC57" s="54">
        <v>53.85</v>
      </c>
      <c r="AD57" s="2">
        <f t="shared" si="2"/>
        <v>1.9600000000000009</v>
      </c>
      <c r="AE57" s="167">
        <f t="shared" si="3"/>
        <v>-1.499908542162065E-2</v>
      </c>
    </row>
    <row r="58" spans="15:31" x14ac:dyDescent="0.25">
      <c r="O58" s="105">
        <v>0.97</v>
      </c>
      <c r="P58" s="105">
        <f t="shared" si="4"/>
        <v>57.317300000000003</v>
      </c>
      <c r="Q58" s="2"/>
      <c r="R58" s="47"/>
      <c r="T58" s="130" t="s">
        <v>127</v>
      </c>
      <c r="U58" s="128" t="s">
        <v>160</v>
      </c>
      <c r="W58" s="132">
        <v>42256</v>
      </c>
      <c r="X58" s="54">
        <v>56.99</v>
      </c>
      <c r="Y58" s="54">
        <v>58.24</v>
      </c>
      <c r="Z58" s="54">
        <v>54.8</v>
      </c>
      <c r="AA58" s="54">
        <v>54.92</v>
      </c>
      <c r="AB58" s="126">
        <v>2710400</v>
      </c>
      <c r="AC58" s="54">
        <v>54.67</v>
      </c>
      <c r="AD58" s="2">
        <f t="shared" si="2"/>
        <v>3.4400000000000048</v>
      </c>
      <c r="AE58" s="167">
        <f t="shared" si="3"/>
        <v>-2.8434334458859123E-2</v>
      </c>
    </row>
    <row r="59" spans="15:31" x14ac:dyDescent="0.25">
      <c r="O59" s="105">
        <v>0.96</v>
      </c>
      <c r="P59" s="105">
        <f t="shared" si="4"/>
        <v>56.726399999999998</v>
      </c>
      <c r="T59" s="130" t="s">
        <v>128</v>
      </c>
      <c r="U59" s="128">
        <v>-4.3600000000000003</v>
      </c>
      <c r="W59" s="132">
        <v>42255</v>
      </c>
      <c r="X59" s="54">
        <v>56.91</v>
      </c>
      <c r="Y59" s="54">
        <v>57.1</v>
      </c>
      <c r="Z59" s="54">
        <v>55.19</v>
      </c>
      <c r="AA59" s="54">
        <v>56.53</v>
      </c>
      <c r="AB59" s="126">
        <v>2957200</v>
      </c>
      <c r="AC59" s="54">
        <v>56.27</v>
      </c>
      <c r="AD59" s="2">
        <f t="shared" si="2"/>
        <v>1.9100000000000037</v>
      </c>
      <c r="AE59" s="167">
        <f t="shared" si="3"/>
        <v>3.2091281868424915E-3</v>
      </c>
    </row>
    <row r="60" spans="15:31" x14ac:dyDescent="0.25">
      <c r="O60" s="105">
        <v>0.95</v>
      </c>
      <c r="P60" s="105">
        <f t="shared" si="4"/>
        <v>56.1355</v>
      </c>
      <c r="T60" s="130" t="s">
        <v>125</v>
      </c>
      <c r="U60" s="128" t="s">
        <v>245</v>
      </c>
      <c r="W60" s="132">
        <v>42251</v>
      </c>
      <c r="X60" s="54">
        <v>56.41</v>
      </c>
      <c r="Y60" s="54">
        <v>57</v>
      </c>
      <c r="Z60" s="54">
        <v>55.85</v>
      </c>
      <c r="AA60" s="54">
        <v>56.35</v>
      </c>
      <c r="AB60" s="126">
        <v>2173300</v>
      </c>
      <c r="AC60" s="54">
        <v>56.09</v>
      </c>
      <c r="AD60" s="2">
        <f t="shared" si="2"/>
        <v>1.1499999999999986</v>
      </c>
      <c r="AE60" s="167">
        <f t="shared" si="3"/>
        <v>-1.8375918795939694E-2</v>
      </c>
    </row>
    <row r="61" spans="15:31" x14ac:dyDescent="0.25">
      <c r="O61" s="105">
        <v>0.94</v>
      </c>
      <c r="P61" s="105">
        <f t="shared" si="4"/>
        <v>55.544600000000003</v>
      </c>
      <c r="W61" s="132">
        <v>42250</v>
      </c>
      <c r="X61" s="54">
        <v>58</v>
      </c>
      <c r="Y61" s="54">
        <v>59.28</v>
      </c>
      <c r="Z61" s="54">
        <v>56.63</v>
      </c>
      <c r="AA61" s="54">
        <v>57.4</v>
      </c>
      <c r="AB61" s="126">
        <v>3289500</v>
      </c>
      <c r="AC61" s="54">
        <v>57.14</v>
      </c>
      <c r="AD61" s="2">
        <f t="shared" si="2"/>
        <v>2.6499999999999986</v>
      </c>
      <c r="AE61" s="167">
        <f t="shared" si="3"/>
        <v>-1.9213973799127038E-3</v>
      </c>
    </row>
    <row r="62" spans="15:31" x14ac:dyDescent="0.25">
      <c r="O62" s="105">
        <v>0.93</v>
      </c>
      <c r="P62" s="105">
        <f t="shared" si="4"/>
        <v>54.953700000000005</v>
      </c>
      <c r="W62" s="132">
        <v>42249</v>
      </c>
      <c r="X62" s="54">
        <v>57.82</v>
      </c>
      <c r="Y62" s="54">
        <v>57.86</v>
      </c>
      <c r="Z62" s="54">
        <v>55.35</v>
      </c>
      <c r="AA62" s="54">
        <v>57.51</v>
      </c>
      <c r="AB62" s="126">
        <v>3555000</v>
      </c>
      <c r="AC62" s="54">
        <v>57.25</v>
      </c>
      <c r="AD62" s="2">
        <f t="shared" si="2"/>
        <v>2.509999999999998</v>
      </c>
      <c r="AE62" s="167">
        <f t="shared" si="3"/>
        <v>7.7451152966026005E-3</v>
      </c>
    </row>
    <row r="63" spans="15:31" x14ac:dyDescent="0.25">
      <c r="O63" s="105">
        <v>0.92</v>
      </c>
      <c r="P63" s="105">
        <f t="shared" si="4"/>
        <v>54.362800000000007</v>
      </c>
      <c r="W63" s="132">
        <v>42248</v>
      </c>
      <c r="X63" s="54">
        <v>57.27</v>
      </c>
      <c r="Y63" s="54">
        <v>58.61</v>
      </c>
      <c r="Z63" s="54">
        <v>56.53</v>
      </c>
      <c r="AA63" s="54">
        <v>57.07</v>
      </c>
      <c r="AB63" s="126">
        <v>3903200</v>
      </c>
      <c r="AC63" s="54">
        <v>56.81</v>
      </c>
      <c r="AD63" s="2">
        <f t="shared" si="2"/>
        <v>2.0799999999999983</v>
      </c>
      <c r="AE63" s="167">
        <f t="shared" si="3"/>
        <v>-4.0047313281514008E-2</v>
      </c>
    </row>
    <row r="64" spans="15:31" x14ac:dyDescent="0.25">
      <c r="O64" s="105">
        <v>0.91</v>
      </c>
      <c r="P64" s="105">
        <f t="shared" si="4"/>
        <v>53.771900000000002</v>
      </c>
      <c r="W64" s="132">
        <v>42247</v>
      </c>
      <c r="X64" s="54">
        <v>56.11</v>
      </c>
      <c r="Y64" s="54">
        <v>59.8</v>
      </c>
      <c r="Z64" s="54">
        <v>55.33</v>
      </c>
      <c r="AA64" s="54">
        <v>59.45</v>
      </c>
      <c r="AB64" s="126">
        <v>4186300</v>
      </c>
      <c r="AC64" s="54">
        <v>59.18</v>
      </c>
      <c r="AD64" s="2">
        <f t="shared" si="2"/>
        <v>4.4699999999999989</v>
      </c>
      <c r="AE64" s="167">
        <f t="shared" si="3"/>
        <v>3.4615384615384492E-2</v>
      </c>
    </row>
    <row r="65" spans="15:31" x14ac:dyDescent="0.25">
      <c r="O65" s="105">
        <v>0.9</v>
      </c>
      <c r="P65" s="105">
        <f t="shared" si="4"/>
        <v>53.181000000000004</v>
      </c>
      <c r="W65" s="132">
        <v>42244</v>
      </c>
      <c r="X65" s="54">
        <v>55.51</v>
      </c>
      <c r="Y65" s="54">
        <v>58.6</v>
      </c>
      <c r="Z65" s="54">
        <v>54.5</v>
      </c>
      <c r="AA65" s="54">
        <v>57.46</v>
      </c>
      <c r="AB65" s="126">
        <v>3963100</v>
      </c>
      <c r="AC65" s="54">
        <v>57.2</v>
      </c>
      <c r="AD65" s="2">
        <f t="shared" si="2"/>
        <v>4.1000000000000014</v>
      </c>
      <c r="AE65" s="167">
        <f t="shared" si="3"/>
        <v>3.0444964871194413E-2</v>
      </c>
    </row>
    <row r="66" spans="15:31" x14ac:dyDescent="0.25">
      <c r="W66" s="132">
        <v>42243</v>
      </c>
      <c r="X66" s="54">
        <v>52.57</v>
      </c>
      <c r="Y66" s="54">
        <v>56.06</v>
      </c>
      <c r="Z66" s="54">
        <v>52.36</v>
      </c>
      <c r="AA66" s="54">
        <v>55.76</v>
      </c>
      <c r="AB66" s="126">
        <v>5105000</v>
      </c>
      <c r="AC66" s="54">
        <v>55.51</v>
      </c>
      <c r="AD66" s="2">
        <f t="shared" si="2"/>
        <v>3.7000000000000028</v>
      </c>
      <c r="AE66" s="167">
        <f t="shared" si="3"/>
        <v>8.8644832320062594E-2</v>
      </c>
    </row>
    <row r="67" spans="15:31" x14ac:dyDescent="0.25">
      <c r="W67" s="132">
        <v>42242</v>
      </c>
      <c r="X67" s="54">
        <v>51.23</v>
      </c>
      <c r="Y67" s="54">
        <v>51.58</v>
      </c>
      <c r="Z67" s="54">
        <v>49.86</v>
      </c>
      <c r="AA67" s="54">
        <v>51.22</v>
      </c>
      <c r="AB67" s="126">
        <v>4019300</v>
      </c>
      <c r="AC67" s="54">
        <v>50.99</v>
      </c>
      <c r="AD67" s="2">
        <f>Y67-Z67</f>
        <v>1.7199999999999989</v>
      </c>
      <c r="AE67" s="167">
        <f>AC67/AC68-1</f>
        <v>2.5749346208006507E-2</v>
      </c>
    </row>
    <row r="68" spans="15:31" x14ac:dyDescent="0.25">
      <c r="W68" s="132">
        <v>42241</v>
      </c>
      <c r="X68" s="54">
        <v>53.01</v>
      </c>
      <c r="Y68" s="54">
        <v>53.84</v>
      </c>
      <c r="Z68" s="54">
        <v>49.9</v>
      </c>
      <c r="AA68" s="54">
        <v>49.94</v>
      </c>
      <c r="AB68" s="126">
        <v>3798500</v>
      </c>
      <c r="AC68" s="54">
        <v>49.71</v>
      </c>
      <c r="AD68" s="2">
        <f>Y68-Z68</f>
        <v>3.9400000000000048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42333</v>
      </c>
      <c r="X2" s="12">
        <v>84.43</v>
      </c>
      <c r="Y2" s="12">
        <v>84.95</v>
      </c>
      <c r="Z2" s="12">
        <v>84.27</v>
      </c>
      <c r="AA2" s="12">
        <v>84.63</v>
      </c>
      <c r="AB2" s="117">
        <v>3518000</v>
      </c>
      <c r="AC2" s="12">
        <v>84.63</v>
      </c>
      <c r="AD2" s="2">
        <f>Y2-Z2</f>
        <v>0.68000000000000682</v>
      </c>
      <c r="AE2" s="167" t="e">
        <f>AC2/AC3-1</f>
        <v>#DIV/0!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84.5</v>
      </c>
      <c r="T3" s="55">
        <v>42229</v>
      </c>
      <c r="U3" s="47" t="s">
        <v>156</v>
      </c>
      <c r="W3" s="162">
        <v>42333</v>
      </c>
      <c r="X3" s="12" t="s">
        <v>161</v>
      </c>
      <c r="Y3" s="12"/>
      <c r="Z3" s="12"/>
      <c r="AA3" s="12"/>
      <c r="AB3" s="117"/>
      <c r="AC3" s="12"/>
      <c r="AD3" s="2">
        <f t="shared" ref="AD3:AD66" si="1">Y3-Z3</f>
        <v>0</v>
      </c>
      <c r="AE3" s="167">
        <f t="shared" ref="AE3:AE66" si="2">AC3/AC4-1</f>
        <v>-1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84.5</v>
      </c>
      <c r="W4" s="162">
        <v>42332</v>
      </c>
      <c r="X4" s="12">
        <v>84.93</v>
      </c>
      <c r="Y4" s="12">
        <v>85.29</v>
      </c>
      <c r="Z4" s="12">
        <v>84.63</v>
      </c>
      <c r="AA4" s="12">
        <v>84.8</v>
      </c>
      <c r="AB4" s="117">
        <v>5125400</v>
      </c>
      <c r="AC4" s="12">
        <v>84.25</v>
      </c>
      <c r="AD4" s="2">
        <f t="shared" si="1"/>
        <v>0.6600000000000108</v>
      </c>
      <c r="AE4" s="167">
        <f t="shared" si="2"/>
        <v>-3.6660359508041696E-3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42331</v>
      </c>
      <c r="X5" s="12">
        <v>86.86</v>
      </c>
      <c r="Y5" s="12">
        <v>87.48</v>
      </c>
      <c r="Z5" s="12">
        <v>84.91</v>
      </c>
      <c r="AA5" s="12">
        <v>85.11</v>
      </c>
      <c r="AB5" s="117">
        <v>4723200</v>
      </c>
      <c r="AC5" s="12">
        <v>84.56</v>
      </c>
      <c r="AD5" s="2">
        <f t="shared" si="1"/>
        <v>2.5700000000000074</v>
      </c>
      <c r="AE5" s="167">
        <f t="shared" si="2"/>
        <v>-1.8797864933859376E-2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42328</v>
      </c>
      <c r="X6" s="12">
        <v>87.52</v>
      </c>
      <c r="Y6" s="12">
        <v>88.05</v>
      </c>
      <c r="Z6" s="12">
        <v>86.5</v>
      </c>
      <c r="AA6" s="12">
        <v>86.74</v>
      </c>
      <c r="AB6" s="117">
        <v>4401100</v>
      </c>
      <c r="AC6" s="12">
        <v>86.18</v>
      </c>
      <c r="AD6" s="2">
        <f t="shared" si="1"/>
        <v>1.5499999999999972</v>
      </c>
      <c r="AE6" s="167">
        <f t="shared" si="2"/>
        <v>-3.4690101757631764E-3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250</v>
      </c>
      <c r="W7" s="162">
        <v>42327</v>
      </c>
      <c r="X7" s="12">
        <v>87.08</v>
      </c>
      <c r="Y7" s="12">
        <v>87.23</v>
      </c>
      <c r="Z7" s="12">
        <v>85.95</v>
      </c>
      <c r="AA7" s="12">
        <v>87.04</v>
      </c>
      <c r="AB7" s="117">
        <v>6145500</v>
      </c>
      <c r="AC7" s="12">
        <v>86.48</v>
      </c>
      <c r="AD7" s="2">
        <f t="shared" si="1"/>
        <v>1.2800000000000011</v>
      </c>
      <c r="AE7" s="167">
        <f t="shared" si="2"/>
        <v>-8.0878105141524159E-4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42326</v>
      </c>
      <c r="X8" s="12">
        <v>85.74</v>
      </c>
      <c r="Y8" s="12">
        <v>87.75</v>
      </c>
      <c r="Z8" s="12">
        <v>85.62</v>
      </c>
      <c r="AA8" s="12">
        <v>87.11</v>
      </c>
      <c r="AB8" s="117">
        <v>5386900</v>
      </c>
      <c r="AC8" s="12">
        <v>86.55</v>
      </c>
      <c r="AD8" s="2">
        <f t="shared" si="1"/>
        <v>2.1299999999999955</v>
      </c>
      <c r="AE8" s="167">
        <f t="shared" si="2"/>
        <v>2.3654642223536415E-2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42325</v>
      </c>
      <c r="X9" s="12">
        <v>84.37</v>
      </c>
      <c r="Y9" s="12">
        <v>85.95</v>
      </c>
      <c r="Z9" s="12">
        <v>83.12</v>
      </c>
      <c r="AA9" s="12">
        <v>85.1</v>
      </c>
      <c r="AB9" s="117">
        <v>5275300</v>
      </c>
      <c r="AC9" s="12">
        <v>84.55</v>
      </c>
      <c r="AD9" s="2">
        <f t="shared" si="1"/>
        <v>2.8299999999999983</v>
      </c>
      <c r="AE9" s="167">
        <f t="shared" si="2"/>
        <v>8.9498806682577481E-3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42324</v>
      </c>
      <c r="X10" s="12">
        <v>83.59</v>
      </c>
      <c r="Y10" s="12">
        <v>84.57</v>
      </c>
      <c r="Z10" s="12">
        <v>83.1</v>
      </c>
      <c r="AA10" s="12">
        <v>84.35</v>
      </c>
      <c r="AB10" s="117">
        <v>3601900</v>
      </c>
      <c r="AC10" s="12">
        <v>83.8</v>
      </c>
      <c r="AD10" s="2">
        <f t="shared" si="1"/>
        <v>1.4699999999999989</v>
      </c>
      <c r="AE10" s="167">
        <f t="shared" si="2"/>
        <v>6.7275348390196665E-3</v>
      </c>
    </row>
    <row r="11" spans="1:31" x14ac:dyDescent="0.25">
      <c r="T11" s="56" t="s">
        <v>90</v>
      </c>
      <c r="U11" s="46"/>
      <c r="V11" s="13"/>
      <c r="W11" s="121">
        <v>42321</v>
      </c>
      <c r="X11" s="12">
        <v>83.55</v>
      </c>
      <c r="Y11" s="12">
        <v>85.09</v>
      </c>
      <c r="Z11" s="12">
        <v>83.52</v>
      </c>
      <c r="AA11" s="12">
        <v>83.78</v>
      </c>
      <c r="AB11" s="117">
        <v>4648100</v>
      </c>
      <c r="AC11" s="12">
        <v>83.24</v>
      </c>
      <c r="AD11" s="2">
        <f t="shared" si="1"/>
        <v>1.5700000000000074</v>
      </c>
      <c r="AE11" s="167">
        <f t="shared" si="2"/>
        <v>-2.0381249250689404E-3</v>
      </c>
    </row>
    <row r="12" spans="1:31" x14ac:dyDescent="0.25">
      <c r="T12" s="55">
        <v>42338</v>
      </c>
      <c r="U12" s="166" t="s">
        <v>92</v>
      </c>
      <c r="W12" s="162">
        <v>42320</v>
      </c>
      <c r="X12" s="12">
        <v>83.83</v>
      </c>
      <c r="Y12" s="12">
        <v>84.81</v>
      </c>
      <c r="Z12" s="12">
        <v>83.15</v>
      </c>
      <c r="AA12" s="12">
        <v>83.95</v>
      </c>
      <c r="AB12" s="117">
        <v>5392800</v>
      </c>
      <c r="AC12" s="12">
        <v>83.41</v>
      </c>
      <c r="AD12" s="2">
        <f t="shared" si="1"/>
        <v>1.6599999999999966</v>
      </c>
      <c r="AE12" s="167">
        <f t="shared" si="2"/>
        <v>-4.8914340252922406E-3</v>
      </c>
    </row>
    <row r="13" spans="1:31" x14ac:dyDescent="0.25">
      <c r="T13" s="87">
        <v>42299</v>
      </c>
      <c r="U13" s="47" t="s">
        <v>202</v>
      </c>
      <c r="W13" s="162">
        <v>42319</v>
      </c>
      <c r="X13" s="12">
        <v>85.48</v>
      </c>
      <c r="Y13" s="12">
        <v>85.48</v>
      </c>
      <c r="Z13" s="12">
        <v>84.11</v>
      </c>
      <c r="AA13" s="12">
        <v>84.37</v>
      </c>
      <c r="AB13" s="117">
        <v>4699000</v>
      </c>
      <c r="AC13" s="12">
        <v>83.82</v>
      </c>
      <c r="AD13" s="2">
        <f t="shared" si="1"/>
        <v>1.3700000000000045</v>
      </c>
      <c r="AE13" s="167">
        <f t="shared" si="2"/>
        <v>-5.5759876616444659E-3</v>
      </c>
    </row>
    <row r="14" spans="1:31" x14ac:dyDescent="0.25">
      <c r="T14" s="55">
        <v>42370</v>
      </c>
      <c r="U14" s="47" t="s">
        <v>94</v>
      </c>
      <c r="W14" s="162">
        <v>42318</v>
      </c>
      <c r="X14" s="12">
        <v>85.67</v>
      </c>
      <c r="Y14" s="12">
        <v>86.31</v>
      </c>
      <c r="Z14" s="12">
        <v>84.5</v>
      </c>
      <c r="AA14" s="12">
        <v>84.84</v>
      </c>
      <c r="AB14" s="117">
        <v>5487300</v>
      </c>
      <c r="AC14" s="12">
        <v>84.29</v>
      </c>
      <c r="AD14" s="2">
        <f t="shared" si="1"/>
        <v>1.8100000000000023</v>
      </c>
      <c r="AE14" s="167">
        <f t="shared" si="2"/>
        <v>-1.5418759490713585E-2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42317</v>
      </c>
      <c r="X15" s="12">
        <v>85.73</v>
      </c>
      <c r="Y15" s="12">
        <v>89.1</v>
      </c>
      <c r="Z15" s="12">
        <v>83.99</v>
      </c>
      <c r="AA15" s="12">
        <v>86.17</v>
      </c>
      <c r="AB15" s="117">
        <v>9109000</v>
      </c>
      <c r="AC15" s="12">
        <v>85.61</v>
      </c>
      <c r="AD15" s="2">
        <f t="shared" si="1"/>
        <v>5.1099999999999994</v>
      </c>
      <c r="AE15" s="167">
        <f t="shared" si="2"/>
        <v>2.2243034418167884E-3</v>
      </c>
    </row>
    <row r="16" spans="1:31" x14ac:dyDescent="0.25">
      <c r="W16" s="162">
        <v>42314</v>
      </c>
      <c r="X16" s="12">
        <v>87</v>
      </c>
      <c r="Y16" s="12">
        <v>87.21</v>
      </c>
      <c r="Z16" s="12">
        <v>85.47</v>
      </c>
      <c r="AA16" s="12">
        <v>85.98</v>
      </c>
      <c r="AB16" s="117">
        <v>6826500</v>
      </c>
      <c r="AC16" s="12">
        <v>85.42</v>
      </c>
      <c r="AD16" s="2">
        <f t="shared" si="1"/>
        <v>1.7399999999999949</v>
      </c>
      <c r="AE16" s="167">
        <f t="shared" si="2"/>
        <v>-1.4081255771006496E-2</v>
      </c>
    </row>
    <row r="17" spans="23:31" x14ac:dyDescent="0.25">
      <c r="W17" s="162">
        <v>42313</v>
      </c>
      <c r="X17" s="12">
        <v>88.29</v>
      </c>
      <c r="Y17" s="12">
        <v>88.51</v>
      </c>
      <c r="Z17" s="12">
        <v>87</v>
      </c>
      <c r="AA17" s="12">
        <v>87.21</v>
      </c>
      <c r="AB17" s="117">
        <v>6426300</v>
      </c>
      <c r="AC17" s="12">
        <v>86.64</v>
      </c>
      <c r="AD17" s="2">
        <f t="shared" si="1"/>
        <v>1.5100000000000051</v>
      </c>
      <c r="AE17" s="167">
        <f t="shared" si="2"/>
        <v>-1.118466103629312E-2</v>
      </c>
    </row>
    <row r="18" spans="23:31" x14ac:dyDescent="0.25">
      <c r="W18" s="162">
        <v>42312</v>
      </c>
      <c r="X18" s="12">
        <v>89.2</v>
      </c>
      <c r="Y18" s="12">
        <v>89.44</v>
      </c>
      <c r="Z18" s="12">
        <v>87.85</v>
      </c>
      <c r="AA18" s="12">
        <v>88.19</v>
      </c>
      <c r="AB18" s="117">
        <v>4714700</v>
      </c>
      <c r="AC18" s="12">
        <v>87.62</v>
      </c>
      <c r="AD18" s="2">
        <f t="shared" si="1"/>
        <v>1.5900000000000034</v>
      </c>
      <c r="AE18" s="167">
        <f t="shared" si="2"/>
        <v>-5.6740807989106301E-3</v>
      </c>
    </row>
    <row r="19" spans="23:31" x14ac:dyDescent="0.25">
      <c r="W19" s="162">
        <v>42311</v>
      </c>
      <c r="X19" s="12">
        <v>88.96</v>
      </c>
      <c r="Y19" s="12">
        <v>89.34</v>
      </c>
      <c r="Z19" s="12">
        <v>88.48</v>
      </c>
      <c r="AA19" s="12">
        <v>88.7</v>
      </c>
      <c r="AB19" s="117">
        <v>4957900</v>
      </c>
      <c r="AC19" s="12">
        <v>88.12</v>
      </c>
      <c r="AD19" s="2">
        <f t="shared" si="1"/>
        <v>0.85999999999999943</v>
      </c>
      <c r="AE19" s="167">
        <f t="shared" si="2"/>
        <v>-4.5187528242204289E-3</v>
      </c>
    </row>
    <row r="20" spans="23:31" x14ac:dyDescent="0.25">
      <c r="W20" s="162">
        <v>42310</v>
      </c>
      <c r="X20" s="12">
        <v>89.36</v>
      </c>
      <c r="Y20" s="12">
        <v>89.76</v>
      </c>
      <c r="Z20" s="12">
        <v>88.58</v>
      </c>
      <c r="AA20" s="12">
        <v>89.1</v>
      </c>
      <c r="AB20" s="117">
        <v>5365600</v>
      </c>
      <c r="AC20" s="12">
        <v>88.52</v>
      </c>
      <c r="AD20" s="2">
        <f t="shared" si="1"/>
        <v>1.1800000000000068</v>
      </c>
      <c r="AE20" s="167">
        <f t="shared" si="2"/>
        <v>-2.8162667567872557E-3</v>
      </c>
    </row>
    <row r="21" spans="23:31" x14ac:dyDescent="0.25">
      <c r="W21" s="53">
        <v>42307</v>
      </c>
      <c r="X21" s="12">
        <v>90.87</v>
      </c>
      <c r="Y21" s="12">
        <v>91.17</v>
      </c>
      <c r="Z21" s="12">
        <v>89.19</v>
      </c>
      <c r="AA21" s="12">
        <v>89.35</v>
      </c>
      <c r="AB21" s="117">
        <v>5603400</v>
      </c>
      <c r="AC21" s="12">
        <v>88.77</v>
      </c>
      <c r="AD21" s="2">
        <f t="shared" si="1"/>
        <v>1.980000000000004</v>
      </c>
      <c r="AE21" s="167">
        <f t="shared" si="2"/>
        <v>-1.289892138329829E-2</v>
      </c>
    </row>
    <row r="22" spans="23:31" x14ac:dyDescent="0.25">
      <c r="W22" s="162">
        <v>42306</v>
      </c>
      <c r="X22" s="12">
        <v>90.03</v>
      </c>
      <c r="Y22" s="12">
        <v>91.51</v>
      </c>
      <c r="Z22" s="12">
        <v>89.76</v>
      </c>
      <c r="AA22" s="12">
        <v>90.52</v>
      </c>
      <c r="AB22" s="117">
        <v>5298600</v>
      </c>
      <c r="AC22" s="12">
        <v>89.93</v>
      </c>
      <c r="AD22" s="2">
        <f t="shared" si="1"/>
        <v>1.75</v>
      </c>
      <c r="AE22" s="167">
        <f t="shared" si="2"/>
        <v>4.5799821268990293E-3</v>
      </c>
    </row>
    <row r="23" spans="23:31" x14ac:dyDescent="0.25">
      <c r="W23" s="162">
        <v>42305</v>
      </c>
      <c r="X23" s="12">
        <v>90.75</v>
      </c>
      <c r="Y23" s="12">
        <v>91.39</v>
      </c>
      <c r="Z23" s="12">
        <v>89.14</v>
      </c>
      <c r="AA23" s="12">
        <v>90.1</v>
      </c>
      <c r="AB23" s="117">
        <v>7342900</v>
      </c>
      <c r="AC23" s="12">
        <v>89.52</v>
      </c>
      <c r="AD23" s="2">
        <f t="shared" si="1"/>
        <v>2.25</v>
      </c>
      <c r="AE23" s="167">
        <f t="shared" si="2"/>
        <v>-1.4500836586727184E-3</v>
      </c>
    </row>
    <row r="24" spans="23:31" x14ac:dyDescent="0.25">
      <c r="W24" s="162">
        <v>42304</v>
      </c>
      <c r="X24" s="12">
        <v>94.2</v>
      </c>
      <c r="Y24" s="12">
        <v>94.2</v>
      </c>
      <c r="Z24" s="12">
        <v>90.22</v>
      </c>
      <c r="AA24" s="12">
        <v>90.24</v>
      </c>
      <c r="AB24" s="117">
        <v>9808700</v>
      </c>
      <c r="AC24" s="12">
        <v>89.65</v>
      </c>
      <c r="AD24" s="2">
        <f t="shared" si="1"/>
        <v>3.980000000000004</v>
      </c>
      <c r="AE24" s="167">
        <f t="shared" si="2"/>
        <v>-5.182443151771543E-2</v>
      </c>
    </row>
    <row r="25" spans="23:31" x14ac:dyDescent="0.25">
      <c r="W25" s="162">
        <v>42303</v>
      </c>
      <c r="X25" s="12">
        <v>96.62</v>
      </c>
      <c r="Y25" s="12">
        <v>97.19</v>
      </c>
      <c r="Z25" s="12">
        <v>95.01</v>
      </c>
      <c r="AA25" s="12">
        <v>95.17</v>
      </c>
      <c r="AB25" s="117">
        <v>4680600</v>
      </c>
      <c r="AC25" s="12">
        <v>94.55</v>
      </c>
      <c r="AD25" s="2">
        <f t="shared" si="1"/>
        <v>2.1799999999999926</v>
      </c>
      <c r="AE25" s="167">
        <f t="shared" si="2"/>
        <v>-1.8070412296188665E-2</v>
      </c>
    </row>
    <row r="26" spans="23:31" x14ac:dyDescent="0.25">
      <c r="W26" s="162">
        <v>42300</v>
      </c>
      <c r="X26" s="12">
        <v>97.42</v>
      </c>
      <c r="Y26" s="12">
        <v>98.26</v>
      </c>
      <c r="Z26" s="12">
        <v>96.16</v>
      </c>
      <c r="AA26" s="12">
        <v>96.92</v>
      </c>
      <c r="AB26" s="117">
        <v>4949100</v>
      </c>
      <c r="AC26" s="12">
        <v>96.29</v>
      </c>
      <c r="AD26" s="2">
        <f t="shared" si="1"/>
        <v>2.1000000000000085</v>
      </c>
      <c r="AE26" s="167">
        <f t="shared" si="2"/>
        <v>-9.3380369371232064E-4</v>
      </c>
    </row>
    <row r="27" spans="23:31" x14ac:dyDescent="0.25">
      <c r="W27" s="162">
        <v>42299</v>
      </c>
      <c r="X27" s="12">
        <v>96.51</v>
      </c>
      <c r="Y27" s="12">
        <v>97.57</v>
      </c>
      <c r="Z27" s="12">
        <v>95.54</v>
      </c>
      <c r="AA27" s="12">
        <v>97.01</v>
      </c>
      <c r="AB27" s="117">
        <v>6998900</v>
      </c>
      <c r="AC27" s="12">
        <v>96.38</v>
      </c>
      <c r="AD27" s="2">
        <f t="shared" si="1"/>
        <v>2.0299999999999869</v>
      </c>
      <c r="AE27" s="167">
        <f t="shared" si="2"/>
        <v>3.8577586206896441E-2</v>
      </c>
    </row>
    <row r="28" spans="23:31" x14ac:dyDescent="0.25">
      <c r="W28" s="162">
        <v>42298</v>
      </c>
      <c r="X28" s="12">
        <v>94.3</v>
      </c>
      <c r="Y28" s="12">
        <v>94.88</v>
      </c>
      <c r="Z28" s="12">
        <v>93.19</v>
      </c>
      <c r="AA28" s="12">
        <v>93.41</v>
      </c>
      <c r="AB28" s="117">
        <v>4248400</v>
      </c>
      <c r="AC28" s="12">
        <v>92.8</v>
      </c>
      <c r="AD28" s="2">
        <f t="shared" si="1"/>
        <v>1.6899999999999977</v>
      </c>
      <c r="AE28" s="167">
        <f t="shared" si="2"/>
        <v>-3.5434339095887779E-3</v>
      </c>
    </row>
    <row r="29" spans="23:31" x14ac:dyDescent="0.25">
      <c r="W29" s="162">
        <v>42297</v>
      </c>
      <c r="X29" s="12">
        <v>92.71</v>
      </c>
      <c r="Y29" s="12">
        <v>94.23</v>
      </c>
      <c r="Z29" s="12">
        <v>92.14</v>
      </c>
      <c r="AA29" s="12">
        <v>93.74</v>
      </c>
      <c r="AB29" s="117">
        <v>3384700</v>
      </c>
      <c r="AC29" s="12">
        <v>93.13</v>
      </c>
      <c r="AD29" s="2">
        <f t="shared" si="1"/>
        <v>2.0900000000000034</v>
      </c>
      <c r="AE29" s="167">
        <f t="shared" si="2"/>
        <v>1.1073716208880535E-2</v>
      </c>
    </row>
    <row r="30" spans="23:31" x14ac:dyDescent="0.25">
      <c r="W30" s="162">
        <v>42296</v>
      </c>
      <c r="X30" s="12">
        <v>92.56</v>
      </c>
      <c r="Y30" s="12">
        <v>92.79</v>
      </c>
      <c r="Z30" s="12">
        <v>91.55</v>
      </c>
      <c r="AA30" s="12">
        <v>92.71</v>
      </c>
      <c r="AB30" s="117">
        <v>3991800</v>
      </c>
      <c r="AC30" s="12">
        <v>92.11</v>
      </c>
      <c r="AD30" s="2">
        <f t="shared" si="1"/>
        <v>1.2400000000000091</v>
      </c>
      <c r="AE30" s="167">
        <f t="shared" si="2"/>
        <v>-2.4907948884557163E-3</v>
      </c>
    </row>
    <row r="31" spans="23:31" x14ac:dyDescent="0.25">
      <c r="W31" s="162">
        <v>42293</v>
      </c>
      <c r="X31" s="12">
        <v>94.63</v>
      </c>
      <c r="Y31" s="12">
        <v>94.73</v>
      </c>
      <c r="Z31" s="12">
        <v>92.55</v>
      </c>
      <c r="AA31" s="12">
        <v>92.94</v>
      </c>
      <c r="AB31" s="117">
        <v>4580800</v>
      </c>
      <c r="AC31" s="12">
        <v>92.34</v>
      </c>
      <c r="AD31" s="2">
        <f t="shared" si="1"/>
        <v>2.1800000000000068</v>
      </c>
      <c r="AE31" s="167">
        <f t="shared" si="2"/>
        <v>-1.3988254137746958E-2</v>
      </c>
    </row>
    <row r="32" spans="23:31" x14ac:dyDescent="0.25">
      <c r="W32" s="162">
        <v>42292</v>
      </c>
      <c r="X32" s="12">
        <v>93.67</v>
      </c>
      <c r="Y32" s="12">
        <v>94.53</v>
      </c>
      <c r="Z32" s="12">
        <v>93</v>
      </c>
      <c r="AA32" s="12">
        <v>94.26</v>
      </c>
      <c r="AB32" s="117">
        <v>3276300</v>
      </c>
      <c r="AC32" s="12">
        <v>93.65</v>
      </c>
      <c r="AD32" s="2">
        <f t="shared" si="1"/>
        <v>1.5300000000000011</v>
      </c>
      <c r="AE32" s="167">
        <f t="shared" si="2"/>
        <v>1.4516303759072757E-2</v>
      </c>
    </row>
    <row r="33" spans="4:31" x14ac:dyDescent="0.25">
      <c r="W33" s="162">
        <v>42291</v>
      </c>
      <c r="X33" s="12">
        <v>93.44</v>
      </c>
      <c r="Y33" s="12">
        <v>93.75</v>
      </c>
      <c r="Z33" s="12">
        <v>92.6</v>
      </c>
      <c r="AA33" s="12">
        <v>92.91</v>
      </c>
      <c r="AB33" s="117">
        <v>5326500</v>
      </c>
      <c r="AC33" s="12">
        <v>92.31</v>
      </c>
      <c r="AD33" s="2">
        <f t="shared" si="1"/>
        <v>1.1500000000000057</v>
      </c>
      <c r="AE33" s="167">
        <f t="shared" si="2"/>
        <v>-9.4430732911255921E-3</v>
      </c>
    </row>
    <row r="34" spans="4:31" x14ac:dyDescent="0.25">
      <c r="W34" s="162">
        <v>42290</v>
      </c>
      <c r="X34" s="12">
        <v>94.44</v>
      </c>
      <c r="Y34" s="12">
        <v>95.25</v>
      </c>
      <c r="Z34" s="12">
        <v>93.75</v>
      </c>
      <c r="AA34" s="12">
        <v>93.8</v>
      </c>
      <c r="AB34" s="117">
        <v>3549600</v>
      </c>
      <c r="AC34" s="12">
        <v>93.19</v>
      </c>
      <c r="AD34" s="2">
        <f t="shared" si="1"/>
        <v>1.5</v>
      </c>
      <c r="AE34" s="167">
        <f t="shared" si="2"/>
        <v>-1.532121724429425E-2</v>
      </c>
    </row>
    <row r="35" spans="4:31" x14ac:dyDescent="0.25">
      <c r="W35" s="162">
        <v>42289</v>
      </c>
      <c r="X35" s="12">
        <v>96.76</v>
      </c>
      <c r="Y35" s="12">
        <v>97</v>
      </c>
      <c r="Z35" s="12">
        <v>94.2</v>
      </c>
      <c r="AA35" s="12">
        <v>95.26</v>
      </c>
      <c r="AB35" s="117">
        <v>5480200</v>
      </c>
      <c r="AC35" s="12">
        <v>94.64</v>
      </c>
      <c r="AD35" s="2">
        <f t="shared" si="1"/>
        <v>2.7999999999999972</v>
      </c>
      <c r="AE35" s="167">
        <f t="shared" si="2"/>
        <v>-1.8359091380562131E-2</v>
      </c>
    </row>
    <row r="36" spans="4:31" x14ac:dyDescent="0.25">
      <c r="W36" s="162">
        <v>42286</v>
      </c>
      <c r="X36" s="12">
        <v>97.75</v>
      </c>
      <c r="Y36" s="12">
        <v>98.28</v>
      </c>
      <c r="Z36" s="12">
        <v>96.17</v>
      </c>
      <c r="AA36" s="12">
        <v>97.04</v>
      </c>
      <c r="AB36" s="117">
        <v>4439200</v>
      </c>
      <c r="AC36" s="12">
        <v>96.41</v>
      </c>
      <c r="AD36" s="2">
        <f t="shared" si="1"/>
        <v>2.1099999999999994</v>
      </c>
      <c r="AE36" s="167">
        <f t="shared" si="2"/>
        <v>-1.0371292263022802E-4</v>
      </c>
    </row>
    <row r="37" spans="4:31" x14ac:dyDescent="0.25">
      <c r="W37" s="162">
        <v>42285</v>
      </c>
      <c r="X37" s="12">
        <v>94.57</v>
      </c>
      <c r="Y37" s="12">
        <v>97.29</v>
      </c>
      <c r="Z37" s="12">
        <v>94.49</v>
      </c>
      <c r="AA37" s="12">
        <v>97.05</v>
      </c>
      <c r="AB37" s="117">
        <v>4140700</v>
      </c>
      <c r="AC37" s="12">
        <v>96.42</v>
      </c>
      <c r="AD37" s="2">
        <f t="shared" si="1"/>
        <v>2.8000000000000114</v>
      </c>
      <c r="AE37" s="167">
        <f t="shared" si="2"/>
        <v>2.0425441845697945E-2</v>
      </c>
    </row>
    <row r="38" spans="4:31" x14ac:dyDescent="0.25">
      <c r="D38" s="88"/>
      <c r="W38" s="162">
        <v>42284</v>
      </c>
      <c r="X38" s="12">
        <v>94.21</v>
      </c>
      <c r="Y38" s="12">
        <v>96.25</v>
      </c>
      <c r="Z38" s="12">
        <v>93.75</v>
      </c>
      <c r="AA38" s="12">
        <v>95.11</v>
      </c>
      <c r="AB38" s="117">
        <v>4270600</v>
      </c>
      <c r="AC38" s="12">
        <v>94.49</v>
      </c>
      <c r="AD38" s="2">
        <f t="shared" si="1"/>
        <v>2.5</v>
      </c>
      <c r="AE38" s="167">
        <f t="shared" si="2"/>
        <v>1.8430696270747893E-2</v>
      </c>
    </row>
    <row r="39" spans="4:31" x14ac:dyDescent="0.25">
      <c r="W39" s="162">
        <v>42283</v>
      </c>
      <c r="X39" s="12">
        <v>93.81</v>
      </c>
      <c r="Y39" s="12">
        <v>94.09</v>
      </c>
      <c r="Z39" s="12">
        <v>93.16</v>
      </c>
      <c r="AA39" s="12">
        <v>93.39</v>
      </c>
      <c r="AB39" s="117">
        <v>3811000</v>
      </c>
      <c r="AC39" s="12">
        <v>92.78</v>
      </c>
      <c r="AD39" s="2">
        <f t="shared" si="1"/>
        <v>0.93000000000000682</v>
      </c>
      <c r="AE39" s="167">
        <f t="shared" si="2"/>
        <v>-3.4371643394198736E-3</v>
      </c>
    </row>
    <row r="40" spans="4:31" x14ac:dyDescent="0.25">
      <c r="W40" s="162">
        <v>42282</v>
      </c>
      <c r="X40" s="12">
        <v>91.73</v>
      </c>
      <c r="Y40" s="12">
        <v>94.09</v>
      </c>
      <c r="Z40" s="12">
        <v>91.62</v>
      </c>
      <c r="AA40" s="12">
        <v>93.71</v>
      </c>
      <c r="AB40" s="117">
        <v>5263000</v>
      </c>
      <c r="AC40" s="12">
        <v>93.1</v>
      </c>
      <c r="AD40" s="2">
        <f t="shared" si="1"/>
        <v>2.4699999999999989</v>
      </c>
      <c r="AE40" s="167">
        <f t="shared" si="2"/>
        <v>1.9715224534501585E-2</v>
      </c>
    </row>
    <row r="41" spans="4:31" x14ac:dyDescent="0.25">
      <c r="W41" s="162">
        <v>42279</v>
      </c>
      <c r="X41" s="12">
        <v>88.75</v>
      </c>
      <c r="Y41" s="12">
        <v>91.93</v>
      </c>
      <c r="Z41" s="12">
        <v>88.56</v>
      </c>
      <c r="AA41" s="12">
        <v>91.9</v>
      </c>
      <c r="AB41" s="117">
        <v>5341700</v>
      </c>
      <c r="AC41" s="12">
        <v>91.3</v>
      </c>
      <c r="AD41" s="2">
        <f t="shared" si="1"/>
        <v>3.3700000000000045</v>
      </c>
      <c r="AE41" s="167">
        <f t="shared" si="2"/>
        <v>1.6590580113573061E-2</v>
      </c>
    </row>
    <row r="42" spans="4:31" x14ac:dyDescent="0.25">
      <c r="W42" s="162">
        <v>42278</v>
      </c>
      <c r="X42" s="12">
        <v>89.24</v>
      </c>
      <c r="Y42" s="12">
        <v>90.64</v>
      </c>
      <c r="Z42" s="12">
        <v>89.11</v>
      </c>
      <c r="AA42" s="12">
        <v>90.4</v>
      </c>
      <c r="AB42" s="117">
        <v>6921000</v>
      </c>
      <c r="AC42" s="12">
        <v>89.81</v>
      </c>
      <c r="AD42" s="2">
        <f t="shared" si="1"/>
        <v>1.5300000000000011</v>
      </c>
      <c r="AE42" s="167">
        <f t="shared" si="2"/>
        <v>2.2427140255009137E-2</v>
      </c>
    </row>
    <row r="43" spans="4:31" x14ac:dyDescent="0.25">
      <c r="W43" s="162">
        <v>42277</v>
      </c>
      <c r="X43" s="12">
        <v>87.9</v>
      </c>
      <c r="Y43" s="12">
        <v>88.53</v>
      </c>
      <c r="Z43" s="12">
        <v>86.99</v>
      </c>
      <c r="AA43" s="12">
        <v>88.41</v>
      </c>
      <c r="AB43" s="117">
        <v>5212000</v>
      </c>
      <c r="AC43" s="12">
        <v>87.84</v>
      </c>
      <c r="AD43" s="2">
        <f t="shared" si="1"/>
        <v>1.5400000000000063</v>
      </c>
      <c r="AE43" s="167">
        <f t="shared" si="2"/>
        <v>2.1514129549947691E-2</v>
      </c>
    </row>
    <row r="44" spans="4:31" x14ac:dyDescent="0.25">
      <c r="W44" s="162">
        <v>42276</v>
      </c>
      <c r="X44" s="12">
        <v>85.24</v>
      </c>
      <c r="Y44" s="12">
        <v>86.65</v>
      </c>
      <c r="Z44" s="12">
        <v>84.94</v>
      </c>
      <c r="AA44" s="12">
        <v>86.55</v>
      </c>
      <c r="AB44" s="117">
        <v>4936600</v>
      </c>
      <c r="AC44" s="12">
        <v>85.99</v>
      </c>
      <c r="AD44" s="2">
        <f t="shared" si="1"/>
        <v>1.710000000000008</v>
      </c>
      <c r="AE44" s="167">
        <f t="shared" si="2"/>
        <v>1.8597488746742386E-2</v>
      </c>
    </row>
    <row r="45" spans="4:31" x14ac:dyDescent="0.25">
      <c r="W45" s="162">
        <v>42275</v>
      </c>
      <c r="X45" s="12">
        <v>85.68</v>
      </c>
      <c r="Y45" s="12">
        <v>86.66</v>
      </c>
      <c r="Z45" s="12">
        <v>84.85</v>
      </c>
      <c r="AA45" s="12">
        <v>84.97</v>
      </c>
      <c r="AB45" s="117">
        <v>5439700</v>
      </c>
      <c r="AC45" s="12">
        <v>84.42</v>
      </c>
      <c r="AD45" s="2">
        <f t="shared" si="1"/>
        <v>1.8100000000000023</v>
      </c>
      <c r="AE45" s="167">
        <f t="shared" si="2"/>
        <v>-1.8714401952807158E-2</v>
      </c>
    </row>
    <row r="46" spans="4:31" ht="20.25" thickBot="1" x14ac:dyDescent="0.35">
      <c r="O46" s="336" t="s">
        <v>78</v>
      </c>
      <c r="P46" s="336"/>
      <c r="Q46" s="47"/>
      <c r="R46"/>
      <c r="T46" s="113" t="s">
        <v>129</v>
      </c>
      <c r="W46" s="162">
        <v>42272</v>
      </c>
      <c r="X46" s="12">
        <v>86.25</v>
      </c>
      <c r="Y46" s="12">
        <v>87.32</v>
      </c>
      <c r="Z46" s="12">
        <v>85.58</v>
      </c>
      <c r="AA46" s="12">
        <v>86.59</v>
      </c>
      <c r="AB46" s="117">
        <v>5357100</v>
      </c>
      <c r="AC46" s="12">
        <v>86.03</v>
      </c>
      <c r="AD46" s="2">
        <f t="shared" si="1"/>
        <v>1.7399999999999949</v>
      </c>
      <c r="AE46" s="167">
        <f t="shared" si="2"/>
        <v>2.0764119601328845E-2</v>
      </c>
    </row>
    <row r="47" spans="4:31" ht="15.75" thickTop="1" x14ac:dyDescent="0.25">
      <c r="O47" s="105">
        <v>1.1000000000000001</v>
      </c>
      <c r="P47" s="105">
        <f>O47*$Q$4</f>
        <v>92.95</v>
      </c>
      <c r="Q47" s="47"/>
      <c r="R47"/>
      <c r="T47" s="119" t="s">
        <v>114</v>
      </c>
      <c r="U47" s="158">
        <v>95.4</v>
      </c>
      <c r="W47" s="162">
        <v>42271</v>
      </c>
      <c r="X47" s="12">
        <v>84.77</v>
      </c>
      <c r="Y47" s="12">
        <v>85.21</v>
      </c>
      <c r="Z47" s="12">
        <v>83.87</v>
      </c>
      <c r="AA47" s="12">
        <v>84.83</v>
      </c>
      <c r="AB47" s="117">
        <v>5545900</v>
      </c>
      <c r="AC47" s="12">
        <v>84.28</v>
      </c>
      <c r="AD47" s="2">
        <f t="shared" si="1"/>
        <v>1.3399999999999892</v>
      </c>
      <c r="AE47" s="167">
        <f t="shared" si="2"/>
        <v>-9.8684210526316374E-3</v>
      </c>
    </row>
    <row r="48" spans="4:31" x14ac:dyDescent="0.25">
      <c r="O48" s="105">
        <v>1.0900000000000001</v>
      </c>
      <c r="P48" s="105">
        <f t="shared" ref="P48:P67" si="4">O48*$Q$4</f>
        <v>92.105000000000004</v>
      </c>
      <c r="Q48" s="47"/>
      <c r="R48"/>
      <c r="T48" s="109" t="s">
        <v>115</v>
      </c>
      <c r="U48" s="159">
        <v>95.69</v>
      </c>
      <c r="W48" s="162">
        <v>42270</v>
      </c>
      <c r="X48" s="12">
        <v>86.4</v>
      </c>
      <c r="Y48" s="12">
        <v>87.04</v>
      </c>
      <c r="Z48" s="12">
        <v>85.49</v>
      </c>
      <c r="AA48" s="12">
        <v>85.68</v>
      </c>
      <c r="AB48" s="117">
        <v>3441500</v>
      </c>
      <c r="AC48" s="12">
        <v>85.12</v>
      </c>
      <c r="AD48" s="2">
        <f t="shared" si="1"/>
        <v>1.5500000000000114</v>
      </c>
      <c r="AE48" s="167">
        <f t="shared" si="2"/>
        <v>-1.1496922540935928E-2</v>
      </c>
    </row>
    <row r="49" spans="15:31" x14ac:dyDescent="0.25">
      <c r="O49" s="105">
        <v>1.08</v>
      </c>
      <c r="P49" s="105">
        <f t="shared" si="4"/>
        <v>91.26</v>
      </c>
      <c r="Q49" s="47"/>
      <c r="R49"/>
      <c r="T49" s="109" t="s">
        <v>116</v>
      </c>
      <c r="U49" s="159" t="s">
        <v>273</v>
      </c>
      <c r="W49" s="162">
        <v>42269</v>
      </c>
      <c r="X49" s="12">
        <v>86.97</v>
      </c>
      <c r="Y49" s="12">
        <v>87.06</v>
      </c>
      <c r="Z49" s="12">
        <v>85.64</v>
      </c>
      <c r="AA49" s="12">
        <v>86.67</v>
      </c>
      <c r="AB49" s="117">
        <v>4766800</v>
      </c>
      <c r="AC49" s="12">
        <v>86.11</v>
      </c>
      <c r="AD49" s="2">
        <f t="shared" si="1"/>
        <v>1.4200000000000017</v>
      </c>
      <c r="AE49" s="167">
        <f t="shared" si="2"/>
        <v>-1.790602189781032E-2</v>
      </c>
    </row>
    <row r="50" spans="15:31" x14ac:dyDescent="0.25">
      <c r="O50" s="105">
        <v>1.07</v>
      </c>
      <c r="P50" s="105">
        <f t="shared" si="4"/>
        <v>90.415000000000006</v>
      </c>
      <c r="Q50" s="105"/>
      <c r="R50"/>
      <c r="T50" s="109" t="s">
        <v>117</v>
      </c>
      <c r="U50" s="159" t="s">
        <v>274</v>
      </c>
      <c r="W50" s="162">
        <v>42268</v>
      </c>
      <c r="X50" s="12">
        <v>87.97</v>
      </c>
      <c r="Y50" s="12">
        <v>89.34</v>
      </c>
      <c r="Z50" s="12">
        <v>87.66</v>
      </c>
      <c r="AA50" s="12">
        <v>88.25</v>
      </c>
      <c r="AB50" s="117">
        <v>4682100</v>
      </c>
      <c r="AC50" s="12">
        <v>87.68</v>
      </c>
      <c r="AD50" s="2">
        <f t="shared" si="1"/>
        <v>1.6800000000000068</v>
      </c>
      <c r="AE50" s="167">
        <f t="shared" si="2"/>
        <v>5.3892902190117997E-3</v>
      </c>
    </row>
    <row r="51" spans="15:31" x14ac:dyDescent="0.25">
      <c r="O51" s="105">
        <v>1.06</v>
      </c>
      <c r="P51" s="105">
        <f t="shared" si="4"/>
        <v>89.570000000000007</v>
      </c>
      <c r="Q51" s="105"/>
      <c r="R51"/>
      <c r="T51" s="109" t="s">
        <v>118</v>
      </c>
      <c r="U51" s="159">
        <v>89.05</v>
      </c>
      <c r="W51" s="162">
        <v>42265</v>
      </c>
      <c r="X51" s="12">
        <v>88.6</v>
      </c>
      <c r="Y51" s="12">
        <v>89.06</v>
      </c>
      <c r="Z51" s="12">
        <v>87.58</v>
      </c>
      <c r="AA51" s="12">
        <v>87.78</v>
      </c>
      <c r="AB51" s="117">
        <v>7384600</v>
      </c>
      <c r="AC51" s="12">
        <v>87.21</v>
      </c>
      <c r="AD51" s="2">
        <f t="shared" si="1"/>
        <v>1.480000000000004</v>
      </c>
      <c r="AE51" s="167">
        <f t="shared" si="2"/>
        <v>-2.1651334978685322E-2</v>
      </c>
    </row>
    <row r="52" spans="15:31" x14ac:dyDescent="0.25">
      <c r="O52" s="105">
        <v>1.05</v>
      </c>
      <c r="P52" s="105">
        <f t="shared" si="4"/>
        <v>88.725000000000009</v>
      </c>
      <c r="Q52" s="105"/>
      <c r="R52"/>
      <c r="T52" s="109" t="s">
        <v>119</v>
      </c>
      <c r="U52" s="159">
        <v>1.09968</v>
      </c>
      <c r="W52" s="162">
        <v>42264</v>
      </c>
      <c r="X52" s="12">
        <v>89.33</v>
      </c>
      <c r="Y52" s="12">
        <v>91.16</v>
      </c>
      <c r="Z52" s="12">
        <v>89.31</v>
      </c>
      <c r="AA52" s="12">
        <v>89.72</v>
      </c>
      <c r="AB52" s="117">
        <v>4501900</v>
      </c>
      <c r="AC52" s="12">
        <v>89.14</v>
      </c>
      <c r="AD52" s="2">
        <f t="shared" si="1"/>
        <v>1.8499999999999943</v>
      </c>
      <c r="AE52" s="167">
        <f t="shared" si="2"/>
        <v>-7.8466539625599019E-4</v>
      </c>
    </row>
    <row r="53" spans="15:31" x14ac:dyDescent="0.25">
      <c r="O53" s="105">
        <v>1.04</v>
      </c>
      <c r="P53" s="105">
        <f t="shared" si="4"/>
        <v>87.88000000000001</v>
      </c>
      <c r="Q53" s="105"/>
      <c r="R53"/>
      <c r="T53" s="109" t="s">
        <v>120</v>
      </c>
      <c r="U53" s="116" t="s">
        <v>160</v>
      </c>
      <c r="W53" s="162">
        <v>42263</v>
      </c>
      <c r="X53" s="12">
        <v>87.92</v>
      </c>
      <c r="Y53" s="12">
        <v>90.16</v>
      </c>
      <c r="Z53" s="12">
        <v>87.9</v>
      </c>
      <c r="AA53" s="12">
        <v>89.79</v>
      </c>
      <c r="AB53" s="117">
        <v>5988000</v>
      </c>
      <c r="AC53" s="12">
        <v>89.21</v>
      </c>
      <c r="AD53" s="2">
        <f t="shared" si="1"/>
        <v>2.2599999999999909</v>
      </c>
      <c r="AE53" s="167">
        <f t="shared" si="2"/>
        <v>2.0592609541242313E-2</v>
      </c>
    </row>
    <row r="54" spans="15:31" x14ac:dyDescent="0.25">
      <c r="O54" s="105">
        <v>1.03</v>
      </c>
      <c r="P54" s="105">
        <f t="shared" si="4"/>
        <v>87.034999999999997</v>
      </c>
      <c r="Q54" s="105"/>
      <c r="R54"/>
      <c r="T54" s="109"/>
      <c r="U54" s="159"/>
      <c r="W54" s="162">
        <v>42262</v>
      </c>
      <c r="X54" s="12">
        <v>86.18</v>
      </c>
      <c r="Y54" s="12">
        <v>88.19</v>
      </c>
      <c r="Z54" s="12">
        <v>85.94</v>
      </c>
      <c r="AA54" s="12">
        <v>87.98</v>
      </c>
      <c r="AB54" s="117">
        <v>5070300</v>
      </c>
      <c r="AC54" s="12">
        <v>87.41</v>
      </c>
      <c r="AD54" s="2">
        <f t="shared" si="1"/>
        <v>2.25</v>
      </c>
      <c r="AE54" s="167">
        <f t="shared" si="2"/>
        <v>2.6300340495479579E-2</v>
      </c>
    </row>
    <row r="55" spans="15:31" x14ac:dyDescent="0.25">
      <c r="O55" s="105">
        <v>1.02</v>
      </c>
      <c r="P55" s="105">
        <f t="shared" si="4"/>
        <v>86.19</v>
      </c>
      <c r="Q55" s="105"/>
      <c r="R55"/>
      <c r="T55" s="109" t="s">
        <v>121</v>
      </c>
      <c r="U55" s="159" t="s">
        <v>275</v>
      </c>
      <c r="W55" s="162">
        <v>42261</v>
      </c>
      <c r="X55" s="12">
        <v>86.52</v>
      </c>
      <c r="Y55" s="12">
        <v>86.52</v>
      </c>
      <c r="Z55" s="12">
        <v>85.53</v>
      </c>
      <c r="AA55" s="12">
        <v>85.73</v>
      </c>
      <c r="AB55" s="117">
        <v>4478200</v>
      </c>
      <c r="AC55" s="12">
        <v>85.17</v>
      </c>
      <c r="AD55" s="2">
        <f t="shared" si="1"/>
        <v>0.98999999999999488</v>
      </c>
      <c r="AE55" s="167">
        <f t="shared" si="2"/>
        <v>-4.5582047685834848E-3</v>
      </c>
    </row>
    <row r="56" spans="15:31" x14ac:dyDescent="0.25">
      <c r="O56" s="105">
        <v>1.01</v>
      </c>
      <c r="P56" s="105">
        <f t="shared" si="4"/>
        <v>85.344999999999999</v>
      </c>
      <c r="Q56" s="105"/>
      <c r="R56"/>
      <c r="T56" s="109" t="s">
        <v>122</v>
      </c>
      <c r="U56" s="159" t="s">
        <v>253</v>
      </c>
      <c r="W56" s="162">
        <v>42258</v>
      </c>
      <c r="X56" s="12">
        <v>87.08</v>
      </c>
      <c r="Y56" s="12">
        <v>87.08</v>
      </c>
      <c r="Z56" s="12">
        <v>85.74</v>
      </c>
      <c r="AA56" s="12">
        <v>86.12</v>
      </c>
      <c r="AB56" s="117">
        <v>5094200</v>
      </c>
      <c r="AC56" s="12">
        <v>85.56</v>
      </c>
      <c r="AD56" s="2">
        <f t="shared" si="1"/>
        <v>1.3400000000000034</v>
      </c>
      <c r="AE56" s="167">
        <f t="shared" si="2"/>
        <v>-1.1324243124566702E-2</v>
      </c>
    </row>
    <row r="57" spans="15:31" x14ac:dyDescent="0.25">
      <c r="O57" s="105">
        <v>1</v>
      </c>
      <c r="P57" s="105">
        <f t="shared" si="4"/>
        <v>84.5</v>
      </c>
      <c r="Q57" s="105"/>
      <c r="R57"/>
      <c r="T57" s="109" t="s">
        <v>123</v>
      </c>
      <c r="U57" s="160">
        <v>638065</v>
      </c>
      <c r="W57" s="162">
        <v>42257</v>
      </c>
      <c r="X57" s="12">
        <v>86.9</v>
      </c>
      <c r="Y57" s="12">
        <v>87.58</v>
      </c>
      <c r="Z57" s="12">
        <v>86.5</v>
      </c>
      <c r="AA57" s="12">
        <v>87.1</v>
      </c>
      <c r="AB57" s="117">
        <v>4141900</v>
      </c>
      <c r="AC57" s="12">
        <v>86.54</v>
      </c>
      <c r="AD57" s="2">
        <f t="shared" si="1"/>
        <v>1.0799999999999983</v>
      </c>
      <c r="AE57" s="167">
        <f t="shared" si="2"/>
        <v>1.7363120731566095E-3</v>
      </c>
    </row>
    <row r="58" spans="15:31" x14ac:dyDescent="0.25">
      <c r="O58" s="105">
        <v>0.99</v>
      </c>
      <c r="P58" s="105">
        <f t="shared" si="4"/>
        <v>83.655000000000001</v>
      </c>
      <c r="Q58" s="105"/>
      <c r="R58"/>
      <c r="T58" s="109" t="s">
        <v>126</v>
      </c>
      <c r="U58" s="160">
        <v>2427470</v>
      </c>
      <c r="W58" s="162">
        <v>42256</v>
      </c>
      <c r="X58" s="12">
        <v>88.35</v>
      </c>
      <c r="Y58" s="12">
        <v>89.07</v>
      </c>
      <c r="Z58" s="12">
        <v>86.77</v>
      </c>
      <c r="AA58" s="12">
        <v>86.95</v>
      </c>
      <c r="AB58" s="117">
        <v>5162200</v>
      </c>
      <c r="AC58" s="12">
        <v>86.39</v>
      </c>
      <c r="AD58" s="2">
        <f t="shared" si="1"/>
        <v>2.2999999999999972</v>
      </c>
      <c r="AE58" s="167">
        <f t="shared" si="2"/>
        <v>-1.0310459388246151E-2</v>
      </c>
    </row>
    <row r="59" spans="15:31" x14ac:dyDescent="0.25">
      <c r="O59" s="105">
        <v>0.98</v>
      </c>
      <c r="P59" s="105">
        <f t="shared" si="4"/>
        <v>82.81</v>
      </c>
      <c r="Q59" s="105"/>
      <c r="R59"/>
      <c r="T59" s="109" t="s">
        <v>124</v>
      </c>
      <c r="U59" s="159" t="s">
        <v>254</v>
      </c>
      <c r="W59" s="162">
        <v>42255</v>
      </c>
      <c r="X59" s="12">
        <v>87</v>
      </c>
      <c r="Y59" s="12">
        <v>88.03</v>
      </c>
      <c r="Z59" s="12">
        <v>86.5</v>
      </c>
      <c r="AA59" s="12">
        <v>87.86</v>
      </c>
      <c r="AB59" s="117">
        <v>8128400</v>
      </c>
      <c r="AC59" s="12">
        <v>87.29</v>
      </c>
      <c r="AD59" s="2">
        <f t="shared" si="1"/>
        <v>1.5300000000000011</v>
      </c>
      <c r="AE59" s="167">
        <f t="shared" si="2"/>
        <v>3.632909889588043E-2</v>
      </c>
    </row>
    <row r="60" spans="15:31" x14ac:dyDescent="0.25">
      <c r="O60" s="105">
        <v>0.97</v>
      </c>
      <c r="P60" s="105">
        <f t="shared" si="4"/>
        <v>81.965000000000003</v>
      </c>
      <c r="Q60" s="105"/>
      <c r="R60"/>
      <c r="T60" s="109" t="s">
        <v>127</v>
      </c>
      <c r="U60" s="159">
        <v>17.22</v>
      </c>
      <c r="W60" s="162">
        <v>42251</v>
      </c>
      <c r="X60" s="12">
        <v>85</v>
      </c>
      <c r="Y60" s="12">
        <v>85.75</v>
      </c>
      <c r="Z60" s="12">
        <v>84.45</v>
      </c>
      <c r="AA60" s="12">
        <v>84.78</v>
      </c>
      <c r="AB60" s="117">
        <v>5643400</v>
      </c>
      <c r="AC60" s="12">
        <v>84.23</v>
      </c>
      <c r="AD60" s="2">
        <f t="shared" si="1"/>
        <v>1.2999999999999972</v>
      </c>
      <c r="AE60" s="167">
        <f t="shared" si="2"/>
        <v>-1.0688278130138507E-2</v>
      </c>
    </row>
    <row r="61" spans="15:31" x14ac:dyDescent="0.25">
      <c r="O61" s="105">
        <v>0.96</v>
      </c>
      <c r="P61" s="105">
        <f t="shared" si="4"/>
        <v>81.11999999999999</v>
      </c>
      <c r="Q61" s="105"/>
      <c r="R61"/>
      <c r="T61" s="109" t="s">
        <v>128</v>
      </c>
      <c r="U61" s="159">
        <v>5.54</v>
      </c>
      <c r="W61" s="162">
        <v>42250</v>
      </c>
      <c r="X61" s="12">
        <v>85.94</v>
      </c>
      <c r="Y61" s="12">
        <v>86.37</v>
      </c>
      <c r="Z61" s="12">
        <v>85.49</v>
      </c>
      <c r="AA61" s="12">
        <v>85.7</v>
      </c>
      <c r="AB61" s="117">
        <v>6073800</v>
      </c>
      <c r="AC61" s="12">
        <v>85.14</v>
      </c>
      <c r="AD61" s="2">
        <f t="shared" si="1"/>
        <v>0.88000000000000966</v>
      </c>
      <c r="AE61" s="167">
        <f t="shared" si="2"/>
        <v>6.8590350047303961E-3</v>
      </c>
    </row>
    <row r="62" spans="15:31" x14ac:dyDescent="0.25">
      <c r="O62" s="105">
        <v>0.95</v>
      </c>
      <c r="P62" s="105">
        <f t="shared" si="4"/>
        <v>80.274999999999991</v>
      </c>
      <c r="Q62" s="105"/>
      <c r="R62"/>
      <c r="T62" s="109" t="s">
        <v>125</v>
      </c>
      <c r="U62" s="159" t="s">
        <v>276</v>
      </c>
      <c r="W62" s="162">
        <v>42249</v>
      </c>
      <c r="X62" s="12">
        <v>84.36</v>
      </c>
      <c r="Y62" s="12">
        <v>85.12</v>
      </c>
      <c r="Z62" s="12">
        <v>83.16</v>
      </c>
      <c r="AA62" s="12">
        <v>85.11</v>
      </c>
      <c r="AB62" s="117">
        <v>6914800</v>
      </c>
      <c r="AC62" s="12">
        <v>84.56</v>
      </c>
      <c r="AD62" s="2">
        <f t="shared" si="1"/>
        <v>1.960000000000008</v>
      </c>
      <c r="AE62" s="167">
        <f t="shared" si="2"/>
        <v>2.0762916465475678E-2</v>
      </c>
    </row>
    <row r="63" spans="15:31" x14ac:dyDescent="0.25">
      <c r="O63" s="105">
        <v>0.94</v>
      </c>
      <c r="P63" s="105">
        <f t="shared" si="4"/>
        <v>79.429999999999993</v>
      </c>
      <c r="Q63" s="105"/>
      <c r="R63"/>
      <c r="T63" s="108"/>
      <c r="W63" s="162">
        <v>42248</v>
      </c>
      <c r="X63" s="12">
        <v>83.63</v>
      </c>
      <c r="Y63" s="12">
        <v>84.5</v>
      </c>
      <c r="Z63" s="12">
        <v>83</v>
      </c>
      <c r="AA63" s="12">
        <v>83.38</v>
      </c>
      <c r="AB63" s="117">
        <v>5579900</v>
      </c>
      <c r="AC63" s="12">
        <v>82.84</v>
      </c>
      <c r="AD63" s="2">
        <f t="shared" si="1"/>
        <v>1.5</v>
      </c>
      <c r="AE63" s="167">
        <f t="shared" si="2"/>
        <v>-2.7471237379666613E-2</v>
      </c>
    </row>
    <row r="64" spans="15:31" x14ac:dyDescent="0.25">
      <c r="O64" s="105">
        <v>0.93</v>
      </c>
      <c r="P64" s="105">
        <f t="shared" si="4"/>
        <v>78.585000000000008</v>
      </c>
      <c r="Q64" s="105"/>
      <c r="R64"/>
      <c r="S64" s="108"/>
      <c r="T64"/>
      <c r="W64" s="162">
        <v>42247</v>
      </c>
      <c r="X64" s="12">
        <v>86.9</v>
      </c>
      <c r="Y64" s="12">
        <v>87.08</v>
      </c>
      <c r="Z64" s="12">
        <v>85.73</v>
      </c>
      <c r="AA64" s="12">
        <v>85.74</v>
      </c>
      <c r="AB64" s="117">
        <v>5359400</v>
      </c>
      <c r="AC64" s="12">
        <v>85.18</v>
      </c>
      <c r="AD64" s="2">
        <f t="shared" si="1"/>
        <v>1.3499999999999943</v>
      </c>
      <c r="AE64" s="167">
        <f t="shared" si="2"/>
        <v>-1.332097764392437E-2</v>
      </c>
    </row>
    <row r="65" spans="15:31" x14ac:dyDescent="0.25">
      <c r="O65" s="105">
        <v>0.92</v>
      </c>
      <c r="P65" s="105">
        <f t="shared" si="4"/>
        <v>77.740000000000009</v>
      </c>
      <c r="Q65" s="105"/>
      <c r="R65"/>
      <c r="S65" s="108"/>
      <c r="T65"/>
      <c r="W65" s="162">
        <v>42244</v>
      </c>
      <c r="X65" s="12">
        <v>86.1</v>
      </c>
      <c r="Y65" s="12">
        <v>87.19</v>
      </c>
      <c r="Z65" s="12">
        <v>86.01</v>
      </c>
      <c r="AA65" s="12">
        <v>86.89</v>
      </c>
      <c r="AB65" s="117">
        <v>5654100</v>
      </c>
      <c r="AC65" s="12">
        <v>86.33</v>
      </c>
      <c r="AD65" s="2">
        <f t="shared" si="1"/>
        <v>1.1799999999999926</v>
      </c>
      <c r="AE65" s="167">
        <f t="shared" si="2"/>
        <v>7.1161922538496292E-3</v>
      </c>
    </row>
    <row r="66" spans="15:31" x14ac:dyDescent="0.25">
      <c r="O66" s="105">
        <v>0.91</v>
      </c>
      <c r="P66" s="105">
        <f t="shared" si="4"/>
        <v>76.894999999999996</v>
      </c>
      <c r="Q66" s="105"/>
      <c r="R66"/>
      <c r="S66" s="108"/>
      <c r="T66"/>
      <c r="W66" s="162">
        <v>42243</v>
      </c>
      <c r="X66" s="12">
        <v>84.35</v>
      </c>
      <c r="Y66" s="12">
        <v>86.33</v>
      </c>
      <c r="Z66" s="12">
        <v>84.14</v>
      </c>
      <c r="AA66" s="12">
        <v>86.28</v>
      </c>
      <c r="AB66" s="117">
        <v>10741600</v>
      </c>
      <c r="AC66" s="12">
        <v>85.72</v>
      </c>
      <c r="AD66" s="2">
        <f t="shared" si="1"/>
        <v>2.1899999999999977</v>
      </c>
      <c r="AE66" s="167" t="e">
        <f t="shared" si="2"/>
        <v>#DIV/0!</v>
      </c>
    </row>
    <row r="67" spans="15:31" x14ac:dyDescent="0.25">
      <c r="O67" s="105">
        <v>0.9</v>
      </c>
      <c r="P67" s="105">
        <f t="shared" si="4"/>
        <v>76.05</v>
      </c>
      <c r="Q67" s="105"/>
      <c r="R67"/>
      <c r="S67" s="108"/>
      <c r="T67"/>
      <c r="W67" s="162">
        <v>42243</v>
      </c>
      <c r="X67" s="12" t="s">
        <v>161</v>
      </c>
      <c r="Y67" s="12"/>
      <c r="Z67" s="12"/>
      <c r="AA67" s="12"/>
      <c r="AB67" s="117"/>
      <c r="AC67" s="12"/>
      <c r="AD67" s="2">
        <f>Y67-Z67</f>
        <v>0</v>
      </c>
      <c r="AE67" s="167">
        <f>AC67/AC68-1</f>
        <v>-1</v>
      </c>
    </row>
    <row r="68" spans="15:31" x14ac:dyDescent="0.25">
      <c r="W68" s="162">
        <v>42242</v>
      </c>
      <c r="X68" s="12">
        <v>82.63</v>
      </c>
      <c r="Y68" s="12">
        <v>84.31</v>
      </c>
      <c r="Z68" s="12">
        <v>81.73</v>
      </c>
      <c r="AA68" s="12">
        <v>83.55</v>
      </c>
      <c r="AB68" s="117">
        <v>12302500</v>
      </c>
      <c r="AC68" s="12">
        <v>82.46</v>
      </c>
      <c r="AD68" s="2">
        <f>Y68-Z68</f>
        <v>2.5799999999999983</v>
      </c>
      <c r="AE68" s="167" t="e">
        <f>AC68/AC70-1</f>
        <v>#DIV/0!</v>
      </c>
    </row>
    <row r="69" spans="15:31" x14ac:dyDescent="0.25">
      <c r="W69" s="162">
        <v>42241</v>
      </c>
      <c r="X69" s="12">
        <v>85.2</v>
      </c>
      <c r="Y69" s="12">
        <v>85.25</v>
      </c>
      <c r="Z69" s="12">
        <v>80.510000000000005</v>
      </c>
      <c r="AA69" s="12">
        <v>80.56</v>
      </c>
      <c r="AB69" s="117">
        <v>9192100</v>
      </c>
      <c r="AC69" s="12">
        <v>79.510000000000005</v>
      </c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363</v>
      </c>
      <c r="AI1" s="13" t="s">
        <v>364</v>
      </c>
      <c r="AJ1" s="13" t="s">
        <v>365</v>
      </c>
      <c r="AK1" s="13" t="s">
        <v>366</v>
      </c>
      <c r="AN1" s="13" t="s">
        <v>367</v>
      </c>
      <c r="AO1" s="13" t="s">
        <v>59</v>
      </c>
      <c r="AP1" s="13" t="s">
        <v>369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6" si="0">H2*I2-J2</f>
        <v>556.39</v>
      </c>
      <c r="L2" s="1">
        <v>42241</v>
      </c>
      <c r="M2" s="3">
        <v>12</v>
      </c>
      <c r="O2" s="13" t="s">
        <v>57</v>
      </c>
      <c r="Q2">
        <f>C35-H35</f>
        <v>3300</v>
      </c>
      <c r="T2" s="107"/>
      <c r="W2" s="116">
        <v>42333</v>
      </c>
      <c r="X2" s="12">
        <v>9.0500000000000007</v>
      </c>
      <c r="Y2" s="12">
        <v>9.4499999999999993</v>
      </c>
      <c r="Z2" s="12">
        <v>9.0299999999999994</v>
      </c>
      <c r="AA2" s="12">
        <v>9.41</v>
      </c>
      <c r="AB2" s="117">
        <v>25494200</v>
      </c>
      <c r="AC2" s="12">
        <v>9.41</v>
      </c>
      <c r="AD2" s="2">
        <f>Y2-Z2</f>
        <v>0.41999999999999993</v>
      </c>
      <c r="AE2" s="167">
        <f>AC2/AC3-1</f>
        <v>3.5203520352035333E-2</v>
      </c>
      <c r="AO2" t="s">
        <v>368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9.4304424242424254</v>
      </c>
      <c r="T3" s="150"/>
      <c r="W3" s="116">
        <v>42332</v>
      </c>
      <c r="X3" s="12">
        <v>9.07</v>
      </c>
      <c r="Y3" s="12">
        <v>9.1999999999999993</v>
      </c>
      <c r="Z3" s="12">
        <v>8.9700000000000006</v>
      </c>
      <c r="AA3" s="12">
        <v>9.09</v>
      </c>
      <c r="AB3" s="117">
        <v>26430900</v>
      </c>
      <c r="AC3" s="12">
        <v>9.09</v>
      </c>
      <c r="AD3" s="2">
        <f>Y3-Z3</f>
        <v>0.22999999999999865</v>
      </c>
      <c r="AE3" s="167">
        <f>AC3/AC4-1</f>
        <v>2.2050716648289725E-3</v>
      </c>
      <c r="AH3" t="s">
        <v>381</v>
      </c>
      <c r="AI3">
        <v>-400</v>
      </c>
      <c r="AJ3" t="s">
        <v>373</v>
      </c>
      <c r="AK3" t="s">
        <v>373</v>
      </c>
      <c r="AN3" s="353">
        <v>-3739.93</v>
      </c>
      <c r="AO3" t="s">
        <v>373</v>
      </c>
      <c r="AP3" t="s">
        <v>373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9.32</v>
      </c>
      <c r="T4" s="150">
        <v>42293</v>
      </c>
      <c r="U4" t="s">
        <v>213</v>
      </c>
      <c r="W4" s="116">
        <v>42331</v>
      </c>
      <c r="X4" s="12">
        <v>9.0500000000000007</v>
      </c>
      <c r="Y4" s="12">
        <v>9.24</v>
      </c>
      <c r="Z4" s="12">
        <v>8.8699999999999992</v>
      </c>
      <c r="AA4" s="12">
        <v>9.07</v>
      </c>
      <c r="AB4" s="117">
        <v>44110600</v>
      </c>
      <c r="AC4" s="12">
        <v>9.07</v>
      </c>
      <c r="AD4" s="2">
        <f t="shared" ref="AD4:AD67" si="2">Y4-Z4</f>
        <v>0.37000000000000099</v>
      </c>
      <c r="AE4" s="167">
        <f t="shared" ref="AE4:AE67" si="3">AC4/AC5-1</f>
        <v>4.3728423475259071E-2</v>
      </c>
      <c r="AH4" t="s">
        <v>382</v>
      </c>
      <c r="AI4">
        <v>865</v>
      </c>
      <c r="AJ4">
        <v>8.2899999999999991</v>
      </c>
      <c r="AK4" s="353">
        <v>7170.85</v>
      </c>
      <c r="AN4" s="353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30756</v>
      </c>
      <c r="W5" s="116">
        <v>42328</v>
      </c>
      <c r="X5" s="12">
        <v>8.81</v>
      </c>
      <c r="Y5" s="12">
        <v>8.9</v>
      </c>
      <c r="Z5" s="12">
        <v>8.59</v>
      </c>
      <c r="AA5" s="12">
        <v>8.69</v>
      </c>
      <c r="AB5" s="117">
        <v>24898400</v>
      </c>
      <c r="AC5" s="12">
        <v>8.69</v>
      </c>
      <c r="AD5" s="2">
        <f t="shared" si="2"/>
        <v>0.3100000000000005</v>
      </c>
      <c r="AE5" s="167">
        <f t="shared" si="3"/>
        <v>-7.9908675799087447E-3</v>
      </c>
      <c r="AH5" t="s">
        <v>383</v>
      </c>
      <c r="AI5">
        <v>565</v>
      </c>
      <c r="AJ5">
        <v>9.23</v>
      </c>
      <c r="AK5" s="353">
        <v>5217.34</v>
      </c>
      <c r="AN5" s="353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31120.460000000003</v>
      </c>
      <c r="W6" s="116">
        <v>42327</v>
      </c>
      <c r="X6" s="12">
        <v>8.51</v>
      </c>
      <c r="Y6" s="12">
        <v>8.7799999999999994</v>
      </c>
      <c r="Z6" s="12">
        <v>8.5</v>
      </c>
      <c r="AA6" s="12">
        <v>8.76</v>
      </c>
      <c r="AB6" s="117">
        <v>32449500</v>
      </c>
      <c r="AC6" s="12">
        <v>8.76</v>
      </c>
      <c r="AD6" s="2">
        <f t="shared" si="2"/>
        <v>0.27999999999999936</v>
      </c>
      <c r="AE6" s="167">
        <f t="shared" si="3"/>
        <v>4.1617122473246004E-2</v>
      </c>
      <c r="AH6" t="s">
        <v>372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-364.46000000000276</v>
      </c>
      <c r="R7" s="249" t="s">
        <v>397</v>
      </c>
      <c r="T7" s="107">
        <v>42015</v>
      </c>
      <c r="U7" t="s">
        <v>204</v>
      </c>
      <c r="W7" s="116">
        <v>42326</v>
      </c>
      <c r="X7" s="12">
        <v>8.31</v>
      </c>
      <c r="Y7" s="12">
        <v>8.41</v>
      </c>
      <c r="Z7" s="12">
        <v>8.2200000000000006</v>
      </c>
      <c r="AA7" s="12">
        <v>8.41</v>
      </c>
      <c r="AB7" s="117">
        <v>23677500</v>
      </c>
      <c r="AC7" s="12">
        <v>8.41</v>
      </c>
      <c r="AD7" s="2">
        <f t="shared" si="2"/>
        <v>0.1899999999999995</v>
      </c>
      <c r="AE7" s="167">
        <f t="shared" si="3"/>
        <v>1.692865779927466E-2</v>
      </c>
      <c r="AH7" t="s">
        <v>383</v>
      </c>
      <c r="AI7">
        <v>600</v>
      </c>
      <c r="AJ7">
        <v>8.77</v>
      </c>
      <c r="AK7" s="353">
        <v>5264.63</v>
      </c>
      <c r="AN7" s="353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-1.1711266478708954E-2</v>
      </c>
      <c r="W8" s="116">
        <v>42325</v>
      </c>
      <c r="X8" s="12">
        <v>8.33</v>
      </c>
      <c r="Y8" s="12">
        <v>8.4600000000000009</v>
      </c>
      <c r="Z8" s="12">
        <v>8.24</v>
      </c>
      <c r="AA8" s="12">
        <v>8.27</v>
      </c>
      <c r="AB8" s="117">
        <v>34652200</v>
      </c>
      <c r="AC8" s="12">
        <v>8.27</v>
      </c>
      <c r="AD8" s="2">
        <f t="shared" si="2"/>
        <v>0.22000000000000064</v>
      </c>
      <c r="AE8" s="167">
        <f t="shared" si="3"/>
        <v>-2.4125452352231624E-3</v>
      </c>
      <c r="AH8" t="s">
        <v>372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42324</v>
      </c>
      <c r="X9" s="12">
        <v>7.97</v>
      </c>
      <c r="Y9" s="12">
        <v>8.32</v>
      </c>
      <c r="Z9" s="12">
        <v>7.96</v>
      </c>
      <c r="AA9" s="12">
        <v>8.2899999999999991</v>
      </c>
      <c r="AB9" s="117">
        <v>33638800</v>
      </c>
      <c r="AC9" s="12">
        <v>8.2899999999999991</v>
      </c>
      <c r="AD9" s="2">
        <f t="shared" si="2"/>
        <v>0.36000000000000032</v>
      </c>
      <c r="AE9" s="167">
        <f t="shared" si="3"/>
        <v>3.7546933667083726E-2</v>
      </c>
      <c r="AH9" t="s">
        <v>383</v>
      </c>
      <c r="AI9">
        <v>235</v>
      </c>
      <c r="AJ9">
        <v>9.02</v>
      </c>
      <c r="AK9" s="353">
        <v>2120.71</v>
      </c>
      <c r="AN9" s="353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42321</v>
      </c>
      <c r="X10" s="12">
        <v>7.85</v>
      </c>
      <c r="Y10" s="12">
        <v>8.06</v>
      </c>
      <c r="Z10" s="12">
        <v>7.82</v>
      </c>
      <c r="AA10" s="12">
        <v>7.99</v>
      </c>
      <c r="AB10" s="117">
        <v>26062800</v>
      </c>
      <c r="AC10" s="12">
        <v>7.99</v>
      </c>
      <c r="AD10" s="2">
        <f t="shared" si="2"/>
        <v>0.24000000000000021</v>
      </c>
      <c r="AE10" s="167">
        <f t="shared" si="3"/>
        <v>2.1739130434782705E-2</v>
      </c>
      <c r="AH10" t="s">
        <v>372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42320</v>
      </c>
      <c r="X11" s="12">
        <v>8</v>
      </c>
      <c r="Y11" s="12">
        <v>8</v>
      </c>
      <c r="Z11" s="12">
        <v>7.81</v>
      </c>
      <c r="AA11" s="12">
        <v>7.82</v>
      </c>
      <c r="AB11" s="117">
        <v>38852600</v>
      </c>
      <c r="AC11" s="12">
        <v>7.82</v>
      </c>
      <c r="AD11" s="2">
        <f t="shared" si="2"/>
        <v>0.19000000000000039</v>
      </c>
      <c r="AE11" s="167">
        <f t="shared" si="3"/>
        <v>-3.2178217821782207E-2</v>
      </c>
      <c r="AH11" t="s">
        <v>384</v>
      </c>
      <c r="AI11">
        <v>400</v>
      </c>
      <c r="AJ11">
        <v>8.9</v>
      </c>
      <c r="AK11" s="353">
        <v>3561.74</v>
      </c>
      <c r="AN11" s="353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42319</v>
      </c>
      <c r="X12" s="12">
        <v>8.3800000000000008</v>
      </c>
      <c r="Y12" s="12">
        <v>8.4700000000000006</v>
      </c>
      <c r="Z12" s="12">
        <v>8.08</v>
      </c>
      <c r="AA12" s="12">
        <v>8.08</v>
      </c>
      <c r="AB12" s="117">
        <v>33612100</v>
      </c>
      <c r="AC12" s="12">
        <v>8.08</v>
      </c>
      <c r="AD12" s="2">
        <f t="shared" si="2"/>
        <v>0.39000000000000057</v>
      </c>
      <c r="AE12" s="167">
        <f t="shared" si="3"/>
        <v>-3.2335329341317331E-2</v>
      </c>
      <c r="AH12" t="s">
        <v>372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42318</v>
      </c>
      <c r="X13" s="12">
        <v>8.6</v>
      </c>
      <c r="Y13" s="12">
        <v>8.61</v>
      </c>
      <c r="Z13" s="12">
        <v>8.34</v>
      </c>
      <c r="AA13" s="12">
        <v>8.35</v>
      </c>
      <c r="AB13" s="117">
        <v>28330100</v>
      </c>
      <c r="AC13" s="12">
        <v>8.35</v>
      </c>
      <c r="AD13" s="2">
        <f t="shared" si="2"/>
        <v>0.26999999999999957</v>
      </c>
      <c r="AE13" s="167">
        <f t="shared" si="3"/>
        <v>-3.0197444831591147E-2</v>
      </c>
      <c r="AH13" t="s">
        <v>374</v>
      </c>
      <c r="AI13">
        <v>135</v>
      </c>
      <c r="AJ13">
        <v>9.08</v>
      </c>
      <c r="AK13" s="353">
        <v>1226.4000000000001</v>
      </c>
      <c r="AN13" s="353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42317</v>
      </c>
      <c r="X14" s="12">
        <v>8.9700000000000006</v>
      </c>
      <c r="Y14" s="12">
        <v>9</v>
      </c>
      <c r="Z14" s="12">
        <v>8.5</v>
      </c>
      <c r="AA14" s="12">
        <v>8.61</v>
      </c>
      <c r="AB14" s="117">
        <v>43479300</v>
      </c>
      <c r="AC14" s="12">
        <v>8.61</v>
      </c>
      <c r="AD14" s="2">
        <f t="shared" si="2"/>
        <v>0.5</v>
      </c>
      <c r="AE14" s="167">
        <f t="shared" si="3"/>
        <v>-5.2805280528052889E-2</v>
      </c>
      <c r="AH14" t="s">
        <v>372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42314</v>
      </c>
      <c r="X15" s="12">
        <v>9.11</v>
      </c>
      <c r="Y15" s="12">
        <v>9.18</v>
      </c>
      <c r="Z15" s="12">
        <v>8.98</v>
      </c>
      <c r="AA15" s="12">
        <v>9.09</v>
      </c>
      <c r="AB15" s="117">
        <v>23359600</v>
      </c>
      <c r="AC15" s="12">
        <v>9.09</v>
      </c>
      <c r="AD15" s="2">
        <f t="shared" si="2"/>
        <v>0.19999999999999929</v>
      </c>
      <c r="AE15" s="167">
        <f t="shared" si="3"/>
        <v>-1.1956521739130421E-2</v>
      </c>
      <c r="AH15" t="s">
        <v>374</v>
      </c>
      <c r="AI15">
        <v>300</v>
      </c>
      <c r="AJ15">
        <v>9.94</v>
      </c>
      <c r="AK15" s="353">
        <v>2983.39</v>
      </c>
      <c r="AN15" s="353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H16" s="240"/>
      <c r="I16" s="3"/>
      <c r="J16" s="3"/>
      <c r="K16" s="3"/>
      <c r="W16" s="116">
        <v>42313</v>
      </c>
      <c r="X16" s="12">
        <v>9.27</v>
      </c>
      <c r="Y16" s="12">
        <v>9.32</v>
      </c>
      <c r="Z16" s="12">
        <v>9.06</v>
      </c>
      <c r="AA16" s="12">
        <v>9.1999999999999993</v>
      </c>
      <c r="AB16" s="117">
        <v>22526500</v>
      </c>
      <c r="AC16" s="12">
        <v>9.1999999999999993</v>
      </c>
      <c r="AD16" s="2">
        <f t="shared" si="2"/>
        <v>0.25999999999999979</v>
      </c>
      <c r="AE16" s="167">
        <f t="shared" si="3"/>
        <v>-1.9189765458422325E-2</v>
      </c>
      <c r="AH16" t="s">
        <v>372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42312</v>
      </c>
      <c r="X17" s="12">
        <v>9.4499999999999993</v>
      </c>
      <c r="Y17" s="12">
        <v>9.51</v>
      </c>
      <c r="Z17" s="12">
        <v>9.27</v>
      </c>
      <c r="AA17" s="12">
        <v>9.3800000000000008</v>
      </c>
      <c r="AB17" s="117">
        <v>22174500</v>
      </c>
      <c r="AC17" s="12">
        <v>9.3800000000000008</v>
      </c>
      <c r="AD17" s="2">
        <f t="shared" si="2"/>
        <v>0.24000000000000021</v>
      </c>
      <c r="AE17" s="167" t="e">
        <f t="shared" si="3"/>
        <v>#DIV/0!</v>
      </c>
      <c r="AH17" t="s">
        <v>374</v>
      </c>
      <c r="AI17">
        <v>200</v>
      </c>
      <c r="AJ17">
        <v>10</v>
      </c>
      <c r="AK17" s="353">
        <v>2000.94</v>
      </c>
      <c r="AN17" s="353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42312</v>
      </c>
      <c r="X18" s="12" t="s">
        <v>137</v>
      </c>
      <c r="Y18" s="12"/>
      <c r="Z18" s="12"/>
      <c r="AA18" s="12"/>
      <c r="AB18" s="117"/>
      <c r="AC18" s="12"/>
      <c r="AD18" s="2">
        <f t="shared" si="2"/>
        <v>0</v>
      </c>
      <c r="AE18" s="167">
        <f t="shared" si="3"/>
        <v>-1</v>
      </c>
      <c r="AH18" t="s">
        <v>372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42311</v>
      </c>
      <c r="X19" s="12">
        <v>9.1999999999999993</v>
      </c>
      <c r="Y19" s="12">
        <v>9.58</v>
      </c>
      <c r="Z19" s="12">
        <v>9.19</v>
      </c>
      <c r="AA19" s="12">
        <v>9.3800000000000008</v>
      </c>
      <c r="AB19" s="117">
        <v>25614000</v>
      </c>
      <c r="AC19" s="12">
        <v>9.35</v>
      </c>
      <c r="AD19" s="2">
        <f t="shared" si="2"/>
        <v>0.39000000000000057</v>
      </c>
      <c r="AE19" s="167">
        <f t="shared" si="3"/>
        <v>2.2975929978118037E-2</v>
      </c>
      <c r="AH19" t="s">
        <v>385</v>
      </c>
      <c r="AI19">
        <v>150</v>
      </c>
      <c r="AJ19">
        <v>9.58</v>
      </c>
      <c r="AK19" s="353">
        <v>1437.72</v>
      </c>
      <c r="AN19" s="353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42310</v>
      </c>
      <c r="X20" s="12">
        <v>8.9499999999999993</v>
      </c>
      <c r="Y20" s="12">
        <v>9.24</v>
      </c>
      <c r="Z20" s="12">
        <v>8.93</v>
      </c>
      <c r="AA20" s="12">
        <v>9.17</v>
      </c>
      <c r="AB20" s="117">
        <v>29981800</v>
      </c>
      <c r="AC20" s="12">
        <v>9.14</v>
      </c>
      <c r="AD20" s="2">
        <f t="shared" si="2"/>
        <v>0.3100000000000005</v>
      </c>
      <c r="AE20" s="167">
        <f t="shared" si="3"/>
        <v>2.6966292134831482E-2</v>
      </c>
      <c r="AH20" t="s">
        <v>372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42307</v>
      </c>
      <c r="X21" s="12">
        <v>8.9700000000000006</v>
      </c>
      <c r="Y21" s="12">
        <v>9.06</v>
      </c>
      <c r="Z21" s="12">
        <v>8.8699999999999992</v>
      </c>
      <c r="AA21" s="12">
        <v>8.93</v>
      </c>
      <c r="AB21" s="117">
        <v>34944600</v>
      </c>
      <c r="AC21" s="12">
        <v>8.9</v>
      </c>
      <c r="AD21" s="2">
        <f t="shared" si="2"/>
        <v>0.19000000000000128</v>
      </c>
      <c r="AE21" s="167">
        <f t="shared" si="3"/>
        <v>-2.2421524663677195E-3</v>
      </c>
      <c r="AH21" t="s">
        <v>386</v>
      </c>
      <c r="AI21">
        <v>150</v>
      </c>
      <c r="AJ21">
        <v>9.74</v>
      </c>
      <c r="AK21" s="353">
        <v>1461.72</v>
      </c>
      <c r="AN21" s="353">
        <v>1398</v>
      </c>
      <c r="AO21">
        <v>-63.72</v>
      </c>
      <c r="AP21">
        <v>-4.3600000000000003</v>
      </c>
    </row>
    <row r="22" spans="2:42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42306</v>
      </c>
      <c r="X22" s="12">
        <v>8.9</v>
      </c>
      <c r="Y22" s="12">
        <v>9.01</v>
      </c>
      <c r="Z22" s="12">
        <v>8.82</v>
      </c>
      <c r="AA22" s="12">
        <v>8.9499999999999993</v>
      </c>
      <c r="AB22" s="117">
        <v>29431800</v>
      </c>
      <c r="AC22" s="12">
        <v>8.92</v>
      </c>
      <c r="AD22" s="2">
        <f t="shared" si="2"/>
        <v>0.1899999999999995</v>
      </c>
      <c r="AE22" s="167">
        <f t="shared" si="3"/>
        <v>-4.4642857142858094E-3</v>
      </c>
      <c r="AH22" t="s">
        <v>372</v>
      </c>
    </row>
    <row r="23" spans="2:42" x14ac:dyDescent="0.25">
      <c r="B23" s="1">
        <v>42306</v>
      </c>
      <c r="C23" s="317">
        <v>300</v>
      </c>
      <c r="D23" s="318">
        <v>8.7200000000000006</v>
      </c>
      <c r="E23" s="318">
        <v>6.95</v>
      </c>
      <c r="F23" s="318">
        <f t="shared" si="1"/>
        <v>2622.95</v>
      </c>
      <c r="G23" s="1"/>
      <c r="W23" s="116">
        <v>42305</v>
      </c>
      <c r="X23" s="12">
        <v>8.75</v>
      </c>
      <c r="Y23" s="12">
        <v>9.1300000000000008</v>
      </c>
      <c r="Z23" s="12">
        <v>8.7100000000000009</v>
      </c>
      <c r="AA23" s="12">
        <v>8.99</v>
      </c>
      <c r="AB23" s="117">
        <v>33242700</v>
      </c>
      <c r="AC23" s="12">
        <v>8.9600000000000009</v>
      </c>
      <c r="AD23" s="2">
        <f t="shared" si="2"/>
        <v>0.41999999999999993</v>
      </c>
      <c r="AE23" s="167">
        <f t="shared" si="3"/>
        <v>2.9885057471264576E-2</v>
      </c>
      <c r="AH23" t="s">
        <v>371</v>
      </c>
      <c r="AI23">
        <v>100</v>
      </c>
      <c r="AJ23">
        <v>10.43</v>
      </c>
      <c r="AK23" s="353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42304</v>
      </c>
      <c r="X24" s="12">
        <v>8.7899999999999991</v>
      </c>
      <c r="Y24" s="12">
        <v>8.94</v>
      </c>
      <c r="Z24" s="12">
        <v>8.6199999999999992</v>
      </c>
      <c r="AA24" s="12">
        <v>8.73</v>
      </c>
      <c r="AB24" s="117">
        <v>26942500</v>
      </c>
      <c r="AC24" s="12">
        <v>8.6999999999999993</v>
      </c>
      <c r="AD24" s="2">
        <f t="shared" si="2"/>
        <v>0.32000000000000028</v>
      </c>
      <c r="AE24" s="167">
        <f t="shared" si="3"/>
        <v>-4.5766590389016981E-3</v>
      </c>
      <c r="AH24" t="s">
        <v>372</v>
      </c>
    </row>
    <row r="25" spans="2:42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42303</v>
      </c>
      <c r="X25" s="12">
        <v>9.1300000000000008</v>
      </c>
      <c r="Y25" s="12">
        <v>9.19</v>
      </c>
      <c r="Z25" s="12">
        <v>8.7100000000000009</v>
      </c>
      <c r="AA25" s="12">
        <v>8.77</v>
      </c>
      <c r="AB25" s="117">
        <v>25980500</v>
      </c>
      <c r="AC25" s="12">
        <v>8.74</v>
      </c>
      <c r="AD25" s="2">
        <f t="shared" si="2"/>
        <v>0.47999999999999865</v>
      </c>
      <c r="AE25" s="167">
        <f t="shared" si="3"/>
        <v>-4.0614709110867064E-2</v>
      </c>
    </row>
    <row r="26" spans="2:42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42300</v>
      </c>
      <c r="X26" s="12">
        <v>9.16</v>
      </c>
      <c r="Y26" s="12">
        <v>9.2799999999999994</v>
      </c>
      <c r="Z26" s="12">
        <v>9.06</v>
      </c>
      <c r="AA26" s="12">
        <v>9.14</v>
      </c>
      <c r="AB26" s="117">
        <v>20297300</v>
      </c>
      <c r="AC26" s="12">
        <v>9.11</v>
      </c>
      <c r="AD26" s="2">
        <f t="shared" si="2"/>
        <v>0.21999999999999886</v>
      </c>
      <c r="AE26" s="167">
        <f t="shared" si="3"/>
        <v>5.5187637969094094E-3</v>
      </c>
    </row>
    <row r="27" spans="2:42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42299</v>
      </c>
      <c r="X27" s="12">
        <v>9.16</v>
      </c>
      <c r="Y27" s="12">
        <v>9.49</v>
      </c>
      <c r="Z27" s="12">
        <v>9.0500000000000007</v>
      </c>
      <c r="AA27" s="12">
        <v>9.09</v>
      </c>
      <c r="AB27" s="117">
        <v>34028500</v>
      </c>
      <c r="AC27" s="12">
        <v>9.06</v>
      </c>
      <c r="AD27" s="2">
        <f t="shared" si="2"/>
        <v>0.4399999999999995</v>
      </c>
      <c r="AE27" s="167">
        <f t="shared" si="3"/>
        <v>-2.2026431718060735E-3</v>
      </c>
    </row>
    <row r="28" spans="2:42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42298</v>
      </c>
      <c r="X28" s="12">
        <v>9.39</v>
      </c>
      <c r="Y28" s="12">
        <v>9.43</v>
      </c>
      <c r="Z28" s="12">
        <v>9.11</v>
      </c>
      <c r="AA28" s="12">
        <v>9.11</v>
      </c>
      <c r="AB28" s="117">
        <v>20398400</v>
      </c>
      <c r="AC28" s="12">
        <v>9.08</v>
      </c>
      <c r="AD28" s="2">
        <f t="shared" si="2"/>
        <v>0.32000000000000028</v>
      </c>
      <c r="AE28" s="167">
        <f t="shared" si="3"/>
        <v>-3.1982942430703654E-2</v>
      </c>
    </row>
    <row r="29" spans="2:42" x14ac:dyDescent="0.25">
      <c r="W29" s="116">
        <v>42297</v>
      </c>
      <c r="X29" s="12">
        <v>9.36</v>
      </c>
      <c r="Y29" s="12">
        <v>9.4600000000000009</v>
      </c>
      <c r="Z29" s="12">
        <v>9.31</v>
      </c>
      <c r="AA29" s="12">
        <v>9.41</v>
      </c>
      <c r="AB29" s="117">
        <v>25704200</v>
      </c>
      <c r="AC29" s="12">
        <v>9.3800000000000008</v>
      </c>
      <c r="AD29" s="2">
        <f t="shared" si="2"/>
        <v>0.15000000000000036</v>
      </c>
      <c r="AE29" s="167">
        <f t="shared" si="3"/>
        <v>-1.0649627263045192E-3</v>
      </c>
    </row>
    <row r="30" spans="2:42" x14ac:dyDescent="0.25">
      <c r="W30" s="116">
        <v>42296</v>
      </c>
      <c r="X30" s="12">
        <v>9.43</v>
      </c>
      <c r="Y30" s="12">
        <v>9.57</v>
      </c>
      <c r="Z30" s="12">
        <v>9.36</v>
      </c>
      <c r="AA30" s="12">
        <v>9.42</v>
      </c>
      <c r="AB30" s="117">
        <v>23063000</v>
      </c>
      <c r="AC30" s="12">
        <v>9.39</v>
      </c>
      <c r="AD30" s="2">
        <f t="shared" si="2"/>
        <v>0.21000000000000085</v>
      </c>
      <c r="AE30" s="167">
        <f t="shared" si="3"/>
        <v>-1.3655462184873901E-2</v>
      </c>
    </row>
    <row r="31" spans="2:42" x14ac:dyDescent="0.25">
      <c r="W31" s="116">
        <v>42293</v>
      </c>
      <c r="X31" s="12">
        <v>9.7799999999999994</v>
      </c>
      <c r="Y31" s="12">
        <v>9.7899999999999991</v>
      </c>
      <c r="Z31" s="12">
        <v>9.43</v>
      </c>
      <c r="AA31" s="12">
        <v>9.5500000000000007</v>
      </c>
      <c r="AB31" s="117">
        <v>27304000</v>
      </c>
      <c r="AC31" s="12">
        <v>9.52</v>
      </c>
      <c r="AD31" s="2">
        <f t="shared" si="2"/>
        <v>0.35999999999999943</v>
      </c>
      <c r="AE31" s="167">
        <f t="shared" si="3"/>
        <v>-1.5511892450879028E-2</v>
      </c>
    </row>
    <row r="32" spans="2:42" x14ac:dyDescent="0.25">
      <c r="W32" s="116">
        <v>42292</v>
      </c>
      <c r="X32" s="12">
        <v>9.93</v>
      </c>
      <c r="Y32" s="12">
        <v>10</v>
      </c>
      <c r="Z32" s="12">
        <v>9.6300000000000008</v>
      </c>
      <c r="AA32" s="12">
        <v>9.6999999999999993</v>
      </c>
      <c r="AB32" s="117">
        <v>49802300</v>
      </c>
      <c r="AC32" s="12">
        <v>9.67</v>
      </c>
      <c r="AD32" s="2">
        <f t="shared" si="2"/>
        <v>0.36999999999999922</v>
      </c>
      <c r="AE32" s="167">
        <f t="shared" si="3"/>
        <v>-2.5201612903225756E-2</v>
      </c>
    </row>
    <row r="33" spans="1:31" x14ac:dyDescent="0.25">
      <c r="W33" s="116">
        <v>42291</v>
      </c>
      <c r="X33" s="12">
        <v>10.09</v>
      </c>
      <c r="Y33" s="12">
        <v>10.11</v>
      </c>
      <c r="Z33" s="12">
        <v>9.91</v>
      </c>
      <c r="AA33" s="12">
        <v>9.9499999999999993</v>
      </c>
      <c r="AB33" s="117">
        <v>42258600</v>
      </c>
      <c r="AC33" s="12">
        <v>9.92</v>
      </c>
      <c r="AD33" s="2">
        <f t="shared" si="2"/>
        <v>0.19999999999999929</v>
      </c>
      <c r="AE33" s="167">
        <f t="shared" si="3"/>
        <v>-8.0000000000000071E-3</v>
      </c>
    </row>
    <row r="34" spans="1:31" x14ac:dyDescent="0.25">
      <c r="W34" s="116">
        <v>42290</v>
      </c>
      <c r="X34" s="12">
        <v>9.9600000000000009</v>
      </c>
      <c r="Y34" s="12">
        <v>10.220000000000001</v>
      </c>
      <c r="Z34" s="12">
        <v>9.86</v>
      </c>
      <c r="AA34" s="12">
        <v>10.029999999999999</v>
      </c>
      <c r="AB34" s="117">
        <v>36236700</v>
      </c>
      <c r="AC34" s="12">
        <v>10</v>
      </c>
      <c r="AD34" s="2">
        <f t="shared" si="2"/>
        <v>0.36000000000000121</v>
      </c>
      <c r="AE34" s="167">
        <f t="shared" si="3"/>
        <v>-4.9751243781095411E-3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SUM(H2:H16)</f>
        <v>12302</v>
      </c>
      <c r="I35" s="21"/>
      <c r="J35" s="21"/>
      <c r="K35" s="21">
        <f>SUM(K2:K16)</f>
        <v>111120.05999999998</v>
      </c>
      <c r="L35" s="21"/>
      <c r="M35" s="21">
        <f>SUM(M2:M15)</f>
        <v>123</v>
      </c>
      <c r="W35" s="116">
        <v>42289</v>
      </c>
      <c r="X35" s="12">
        <v>10.28</v>
      </c>
      <c r="Y35" s="12">
        <v>10.29</v>
      </c>
      <c r="Z35" s="12">
        <v>9.9700000000000006</v>
      </c>
      <c r="AA35" s="12">
        <v>10.08</v>
      </c>
      <c r="AB35" s="117">
        <v>31444100</v>
      </c>
      <c r="AC35" s="12">
        <v>10.050000000000001</v>
      </c>
      <c r="AD35" s="2">
        <f t="shared" si="2"/>
        <v>0.31999999999999851</v>
      </c>
      <c r="AE35" s="167">
        <f t="shared" si="3"/>
        <v>-1.7595307917888547E-2</v>
      </c>
    </row>
    <row r="36" spans="1:31" x14ac:dyDescent="0.25">
      <c r="W36" s="116">
        <v>42286</v>
      </c>
      <c r="X36" s="12">
        <v>10.67</v>
      </c>
      <c r="Y36" s="12">
        <v>10.92</v>
      </c>
      <c r="Z36" s="12">
        <v>10.25</v>
      </c>
      <c r="AA36" s="12">
        <v>10.26</v>
      </c>
      <c r="AB36" s="117">
        <v>78717500</v>
      </c>
      <c r="AC36" s="12">
        <v>10.23</v>
      </c>
      <c r="AD36" s="2">
        <f t="shared" si="2"/>
        <v>0.66999999999999993</v>
      </c>
      <c r="AE36" s="167">
        <f t="shared" si="3"/>
        <v>-6.7456700091157673E-2</v>
      </c>
    </row>
    <row r="37" spans="1:31" x14ac:dyDescent="0.25">
      <c r="W37" s="116">
        <v>42285</v>
      </c>
      <c r="X37" s="12">
        <v>10.85</v>
      </c>
      <c r="Y37" s="12">
        <v>11.11</v>
      </c>
      <c r="Z37" s="12">
        <v>10.63</v>
      </c>
      <c r="AA37" s="12">
        <v>11.01</v>
      </c>
      <c r="AB37" s="117">
        <v>36373200</v>
      </c>
      <c r="AC37" s="12">
        <v>10.97</v>
      </c>
      <c r="AD37" s="2">
        <f t="shared" si="2"/>
        <v>0.47999999999999865</v>
      </c>
      <c r="AE37" s="167">
        <f t="shared" si="3"/>
        <v>5.499541704858002E-3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0" t="s">
        <v>231</v>
      </c>
      <c r="H38" s="300" t="s">
        <v>98</v>
      </c>
      <c r="I38" s="300" t="s">
        <v>333</v>
      </c>
      <c r="W38" s="116">
        <v>42284</v>
      </c>
      <c r="X38" s="12">
        <v>11.15</v>
      </c>
      <c r="Y38" s="12">
        <v>11.18</v>
      </c>
      <c r="Z38" s="12">
        <v>10.66</v>
      </c>
      <c r="AA38" s="12">
        <v>10.94</v>
      </c>
      <c r="AB38" s="117">
        <v>41579500</v>
      </c>
      <c r="AC38" s="12">
        <v>10.91</v>
      </c>
      <c r="AD38" s="2">
        <f t="shared" si="2"/>
        <v>0.51999999999999957</v>
      </c>
      <c r="AE38" s="167">
        <f t="shared" si="3"/>
        <v>-2.7422303473491061E-3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36" t="s">
        <v>78</v>
      </c>
      <c r="Q39" s="336"/>
      <c r="R39" s="47"/>
      <c r="T39" s="113" t="s">
        <v>129</v>
      </c>
      <c r="W39" s="116">
        <v>42283</v>
      </c>
      <c r="X39" s="12">
        <v>10.43</v>
      </c>
      <c r="Y39" s="12">
        <v>11.03</v>
      </c>
      <c r="Z39" s="12">
        <v>10.41</v>
      </c>
      <c r="AA39" s="12">
        <v>10.98</v>
      </c>
      <c r="AB39" s="117">
        <v>57268300</v>
      </c>
      <c r="AC39" s="12">
        <v>10.94</v>
      </c>
      <c r="AD39" s="2">
        <f t="shared" si="2"/>
        <v>0.61999999999999922</v>
      </c>
      <c r="AE39" s="167">
        <f t="shared" si="3"/>
        <v>5.3949903660886145E-2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9" si="5">D40*C40</f>
        <v>36112</v>
      </c>
      <c r="H40" s="314">
        <f t="shared" ref="H40:H49" si="6">(E40-D40)/D40</f>
        <v>-7.8893442622950782E-2</v>
      </c>
      <c r="I40" s="53"/>
      <c r="O40" s="2"/>
      <c r="P40" s="105">
        <v>1.1000000000000001</v>
      </c>
      <c r="Q40" s="105">
        <f>P40*$Q$4</f>
        <v>10.252000000000001</v>
      </c>
      <c r="R40" s="47"/>
      <c r="T40" s="109" t="s">
        <v>114</v>
      </c>
      <c r="U40" s="110">
        <v>9.41</v>
      </c>
      <c r="W40" s="116">
        <v>42282</v>
      </c>
      <c r="X40" s="12">
        <v>9.61</v>
      </c>
      <c r="Y40" s="12">
        <v>10.45</v>
      </c>
      <c r="Z40" s="12">
        <v>9.6</v>
      </c>
      <c r="AA40" s="12">
        <v>10.41</v>
      </c>
      <c r="AB40" s="117">
        <v>48445400</v>
      </c>
      <c r="AC40" s="12">
        <v>10.38</v>
      </c>
      <c r="AD40" s="2">
        <f t="shared" si="2"/>
        <v>0.84999999999999964</v>
      </c>
      <c r="AE40" s="167">
        <f t="shared" si="3"/>
        <v>9.378292939936772E-2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4">
        <f t="shared" si="6"/>
        <v>-3.5971223021582698E-2</v>
      </c>
      <c r="I41" s="53"/>
      <c r="O41" s="2"/>
      <c r="P41" s="105">
        <v>1.0900000000000001</v>
      </c>
      <c r="Q41" s="105">
        <f t="shared" ref="Q41:Q60" si="7">P41*$Q$4</f>
        <v>10.158800000000001</v>
      </c>
      <c r="R41" s="47"/>
      <c r="T41" s="109" t="s">
        <v>115</v>
      </c>
      <c r="U41" s="110">
        <v>9.32</v>
      </c>
      <c r="W41" s="116">
        <v>42279</v>
      </c>
      <c r="X41" s="12">
        <v>9.15</v>
      </c>
      <c r="Y41" s="12">
        <v>9.52</v>
      </c>
      <c r="Z41" s="12">
        <v>9.1</v>
      </c>
      <c r="AA41" s="12">
        <v>9.52</v>
      </c>
      <c r="AB41" s="117">
        <v>28139600</v>
      </c>
      <c r="AC41" s="12">
        <v>9.49</v>
      </c>
      <c r="AD41" s="2">
        <f t="shared" si="2"/>
        <v>0.41999999999999993</v>
      </c>
      <c r="AE41" s="167">
        <f t="shared" si="3"/>
        <v>2.8169014084507005E-2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4">
        <f t="shared" si="6"/>
        <v>-0.13207547169811315</v>
      </c>
      <c r="I42" s="53"/>
      <c r="O42" s="2"/>
      <c r="P42" s="105">
        <v>1.08</v>
      </c>
      <c r="Q42" s="105">
        <f t="shared" si="7"/>
        <v>10.065600000000002</v>
      </c>
      <c r="R42" s="47"/>
      <c r="T42" s="109" t="s">
        <v>116</v>
      </c>
      <c r="U42" s="110" t="s">
        <v>277</v>
      </c>
      <c r="W42" s="116">
        <v>42278</v>
      </c>
      <c r="X42" s="12">
        <v>9.7100000000000009</v>
      </c>
      <c r="Y42" s="12">
        <v>9.85</v>
      </c>
      <c r="Z42" s="12">
        <v>9.19</v>
      </c>
      <c r="AA42" s="12">
        <v>9.26</v>
      </c>
      <c r="AB42" s="117">
        <v>36865000</v>
      </c>
      <c r="AC42" s="12">
        <v>9.23</v>
      </c>
      <c r="AD42" s="2">
        <f t="shared" si="2"/>
        <v>0.66000000000000014</v>
      </c>
      <c r="AE42" s="167">
        <f t="shared" si="3"/>
        <v>-4.1536863966770587E-2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4">
        <f t="shared" si="6"/>
        <v>-0.12527964205816547</v>
      </c>
      <c r="I43" s="53"/>
      <c r="O43" s="2"/>
      <c r="P43" s="105">
        <v>1.07</v>
      </c>
      <c r="Q43" s="105">
        <f t="shared" si="7"/>
        <v>9.9724000000000004</v>
      </c>
      <c r="R43" s="105"/>
      <c r="T43" s="109" t="s">
        <v>117</v>
      </c>
      <c r="U43" s="110" t="s">
        <v>278</v>
      </c>
      <c r="W43" s="116">
        <v>42277</v>
      </c>
      <c r="X43" s="12">
        <v>9.61</v>
      </c>
      <c r="Y43" s="12">
        <v>9.7100000000000009</v>
      </c>
      <c r="Z43" s="12">
        <v>9.43</v>
      </c>
      <c r="AA43" s="12">
        <v>9.66</v>
      </c>
      <c r="AB43" s="117">
        <v>41955500</v>
      </c>
      <c r="AC43" s="12">
        <v>9.6300000000000008</v>
      </c>
      <c r="AD43" s="2">
        <f t="shared" si="2"/>
        <v>0.28000000000000114</v>
      </c>
      <c r="AE43" s="167">
        <f t="shared" si="3"/>
        <v>2.2292993630573354E-2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4">
        <f t="shared" si="6"/>
        <v>-7.1569720587748145E-2</v>
      </c>
      <c r="I44" s="53"/>
      <c r="O44" s="2"/>
      <c r="P44" s="105">
        <v>1.06</v>
      </c>
      <c r="Q44" s="105">
        <f t="shared" si="7"/>
        <v>9.8792000000000009</v>
      </c>
      <c r="R44" s="105"/>
      <c r="T44" s="109" t="s">
        <v>118</v>
      </c>
      <c r="U44" s="110">
        <v>11.62</v>
      </c>
      <c r="W44" s="116">
        <v>42276</v>
      </c>
      <c r="X44" s="12">
        <v>9.6199999999999992</v>
      </c>
      <c r="Y44" s="12">
        <v>9.77</v>
      </c>
      <c r="Z44" s="12">
        <v>9.36</v>
      </c>
      <c r="AA44" s="12">
        <v>9.4499999999999993</v>
      </c>
      <c r="AB44" s="117">
        <v>39300500</v>
      </c>
      <c r="AC44" s="12">
        <v>9.42</v>
      </c>
      <c r="AD44" s="2">
        <f t="shared" si="2"/>
        <v>0.41000000000000014</v>
      </c>
      <c r="AE44" s="167">
        <f t="shared" si="3"/>
        <v>-1.4644351464435212E-2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4">
        <f t="shared" si="6"/>
        <v>-7.2235460241814473E-2</v>
      </c>
      <c r="I45" s="53"/>
      <c r="O45" s="2"/>
      <c r="P45" s="105">
        <v>1.05</v>
      </c>
      <c r="Q45" s="105">
        <f t="shared" si="7"/>
        <v>9.7860000000000014</v>
      </c>
      <c r="R45" s="105"/>
      <c r="T45" s="109" t="s">
        <v>119</v>
      </c>
      <c r="U45" s="110">
        <v>0.34763100000000002</v>
      </c>
      <c r="W45" s="116">
        <v>42275</v>
      </c>
      <c r="X45" s="12">
        <v>9.4600000000000009</v>
      </c>
      <c r="Y45" s="12">
        <v>9.64</v>
      </c>
      <c r="Z45" s="12">
        <v>9.1999999999999993</v>
      </c>
      <c r="AA45" s="12">
        <v>9.59</v>
      </c>
      <c r="AB45" s="117">
        <v>95703500</v>
      </c>
      <c r="AC45" s="12">
        <v>9.56</v>
      </c>
      <c r="AD45" s="2">
        <f t="shared" si="2"/>
        <v>0.44000000000000128</v>
      </c>
      <c r="AE45" s="167">
        <f t="shared" si="3"/>
        <v>5.752212389380551E-2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4">
        <f t="shared" si="6"/>
        <v>-6.3942554282783365E-2</v>
      </c>
      <c r="I46" s="53"/>
      <c r="O46" s="2"/>
      <c r="P46" s="105">
        <v>1.04</v>
      </c>
      <c r="Q46" s="105">
        <f t="shared" si="7"/>
        <v>9.6928000000000001</v>
      </c>
      <c r="R46" s="105"/>
      <c r="T46" s="109" t="s">
        <v>120</v>
      </c>
      <c r="U46" s="111" t="s">
        <v>211</v>
      </c>
      <c r="W46" s="116">
        <v>42272</v>
      </c>
      <c r="X46" s="12">
        <v>9.25</v>
      </c>
      <c r="Y46" s="12">
        <v>9.2899999999999991</v>
      </c>
      <c r="Z46" s="12">
        <v>8.9600000000000009</v>
      </c>
      <c r="AA46" s="12">
        <v>9.07</v>
      </c>
      <c r="AB46" s="117">
        <v>19005100</v>
      </c>
      <c r="AC46" s="12">
        <v>9.0399999999999991</v>
      </c>
      <c r="AD46" s="2">
        <f t="shared" si="2"/>
        <v>0.32999999999999829</v>
      </c>
      <c r="AE46" s="167">
        <f t="shared" si="3"/>
        <v>-1.2021857923497414E-2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7"/>
        <v>9.5996000000000006</v>
      </c>
      <c r="R47" s="105"/>
      <c r="T47" s="109"/>
      <c r="U47" s="110"/>
      <c r="W47" s="116">
        <v>42271</v>
      </c>
      <c r="X47" s="12">
        <v>9.07</v>
      </c>
      <c r="Y47" s="12">
        <v>9.26</v>
      </c>
      <c r="Z47" s="12">
        <v>8.86</v>
      </c>
      <c r="AA47" s="12">
        <v>9.18</v>
      </c>
      <c r="AB47" s="117">
        <v>25769300</v>
      </c>
      <c r="AC47" s="12">
        <v>9.15</v>
      </c>
      <c r="AD47" s="2">
        <f t="shared" si="2"/>
        <v>0.40000000000000036</v>
      </c>
      <c r="AE47" s="167">
        <f t="shared" si="3"/>
        <v>-2.1810250817884125E-3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4">
        <f t="shared" si="6"/>
        <v>-4.0211640211640108E-2</v>
      </c>
      <c r="I48" s="53"/>
      <c r="O48" s="2"/>
      <c r="P48" s="105">
        <v>1.02</v>
      </c>
      <c r="Q48" s="105">
        <f t="shared" si="7"/>
        <v>9.5064000000000011</v>
      </c>
      <c r="R48" s="105"/>
      <c r="T48" s="109" t="s">
        <v>121</v>
      </c>
      <c r="U48" s="110" t="s">
        <v>279</v>
      </c>
      <c r="W48" s="116">
        <v>42270</v>
      </c>
      <c r="X48" s="12">
        <v>9.58</v>
      </c>
      <c r="Y48" s="12">
        <v>9.59</v>
      </c>
      <c r="Z48" s="12">
        <v>9.19</v>
      </c>
      <c r="AA48" s="12">
        <v>9.1999999999999993</v>
      </c>
      <c r="AB48" s="117">
        <v>20939100</v>
      </c>
      <c r="AC48" s="12">
        <v>9.17</v>
      </c>
      <c r="AD48" s="2">
        <f t="shared" si="2"/>
        <v>0.40000000000000036</v>
      </c>
      <c r="AE48" s="167">
        <f t="shared" si="3"/>
        <v>-3.1678986272439369E-2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5"/>
        <v>31120.320000000003</v>
      </c>
      <c r="H49" s="314">
        <f t="shared" si="6"/>
        <v>-2.1632168306753071E-3</v>
      </c>
      <c r="I49" s="53">
        <v>8.9499999999999993</v>
      </c>
      <c r="O49" s="2"/>
      <c r="P49" s="105">
        <v>1.01</v>
      </c>
      <c r="Q49" s="105">
        <f t="shared" si="7"/>
        <v>9.4131999999999998</v>
      </c>
      <c r="R49" s="105"/>
      <c r="T49" s="109" t="s">
        <v>122</v>
      </c>
      <c r="U49" s="110" t="s">
        <v>255</v>
      </c>
      <c r="W49" s="116">
        <v>42269</v>
      </c>
      <c r="X49" s="12">
        <v>9.6</v>
      </c>
      <c r="Y49" s="12">
        <v>9.6300000000000008</v>
      </c>
      <c r="Z49" s="12">
        <v>9.3800000000000008</v>
      </c>
      <c r="AA49" s="12">
        <v>9.5</v>
      </c>
      <c r="AB49" s="117">
        <v>25291700</v>
      </c>
      <c r="AC49" s="12">
        <v>9.4700000000000006</v>
      </c>
      <c r="AD49" s="2">
        <f t="shared" si="2"/>
        <v>0.25</v>
      </c>
      <c r="AE49" s="167">
        <f t="shared" si="3"/>
        <v>-4.0526849037487156E-2</v>
      </c>
    </row>
    <row r="50" spans="2:31" x14ac:dyDescent="0.25">
      <c r="B50" s="12"/>
      <c r="C50" s="12"/>
      <c r="D50" s="53"/>
      <c r="E50" s="53"/>
      <c r="F50" s="53"/>
      <c r="G50" s="53"/>
      <c r="H50" s="314"/>
      <c r="I50" s="53"/>
      <c r="O50" s="2"/>
      <c r="P50" s="105">
        <v>1</v>
      </c>
      <c r="Q50" s="105">
        <f t="shared" si="7"/>
        <v>9.32</v>
      </c>
      <c r="R50" s="105"/>
      <c r="T50" s="109" t="s">
        <v>123</v>
      </c>
      <c r="U50" s="112">
        <v>9841053</v>
      </c>
      <c r="W50" s="116">
        <v>42268</v>
      </c>
      <c r="X50" s="12">
        <v>9.98</v>
      </c>
      <c r="Y50" s="12">
        <v>10.1</v>
      </c>
      <c r="Z50" s="12">
        <v>9.9</v>
      </c>
      <c r="AA50" s="12">
        <v>9.9</v>
      </c>
      <c r="AB50" s="117">
        <v>17709400</v>
      </c>
      <c r="AC50" s="12">
        <v>9.8699999999999992</v>
      </c>
      <c r="AD50" s="2">
        <f t="shared" si="2"/>
        <v>0.19999999999999929</v>
      </c>
      <c r="AE50" s="167">
        <f t="shared" si="3"/>
        <v>-7.0422535211267512E-3</v>
      </c>
    </row>
    <row r="51" spans="2:31" x14ac:dyDescent="0.25">
      <c r="O51" s="2"/>
      <c r="P51" s="105">
        <v>0.99</v>
      </c>
      <c r="Q51" s="105">
        <f t="shared" si="7"/>
        <v>9.2268000000000008</v>
      </c>
      <c r="R51" s="105"/>
      <c r="T51" s="109" t="s">
        <v>126</v>
      </c>
      <c r="U51" s="112">
        <v>32484000</v>
      </c>
      <c r="W51" s="116">
        <v>42265</v>
      </c>
      <c r="X51" s="12">
        <v>9.85</v>
      </c>
      <c r="Y51" s="12">
        <v>10.029999999999999</v>
      </c>
      <c r="Z51" s="12">
        <v>9.76</v>
      </c>
      <c r="AA51" s="12">
        <v>9.9700000000000006</v>
      </c>
      <c r="AB51" s="117">
        <v>29097100</v>
      </c>
      <c r="AC51" s="12">
        <v>9.94</v>
      </c>
      <c r="AD51" s="2">
        <f t="shared" si="2"/>
        <v>0.26999999999999957</v>
      </c>
      <c r="AE51" s="167">
        <f t="shared" si="3"/>
        <v>2.0161290322580072E-3</v>
      </c>
    </row>
    <row r="52" spans="2:31" x14ac:dyDescent="0.25">
      <c r="O52" s="2"/>
      <c r="P52" s="105">
        <v>0.98</v>
      </c>
      <c r="Q52" s="105">
        <f t="shared" si="7"/>
        <v>9.1335999999999995</v>
      </c>
      <c r="R52" s="105"/>
      <c r="T52" s="109" t="s">
        <v>124</v>
      </c>
      <c r="U52" s="110" t="s">
        <v>280</v>
      </c>
      <c r="W52" s="116">
        <v>42264</v>
      </c>
      <c r="X52" s="12">
        <v>9.81</v>
      </c>
      <c r="Y52" s="12">
        <v>10.16</v>
      </c>
      <c r="Z52" s="12">
        <v>9.75</v>
      </c>
      <c r="AA52" s="12">
        <v>9.9499999999999993</v>
      </c>
      <c r="AB52" s="117">
        <v>24518200</v>
      </c>
      <c r="AC52" s="12">
        <v>9.92</v>
      </c>
      <c r="AD52" s="2">
        <f t="shared" si="2"/>
        <v>0.41000000000000014</v>
      </c>
      <c r="AE52" s="167">
        <f t="shared" si="3"/>
        <v>9.1556459816886093E-3</v>
      </c>
    </row>
    <row r="53" spans="2:31" x14ac:dyDescent="0.25">
      <c r="O53" s="2"/>
      <c r="P53" s="105">
        <v>0.97</v>
      </c>
      <c r="Q53" s="105">
        <f t="shared" si="7"/>
        <v>9.0404</v>
      </c>
      <c r="R53" s="105"/>
      <c r="T53" s="109" t="s">
        <v>127</v>
      </c>
      <c r="U53" s="110">
        <v>24.72</v>
      </c>
      <c r="W53" s="116">
        <v>42263</v>
      </c>
      <c r="X53" s="12">
        <v>9.6999999999999993</v>
      </c>
      <c r="Y53" s="12">
        <v>9.8800000000000008</v>
      </c>
      <c r="Z53" s="12">
        <v>9.6999999999999993</v>
      </c>
      <c r="AA53" s="12">
        <v>9.86</v>
      </c>
      <c r="AB53" s="117">
        <v>19895300</v>
      </c>
      <c r="AC53" s="12">
        <v>9.83</v>
      </c>
      <c r="AD53" s="2">
        <f t="shared" si="2"/>
        <v>0.18000000000000149</v>
      </c>
      <c r="AE53" s="167">
        <f t="shared" si="3"/>
        <v>2.3958333333333304E-2</v>
      </c>
    </row>
    <row r="54" spans="2:31" x14ac:dyDescent="0.25">
      <c r="O54" s="2"/>
      <c r="P54" s="105">
        <v>0.96</v>
      </c>
      <c r="Q54" s="105">
        <f t="shared" si="7"/>
        <v>8.9472000000000005</v>
      </c>
      <c r="R54" s="105"/>
      <c r="T54" s="109" t="s">
        <v>128</v>
      </c>
      <c r="U54" s="110">
        <v>0.38</v>
      </c>
      <c r="W54" s="116">
        <v>42262</v>
      </c>
      <c r="X54" s="12">
        <v>9.39</v>
      </c>
      <c r="Y54" s="12">
        <v>9.7100000000000009</v>
      </c>
      <c r="Z54" s="12">
        <v>9.3699999999999992</v>
      </c>
      <c r="AA54" s="12">
        <v>9.6300000000000008</v>
      </c>
      <c r="AB54" s="117">
        <v>17947800</v>
      </c>
      <c r="AC54" s="12">
        <v>9.6</v>
      </c>
      <c r="AD54" s="2">
        <f t="shared" si="2"/>
        <v>0.34000000000000163</v>
      </c>
      <c r="AE54" s="167">
        <f t="shared" si="3"/>
        <v>2.673796791443861E-2</v>
      </c>
    </row>
    <row r="55" spans="2:31" x14ac:dyDescent="0.25">
      <c r="O55" s="2"/>
      <c r="P55" s="105">
        <v>0.95</v>
      </c>
      <c r="Q55" s="105">
        <f t="shared" si="7"/>
        <v>8.8539999999999992</v>
      </c>
      <c r="R55" s="105"/>
      <c r="T55" s="109" t="s">
        <v>125</v>
      </c>
      <c r="U55" s="110" t="s">
        <v>256</v>
      </c>
      <c r="W55" s="116">
        <v>42261</v>
      </c>
      <c r="X55" s="12">
        <v>9.58</v>
      </c>
      <c r="Y55" s="12">
        <v>9.61</v>
      </c>
      <c r="Z55" s="12">
        <v>9.32</v>
      </c>
      <c r="AA55" s="12">
        <v>9.3800000000000008</v>
      </c>
      <c r="AB55" s="117">
        <v>31266100</v>
      </c>
      <c r="AC55" s="12">
        <v>9.35</v>
      </c>
      <c r="AD55" s="2">
        <f t="shared" si="2"/>
        <v>0.28999999999999915</v>
      </c>
      <c r="AE55" s="167">
        <f t="shared" si="3"/>
        <v>-2.8066528066527985E-2</v>
      </c>
    </row>
    <row r="56" spans="2:31" x14ac:dyDescent="0.25">
      <c r="O56" s="2"/>
      <c r="P56" s="105">
        <v>0.94</v>
      </c>
      <c r="Q56" s="105">
        <f t="shared" si="7"/>
        <v>8.7607999999999997</v>
      </c>
      <c r="R56" s="105"/>
      <c r="W56" s="116">
        <v>42258</v>
      </c>
      <c r="X56" s="12">
        <v>9.6</v>
      </c>
      <c r="Y56" s="12">
        <v>9.75</v>
      </c>
      <c r="Z56" s="12">
        <v>9.5399999999999991</v>
      </c>
      <c r="AA56" s="12">
        <v>9.65</v>
      </c>
      <c r="AB56" s="117">
        <v>19595500</v>
      </c>
      <c r="AC56" s="12">
        <v>9.6199999999999992</v>
      </c>
      <c r="AD56" s="2">
        <f t="shared" si="2"/>
        <v>0.21000000000000085</v>
      </c>
      <c r="AE56" s="167">
        <f t="shared" si="3"/>
        <v>2.0833333333332149E-3</v>
      </c>
    </row>
    <row r="57" spans="2:31" x14ac:dyDescent="0.25">
      <c r="O57" s="2"/>
      <c r="P57" s="105">
        <v>0.93</v>
      </c>
      <c r="Q57" s="105">
        <f t="shared" si="7"/>
        <v>8.6676000000000002</v>
      </c>
      <c r="R57" s="105"/>
      <c r="W57" s="116">
        <v>42257</v>
      </c>
      <c r="X57" s="12">
        <v>9.56</v>
      </c>
      <c r="Y57" s="12">
        <v>9.7200000000000006</v>
      </c>
      <c r="Z57" s="12">
        <v>9.51</v>
      </c>
      <c r="AA57" s="12">
        <v>9.6300000000000008</v>
      </c>
      <c r="AB57" s="117">
        <v>29546600</v>
      </c>
      <c r="AC57" s="12">
        <v>9.6</v>
      </c>
      <c r="AD57" s="2">
        <f t="shared" si="2"/>
        <v>0.21000000000000085</v>
      </c>
      <c r="AE57" s="167">
        <f t="shared" si="3"/>
        <v>6.2893081761006275E-3</v>
      </c>
    </row>
    <row r="58" spans="2:31" x14ac:dyDescent="0.25">
      <c r="O58" s="2"/>
      <c r="P58" s="105">
        <v>0.92</v>
      </c>
      <c r="Q58" s="105">
        <f t="shared" si="7"/>
        <v>8.5744000000000007</v>
      </c>
      <c r="R58" s="105"/>
      <c r="W58" s="116">
        <v>42256</v>
      </c>
      <c r="X58" s="12">
        <v>9.92</v>
      </c>
      <c r="Y58" s="12">
        <v>9.94</v>
      </c>
      <c r="Z58" s="12">
        <v>9.5299999999999994</v>
      </c>
      <c r="AA58" s="12">
        <v>9.57</v>
      </c>
      <c r="AB58" s="117">
        <v>29463100</v>
      </c>
      <c r="AC58" s="12">
        <v>9.5399999999999991</v>
      </c>
      <c r="AD58" s="2">
        <f t="shared" si="2"/>
        <v>0.41000000000000014</v>
      </c>
      <c r="AE58" s="167">
        <f t="shared" si="3"/>
        <v>-1.547987616099078E-2</v>
      </c>
    </row>
    <row r="59" spans="2:31" x14ac:dyDescent="0.25">
      <c r="O59" s="2"/>
      <c r="P59" s="105">
        <v>0.91</v>
      </c>
      <c r="Q59" s="105">
        <f t="shared" si="7"/>
        <v>8.4812000000000012</v>
      </c>
      <c r="R59" s="105"/>
      <c r="W59" s="116">
        <v>42255</v>
      </c>
      <c r="X59" s="12">
        <v>9.8699999999999992</v>
      </c>
      <c r="Y59" s="12">
        <v>9.8699999999999992</v>
      </c>
      <c r="Z59" s="12">
        <v>9.6</v>
      </c>
      <c r="AA59" s="12">
        <v>9.7200000000000006</v>
      </c>
      <c r="AB59" s="117">
        <v>18041200</v>
      </c>
      <c r="AC59" s="12">
        <v>9.69</v>
      </c>
      <c r="AD59" s="2">
        <f t="shared" si="2"/>
        <v>0.26999999999999957</v>
      </c>
      <c r="AE59" s="167">
        <f t="shared" si="3"/>
        <v>2.4312896405919604E-2</v>
      </c>
    </row>
    <row r="60" spans="2:31" x14ac:dyDescent="0.25">
      <c r="O60" s="2"/>
      <c r="P60" s="105">
        <v>0.9</v>
      </c>
      <c r="Q60" s="105">
        <f t="shared" si="7"/>
        <v>8.3879999999999999</v>
      </c>
      <c r="R60" s="105"/>
      <c r="W60" s="116">
        <v>42251</v>
      </c>
      <c r="X60" s="12">
        <v>9.39</v>
      </c>
      <c r="Y60" s="12">
        <v>9.64</v>
      </c>
      <c r="Z60" s="12">
        <v>9.3000000000000007</v>
      </c>
      <c r="AA60" s="12">
        <v>9.49</v>
      </c>
      <c r="AB60" s="117">
        <v>48097800</v>
      </c>
      <c r="AC60" s="12">
        <v>9.4600000000000009</v>
      </c>
      <c r="AD60" s="2">
        <f t="shared" si="2"/>
        <v>0.33999999999999986</v>
      </c>
      <c r="AE60" s="167">
        <f t="shared" si="3"/>
        <v>-8.3857442348006517E-3</v>
      </c>
    </row>
    <row r="61" spans="2:31" x14ac:dyDescent="0.25">
      <c r="W61" s="116">
        <v>42250</v>
      </c>
      <c r="X61" s="12">
        <v>9.4</v>
      </c>
      <c r="Y61" s="12">
        <v>9.75</v>
      </c>
      <c r="Z61" s="12">
        <v>9.35</v>
      </c>
      <c r="AA61" s="12">
        <v>9.57</v>
      </c>
      <c r="AB61" s="117">
        <v>28212600</v>
      </c>
      <c r="AC61" s="12">
        <v>9.5399999999999991</v>
      </c>
      <c r="AD61" s="2">
        <f t="shared" si="2"/>
        <v>0.40000000000000036</v>
      </c>
      <c r="AE61" s="167">
        <f t="shared" si="3"/>
        <v>2.6910656620021456E-2</v>
      </c>
    </row>
    <row r="62" spans="2:31" x14ac:dyDescent="0.25">
      <c r="W62" s="116">
        <v>42249</v>
      </c>
      <c r="X62" s="12">
        <v>9.39</v>
      </c>
      <c r="Y62" s="12">
        <v>9.39</v>
      </c>
      <c r="Z62" s="12">
        <v>9.01</v>
      </c>
      <c r="AA62" s="12">
        <v>9.32</v>
      </c>
      <c r="AB62" s="117">
        <v>40482700</v>
      </c>
      <c r="AC62" s="12">
        <v>9.2899999999999991</v>
      </c>
      <c r="AD62" s="2">
        <f t="shared" si="2"/>
        <v>0.38000000000000078</v>
      </c>
      <c r="AE62" s="167">
        <f t="shared" si="3"/>
        <v>1.0881392818280711E-2</v>
      </c>
    </row>
    <row r="63" spans="2:31" x14ac:dyDescent="0.25">
      <c r="W63" s="116">
        <v>42248</v>
      </c>
      <c r="X63" s="12">
        <v>9.15</v>
      </c>
      <c r="Y63" s="12">
        <v>9.32</v>
      </c>
      <c r="Z63" s="12">
        <v>9.07</v>
      </c>
      <c r="AA63" s="12">
        <v>9.2200000000000006</v>
      </c>
      <c r="AB63" s="117">
        <v>32623900</v>
      </c>
      <c r="AC63" s="12">
        <v>9.19</v>
      </c>
      <c r="AD63" s="2">
        <f t="shared" si="2"/>
        <v>0.25</v>
      </c>
      <c r="AE63" s="167">
        <f t="shared" si="3"/>
        <v>-2.4416135881104029E-2</v>
      </c>
    </row>
    <row r="64" spans="2:31" x14ac:dyDescent="0.25">
      <c r="W64" s="116">
        <v>42247</v>
      </c>
      <c r="X64" s="12">
        <v>9.27</v>
      </c>
      <c r="Y64" s="12">
        <v>9.5299999999999994</v>
      </c>
      <c r="Z64" s="12">
        <v>9.2200000000000006</v>
      </c>
      <c r="AA64" s="12">
        <v>9.4499999999999993</v>
      </c>
      <c r="AB64" s="117">
        <v>30466400</v>
      </c>
      <c r="AC64" s="12">
        <v>9.42</v>
      </c>
      <c r="AD64" s="2">
        <f t="shared" si="2"/>
        <v>0.30999999999999872</v>
      </c>
      <c r="AE64" s="167">
        <f t="shared" si="3"/>
        <v>4.2643923240937021E-3</v>
      </c>
    </row>
    <row r="65" spans="23:31" x14ac:dyDescent="0.25">
      <c r="W65" s="116">
        <v>42244</v>
      </c>
      <c r="X65" s="12">
        <v>8.8800000000000008</v>
      </c>
      <c r="Y65" s="12">
        <v>9.42</v>
      </c>
      <c r="Z65" s="12">
        <v>8.8000000000000007</v>
      </c>
      <c r="AA65" s="12">
        <v>9.41</v>
      </c>
      <c r="AB65" s="117">
        <v>42079000</v>
      </c>
      <c r="AC65" s="12">
        <v>9.3800000000000008</v>
      </c>
      <c r="AD65" s="2">
        <f t="shared" si="2"/>
        <v>0.61999999999999922</v>
      </c>
      <c r="AE65" s="167">
        <f t="shared" si="3"/>
        <v>6.2287655719139412E-2</v>
      </c>
    </row>
    <row r="66" spans="23:31" x14ac:dyDescent="0.25">
      <c r="W66" s="116">
        <v>42243</v>
      </c>
      <c r="X66" s="12">
        <v>8.4</v>
      </c>
      <c r="Y66" s="12">
        <v>8.92</v>
      </c>
      <c r="Z66" s="12">
        <v>8.3800000000000008</v>
      </c>
      <c r="AA66" s="12">
        <v>8.86</v>
      </c>
      <c r="AB66" s="117">
        <v>27421600</v>
      </c>
      <c r="AC66" s="12">
        <v>8.83</v>
      </c>
      <c r="AD66" s="2">
        <f t="shared" si="2"/>
        <v>0.53999999999999915</v>
      </c>
      <c r="AE66" s="167">
        <f t="shared" si="3"/>
        <v>7.2904009720534679E-2</v>
      </c>
    </row>
    <row r="67" spans="23:31" x14ac:dyDescent="0.25">
      <c r="W67" s="116">
        <v>42242</v>
      </c>
      <c r="X67" s="12">
        <v>8.26</v>
      </c>
      <c r="Y67" s="12">
        <v>8.2899999999999991</v>
      </c>
      <c r="Z67" s="12">
        <v>8.02</v>
      </c>
      <c r="AA67" s="12">
        <v>8.26</v>
      </c>
      <c r="AB67" s="117">
        <v>27813900</v>
      </c>
      <c r="AC67" s="12">
        <v>8.23</v>
      </c>
      <c r="AD67" s="2">
        <f t="shared" si="2"/>
        <v>0.26999999999999957</v>
      </c>
      <c r="AE67" s="167">
        <f t="shared" si="3"/>
        <v>1.8564356435643692E-2</v>
      </c>
    </row>
    <row r="68" spans="23:31" x14ac:dyDescent="0.25">
      <c r="W68" s="116">
        <v>42241</v>
      </c>
      <c r="X68" s="12">
        <v>8.6300000000000008</v>
      </c>
      <c r="Y68" s="12">
        <v>8.66</v>
      </c>
      <c r="Z68" s="12">
        <v>8.11</v>
      </c>
      <c r="AA68" s="12">
        <v>8.11</v>
      </c>
      <c r="AB68" s="117">
        <v>26304900</v>
      </c>
      <c r="AC68" s="12">
        <v>8.08</v>
      </c>
      <c r="AD68" s="2">
        <f>Y68-Z68</f>
        <v>0.55000000000000071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33" priority="24">
      <formula>F7&gt;0</formula>
    </cfRule>
    <cfRule type="expression" dxfId="132" priority="25">
      <formula>F7&lt;0</formula>
    </cfRule>
  </conditionalFormatting>
  <conditionalFormatting sqref="P40:P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11">
      <formula>F46&gt;0</formula>
    </cfRule>
    <cfRule type="expression" dxfId="130" priority="12">
      <formula>F46&lt;0</formula>
    </cfRule>
  </conditionalFormatting>
  <conditionalFormatting sqref="F46:F49">
    <cfRule type="expression" dxfId="129" priority="15">
      <formula>F46&gt;0</formula>
    </cfRule>
    <cfRule type="expression" dxfId="128" priority="16">
      <formula>F46&lt;0</formula>
    </cfRule>
  </conditionalFormatting>
  <conditionalFormatting sqref="H39:H50">
    <cfRule type="expression" dxfId="127" priority="5">
      <formula>H39&gt;0</formula>
    </cfRule>
    <cfRule type="expression" dxfId="126" priority="6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42333</v>
      </c>
      <c r="X2" s="12">
        <v>20.61</v>
      </c>
      <c r="Y2" s="12">
        <v>21.1</v>
      </c>
      <c r="Z2" s="12">
        <v>20.48</v>
      </c>
      <c r="AA2" s="12">
        <v>20.95</v>
      </c>
      <c r="AB2" s="117">
        <v>1964000</v>
      </c>
      <c r="AC2" s="12">
        <v>20.95</v>
      </c>
      <c r="AD2" s="2">
        <f>Y2-Z2</f>
        <v>0.62000000000000099</v>
      </c>
      <c r="AE2" s="167">
        <f>AC2/AC3-1</f>
        <v>2.1452949780594643E-2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20.46</v>
      </c>
      <c r="W3" s="162">
        <v>42332</v>
      </c>
      <c r="X3" s="12">
        <v>19.73</v>
      </c>
      <c r="Y3" s="12">
        <v>20.78</v>
      </c>
      <c r="Z3" s="12">
        <v>19.66</v>
      </c>
      <c r="AA3" s="12">
        <v>20.51</v>
      </c>
      <c r="AB3" s="117">
        <v>2231500</v>
      </c>
      <c r="AC3" s="12">
        <v>20.51</v>
      </c>
      <c r="AD3" s="2">
        <f t="shared" ref="AD3:AD66" si="1">Y3-Z3</f>
        <v>1.120000000000001</v>
      </c>
      <c r="AE3" s="167">
        <f t="shared" ref="AE3:AE66" si="2">AC3/AC4-1</f>
        <v>3.117144293614893E-2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20.46</v>
      </c>
      <c r="W4" s="162">
        <v>42331</v>
      </c>
      <c r="X4" s="12">
        <v>19.2</v>
      </c>
      <c r="Y4" s="12">
        <v>19.95</v>
      </c>
      <c r="Z4" s="12">
        <v>19.04</v>
      </c>
      <c r="AA4" s="12">
        <v>19.89</v>
      </c>
      <c r="AB4" s="117">
        <v>2358300</v>
      </c>
      <c r="AC4" s="12">
        <v>19.89</v>
      </c>
      <c r="AD4" s="2">
        <f t="shared" si="1"/>
        <v>0.91000000000000014</v>
      </c>
      <c r="AE4" s="167">
        <f t="shared" si="2"/>
        <v>3.5937500000000178E-2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42328</v>
      </c>
      <c r="X5" s="12">
        <v>19.02</v>
      </c>
      <c r="Y5" s="12">
        <v>19.760000000000002</v>
      </c>
      <c r="Z5" s="12">
        <v>19.02</v>
      </c>
      <c r="AA5" s="12">
        <v>19.2</v>
      </c>
      <c r="AB5" s="117">
        <v>2062900</v>
      </c>
      <c r="AC5" s="12">
        <v>19.2</v>
      </c>
      <c r="AD5" s="2">
        <f t="shared" si="1"/>
        <v>0.74000000000000199</v>
      </c>
      <c r="AE5" s="167">
        <f t="shared" si="2"/>
        <v>1.964949548592676E-2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42327</v>
      </c>
      <c r="X6" s="12">
        <v>19.16</v>
      </c>
      <c r="Y6" s="12">
        <v>19.25</v>
      </c>
      <c r="Z6" s="12">
        <v>18.73</v>
      </c>
      <c r="AA6" s="12">
        <v>18.829999999999998</v>
      </c>
      <c r="AB6" s="117">
        <v>1813100</v>
      </c>
      <c r="AC6" s="12">
        <v>18.829999999999998</v>
      </c>
      <c r="AD6" s="2">
        <f t="shared" si="1"/>
        <v>0.51999999999999957</v>
      </c>
      <c r="AE6" s="167">
        <f t="shared" si="2"/>
        <v>-2.3846552617936778E-2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42326</v>
      </c>
      <c r="X7" s="12">
        <v>18.64</v>
      </c>
      <c r="Y7" s="12">
        <v>19.39</v>
      </c>
      <c r="Z7" s="12">
        <v>18.62</v>
      </c>
      <c r="AA7" s="12">
        <v>19.29</v>
      </c>
      <c r="AB7" s="117">
        <v>2155400</v>
      </c>
      <c r="AC7" s="12">
        <v>19.29</v>
      </c>
      <c r="AD7" s="2">
        <f t="shared" si="1"/>
        <v>0.76999999999999957</v>
      </c>
      <c r="AE7" s="167">
        <f t="shared" si="2"/>
        <v>3.7096774193548177E-2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42325</v>
      </c>
      <c r="X8" s="12">
        <v>19.16</v>
      </c>
      <c r="Y8" s="12">
        <v>19.170000000000002</v>
      </c>
      <c r="Z8" s="12">
        <v>18.52</v>
      </c>
      <c r="AA8" s="12">
        <v>18.600000000000001</v>
      </c>
      <c r="AB8" s="117">
        <v>2025100</v>
      </c>
      <c r="AC8" s="12">
        <v>18.600000000000001</v>
      </c>
      <c r="AD8" s="2">
        <f t="shared" si="1"/>
        <v>0.65000000000000213</v>
      </c>
      <c r="AE8" s="167">
        <f t="shared" si="2"/>
        <v>-2.6687598116169386E-2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42324</v>
      </c>
      <c r="X9" s="12">
        <v>19.39</v>
      </c>
      <c r="Y9" s="12">
        <v>19.77</v>
      </c>
      <c r="Z9" s="12">
        <v>18.62</v>
      </c>
      <c r="AA9" s="12">
        <v>19.11</v>
      </c>
      <c r="AB9" s="117">
        <v>2444500</v>
      </c>
      <c r="AC9" s="12">
        <v>19.11</v>
      </c>
      <c r="AD9" s="2">
        <f t="shared" si="1"/>
        <v>1.1499999999999986</v>
      </c>
      <c r="AE9" s="167">
        <f t="shared" si="2"/>
        <v>-2.1004098360655754E-2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42321</v>
      </c>
      <c r="X10" s="12">
        <v>20.5</v>
      </c>
      <c r="Y10" s="12">
        <v>20.5</v>
      </c>
      <c r="Z10" s="12">
        <v>19.350000000000001</v>
      </c>
      <c r="AA10" s="12">
        <v>19.52</v>
      </c>
      <c r="AB10" s="117">
        <v>3778400</v>
      </c>
      <c r="AC10" s="12">
        <v>19.52</v>
      </c>
      <c r="AD10" s="2">
        <f t="shared" si="1"/>
        <v>1.1499999999999986</v>
      </c>
      <c r="AE10" s="167">
        <f t="shared" si="2"/>
        <v>-7.136060894386298E-2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42320</v>
      </c>
      <c r="X11" s="12">
        <v>20.04</v>
      </c>
      <c r="Y11" s="12">
        <v>21.24</v>
      </c>
      <c r="Z11" s="12">
        <v>19.77</v>
      </c>
      <c r="AA11" s="12">
        <v>21.02</v>
      </c>
      <c r="AB11" s="117">
        <v>3718700</v>
      </c>
      <c r="AC11" s="12">
        <v>21.02</v>
      </c>
      <c r="AD11" s="2">
        <f t="shared" si="1"/>
        <v>1.4699999999999989</v>
      </c>
      <c r="AE11" s="167">
        <f t="shared" si="2"/>
        <v>4.3176178660049747E-2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42319</v>
      </c>
      <c r="X12" s="12">
        <v>20.92</v>
      </c>
      <c r="Y12" s="12">
        <v>21.03</v>
      </c>
      <c r="Z12" s="12">
        <v>19.8</v>
      </c>
      <c r="AA12" s="12">
        <v>20.149999999999999</v>
      </c>
      <c r="AB12" s="117">
        <v>2931000</v>
      </c>
      <c r="AC12" s="12">
        <v>20.149999999999999</v>
      </c>
      <c r="AD12" s="2">
        <f t="shared" si="1"/>
        <v>1.2300000000000004</v>
      </c>
      <c r="AE12" s="167">
        <f t="shared" si="2"/>
        <v>-4.0476190476190554E-2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42318</v>
      </c>
      <c r="X13" s="12">
        <v>20.420000000000002</v>
      </c>
      <c r="Y13" s="12">
        <v>21.02</v>
      </c>
      <c r="Z13" s="12">
        <v>20.23</v>
      </c>
      <c r="AA13" s="12">
        <v>21</v>
      </c>
      <c r="AB13" s="117">
        <v>1894100</v>
      </c>
      <c r="AC13" s="12">
        <v>21</v>
      </c>
      <c r="AD13" s="2">
        <f t="shared" si="1"/>
        <v>0.78999999999999915</v>
      </c>
      <c r="AE13" s="167">
        <f t="shared" si="2"/>
        <v>2.5390625E-2</v>
      </c>
    </row>
    <row r="14" spans="1:31" x14ac:dyDescent="0.25">
      <c r="W14" s="162">
        <v>42317</v>
      </c>
      <c r="X14" s="12">
        <v>20.95</v>
      </c>
      <c r="Y14" s="12">
        <v>21.16</v>
      </c>
      <c r="Z14" s="12">
        <v>20.28</v>
      </c>
      <c r="AA14" s="12">
        <v>20.48</v>
      </c>
      <c r="AB14" s="117">
        <v>2255800</v>
      </c>
      <c r="AC14" s="12">
        <v>20.48</v>
      </c>
      <c r="AD14" s="2">
        <f t="shared" si="1"/>
        <v>0.87999999999999901</v>
      </c>
      <c r="AE14" s="167">
        <f t="shared" si="2"/>
        <v>-2.6615969581748944E-2</v>
      </c>
    </row>
    <row r="15" spans="1:31" x14ac:dyDescent="0.25">
      <c r="W15" s="162">
        <v>42314</v>
      </c>
      <c r="X15" s="12">
        <v>21.28</v>
      </c>
      <c r="Y15" s="12">
        <v>21.8</v>
      </c>
      <c r="Z15" s="12">
        <v>20.81</v>
      </c>
      <c r="AA15" s="12">
        <v>21.04</v>
      </c>
      <c r="AB15" s="117">
        <v>3296200</v>
      </c>
      <c r="AC15" s="12">
        <v>21.04</v>
      </c>
      <c r="AD15" s="2">
        <f t="shared" si="1"/>
        <v>0.99000000000000199</v>
      </c>
      <c r="AE15" s="167">
        <f t="shared" si="2"/>
        <v>-2.1395348837209394E-2</v>
      </c>
    </row>
    <row r="16" spans="1:31" x14ac:dyDescent="0.25">
      <c r="W16" s="162">
        <v>42313</v>
      </c>
      <c r="X16" s="12">
        <v>21.16</v>
      </c>
      <c r="Y16" s="12">
        <v>22.67</v>
      </c>
      <c r="Z16" s="12">
        <v>21.06</v>
      </c>
      <c r="AA16" s="12">
        <v>21.5</v>
      </c>
      <c r="AB16" s="117">
        <v>9688700</v>
      </c>
      <c r="AC16" s="12">
        <v>21.5</v>
      </c>
      <c r="AD16" s="2">
        <f t="shared" si="1"/>
        <v>1.610000000000003</v>
      </c>
      <c r="AE16" s="167">
        <f t="shared" si="2"/>
        <v>8.9159067882472298E-2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42312</v>
      </c>
      <c r="X17" s="12">
        <v>19.8</v>
      </c>
      <c r="Y17" s="12">
        <v>20.100000000000001</v>
      </c>
      <c r="Z17" s="12">
        <v>18.670000000000002</v>
      </c>
      <c r="AA17" s="12">
        <v>19.739999999999998</v>
      </c>
      <c r="AB17" s="117">
        <v>6451100</v>
      </c>
      <c r="AC17" s="12">
        <v>19.739999999999998</v>
      </c>
      <c r="AD17" s="2">
        <f t="shared" si="1"/>
        <v>1.4299999999999997</v>
      </c>
      <c r="AE17" s="167">
        <f t="shared" si="2"/>
        <v>1.7001545595054068E-2</v>
      </c>
    </row>
    <row r="18" spans="1:31" x14ac:dyDescent="0.25">
      <c r="W18" s="162">
        <v>42311</v>
      </c>
      <c r="X18" s="12">
        <v>18.71</v>
      </c>
      <c r="Y18" s="12">
        <v>19.55</v>
      </c>
      <c r="Z18" s="12">
        <v>18.7</v>
      </c>
      <c r="AA18" s="12">
        <v>19.41</v>
      </c>
      <c r="AB18" s="117">
        <v>4363400</v>
      </c>
      <c r="AC18" s="12">
        <v>19.41</v>
      </c>
      <c r="AD18" s="2">
        <f t="shared" si="1"/>
        <v>0.85000000000000142</v>
      </c>
      <c r="AE18" s="167">
        <f t="shared" si="2"/>
        <v>6.0655737704917945E-2</v>
      </c>
    </row>
    <row r="19" spans="1:31" x14ac:dyDescent="0.25">
      <c r="W19" s="162">
        <v>42310</v>
      </c>
      <c r="X19" s="12">
        <v>17.55</v>
      </c>
      <c r="Y19" s="12">
        <v>18.62</v>
      </c>
      <c r="Z19" s="12">
        <v>17.55</v>
      </c>
      <c r="AA19" s="12">
        <v>18.3</v>
      </c>
      <c r="AB19" s="117">
        <v>4796300</v>
      </c>
      <c r="AC19" s="12">
        <v>18.3</v>
      </c>
      <c r="AD19" s="2">
        <f t="shared" si="1"/>
        <v>1.0700000000000003</v>
      </c>
      <c r="AE19" s="167">
        <f t="shared" si="2"/>
        <v>1.8363939899833204E-2</v>
      </c>
    </row>
    <row r="20" spans="1:31" x14ac:dyDescent="0.25">
      <c r="W20" s="162">
        <v>42307</v>
      </c>
      <c r="X20" s="12">
        <v>18.239999999999998</v>
      </c>
      <c r="Y20" s="12">
        <v>18.3</v>
      </c>
      <c r="Z20" s="12">
        <v>17.82</v>
      </c>
      <c r="AA20" s="12">
        <v>17.97</v>
      </c>
      <c r="AB20" s="117">
        <v>5848700</v>
      </c>
      <c r="AC20" s="12">
        <v>17.97</v>
      </c>
      <c r="AD20" s="2">
        <f t="shared" si="1"/>
        <v>0.48000000000000043</v>
      </c>
      <c r="AE20" s="167">
        <f t="shared" si="2"/>
        <v>-1.2094557449148002E-2</v>
      </c>
    </row>
    <row r="21" spans="1:31" x14ac:dyDescent="0.25">
      <c r="W21" s="162">
        <v>42306</v>
      </c>
      <c r="X21" s="12">
        <v>18.52</v>
      </c>
      <c r="Y21" s="12">
        <v>18.63</v>
      </c>
      <c r="Z21" s="12">
        <v>17.95</v>
      </c>
      <c r="AA21" s="12">
        <v>18.190000000000001</v>
      </c>
      <c r="AB21" s="117">
        <v>4815100</v>
      </c>
      <c r="AC21" s="12">
        <v>18.190000000000001</v>
      </c>
      <c r="AD21" s="2">
        <f t="shared" si="1"/>
        <v>0.67999999999999972</v>
      </c>
      <c r="AE21" s="167">
        <f t="shared" si="2"/>
        <v>-1.8878101402373115E-2</v>
      </c>
    </row>
    <row r="22" spans="1:31" x14ac:dyDescent="0.25">
      <c r="W22" s="162">
        <v>42305</v>
      </c>
      <c r="X22" s="12">
        <v>19.38</v>
      </c>
      <c r="Y22" s="12">
        <v>19.489999999999998</v>
      </c>
      <c r="Z22" s="12">
        <v>18.43</v>
      </c>
      <c r="AA22" s="12">
        <v>18.54</v>
      </c>
      <c r="AB22" s="117">
        <v>3950600</v>
      </c>
      <c r="AC22" s="12">
        <v>18.54</v>
      </c>
      <c r="AD22" s="2">
        <f t="shared" si="1"/>
        <v>1.0599999999999987</v>
      </c>
      <c r="AE22" s="167">
        <f t="shared" si="2"/>
        <v>-3.9875712066286928E-2</v>
      </c>
    </row>
    <row r="23" spans="1:31" x14ac:dyDescent="0.25">
      <c r="W23" s="162">
        <v>42304</v>
      </c>
      <c r="X23" s="12">
        <v>20</v>
      </c>
      <c r="Y23" s="12">
        <v>20.309999999999999</v>
      </c>
      <c r="Z23" s="12">
        <v>19.239999999999998</v>
      </c>
      <c r="AA23" s="12">
        <v>19.309999999999999</v>
      </c>
      <c r="AB23" s="117">
        <v>2589100</v>
      </c>
      <c r="AC23" s="12">
        <v>19.309999999999999</v>
      </c>
      <c r="AD23" s="2">
        <f t="shared" si="1"/>
        <v>1.0700000000000003</v>
      </c>
      <c r="AE23" s="167">
        <f t="shared" si="2"/>
        <v>-3.882528621204584E-2</v>
      </c>
    </row>
    <row r="24" spans="1:31" x14ac:dyDescent="0.25">
      <c r="W24" s="162">
        <v>42303</v>
      </c>
      <c r="X24" s="12">
        <v>20</v>
      </c>
      <c r="Y24" s="12">
        <v>20.61</v>
      </c>
      <c r="Z24" s="12">
        <v>19.86</v>
      </c>
      <c r="AA24" s="12">
        <v>20.09</v>
      </c>
      <c r="AB24" s="117">
        <v>2430300</v>
      </c>
      <c r="AC24" s="12">
        <v>20.09</v>
      </c>
      <c r="AD24" s="2">
        <f t="shared" si="1"/>
        <v>0.75</v>
      </c>
      <c r="AE24" s="167">
        <f t="shared" si="2"/>
        <v>4.4999999999999485E-3</v>
      </c>
    </row>
    <row r="25" spans="1:31" x14ac:dyDescent="0.25">
      <c r="W25" s="162">
        <v>42300</v>
      </c>
      <c r="X25" s="12">
        <v>20.64</v>
      </c>
      <c r="Y25" s="12">
        <v>20.77</v>
      </c>
      <c r="Z25" s="12">
        <v>19.670000000000002</v>
      </c>
      <c r="AA25" s="12">
        <v>20</v>
      </c>
      <c r="AB25" s="117">
        <v>2595200</v>
      </c>
      <c r="AC25" s="12">
        <v>20</v>
      </c>
      <c r="AD25" s="2">
        <f t="shared" si="1"/>
        <v>1.0999999999999979</v>
      </c>
      <c r="AE25" s="167">
        <f t="shared" si="2"/>
        <v>-2.5815879201169123E-2</v>
      </c>
    </row>
    <row r="26" spans="1:31" x14ac:dyDescent="0.25">
      <c r="W26" s="162">
        <v>42299</v>
      </c>
      <c r="X26" s="12">
        <v>20.5</v>
      </c>
      <c r="Y26" s="12">
        <v>20.92</v>
      </c>
      <c r="Z26" s="12">
        <v>20.260000000000002</v>
      </c>
      <c r="AA26" s="12">
        <v>20.53</v>
      </c>
      <c r="AB26" s="117">
        <v>3809500</v>
      </c>
      <c r="AC26" s="12">
        <v>20.53</v>
      </c>
      <c r="AD26" s="2">
        <f t="shared" si="1"/>
        <v>0.66000000000000014</v>
      </c>
      <c r="AE26" s="167">
        <f t="shared" si="2"/>
        <v>-9.732360097323145E-4</v>
      </c>
    </row>
    <row r="27" spans="1:31" x14ac:dyDescent="0.25">
      <c r="W27" s="162">
        <v>42298</v>
      </c>
      <c r="X27" s="12">
        <v>21.01</v>
      </c>
      <c r="Y27" s="12">
        <v>21.14</v>
      </c>
      <c r="Z27" s="12">
        <v>20.45</v>
      </c>
      <c r="AA27" s="12">
        <v>20.55</v>
      </c>
      <c r="AB27" s="117">
        <v>1155600</v>
      </c>
      <c r="AC27" s="12">
        <v>20.55</v>
      </c>
      <c r="AD27" s="2">
        <f t="shared" si="1"/>
        <v>0.69000000000000128</v>
      </c>
      <c r="AE27" s="167">
        <f t="shared" si="2"/>
        <v>-1.7686424474187445E-2</v>
      </c>
    </row>
    <row r="28" spans="1:31" x14ac:dyDescent="0.25">
      <c r="W28" s="162">
        <v>42297</v>
      </c>
      <c r="X28" s="12">
        <v>20.62</v>
      </c>
      <c r="Y28" s="12">
        <v>21.06</v>
      </c>
      <c r="Z28" s="12">
        <v>20.59</v>
      </c>
      <c r="AA28" s="12">
        <v>20.92</v>
      </c>
      <c r="AB28" s="117">
        <v>1360900</v>
      </c>
      <c r="AC28" s="12">
        <v>20.92</v>
      </c>
      <c r="AD28" s="2">
        <f t="shared" si="1"/>
        <v>0.46999999999999886</v>
      </c>
      <c r="AE28" s="167">
        <f t="shared" si="2"/>
        <v>1.4548981571290032E-2</v>
      </c>
    </row>
    <row r="29" spans="1:31" x14ac:dyDescent="0.25">
      <c r="W29" s="162">
        <v>42296</v>
      </c>
      <c r="X29" s="12">
        <v>20.43</v>
      </c>
      <c r="Y29" s="12">
        <v>21.51</v>
      </c>
      <c r="Z29" s="12">
        <v>20.43</v>
      </c>
      <c r="AA29" s="12">
        <v>20.62</v>
      </c>
      <c r="AB29" s="117">
        <v>3217800</v>
      </c>
      <c r="AC29" s="12">
        <v>20.62</v>
      </c>
      <c r="AD29" s="2">
        <f t="shared" si="1"/>
        <v>1.0800000000000018</v>
      </c>
      <c r="AE29" s="167">
        <f t="shared" si="2"/>
        <v>3.894839337877487E-3</v>
      </c>
    </row>
    <row r="30" spans="1:31" x14ac:dyDescent="0.25">
      <c r="W30" s="162">
        <v>42293</v>
      </c>
      <c r="X30" s="12">
        <v>20.89</v>
      </c>
      <c r="Y30" s="12">
        <v>20.97</v>
      </c>
      <c r="Z30" s="12">
        <v>20.37</v>
      </c>
      <c r="AA30" s="12">
        <v>20.54</v>
      </c>
      <c r="AB30" s="117">
        <v>1281400</v>
      </c>
      <c r="AC30" s="12">
        <v>20.54</v>
      </c>
      <c r="AD30" s="2">
        <f t="shared" si="1"/>
        <v>0.59999999999999787</v>
      </c>
      <c r="AE30" s="167">
        <f t="shared" si="2"/>
        <v>-1.2500000000000067E-2</v>
      </c>
    </row>
    <row r="31" spans="1:31" x14ac:dyDescent="0.25">
      <c r="W31" s="162">
        <v>42292</v>
      </c>
      <c r="X31" s="12">
        <v>21.15</v>
      </c>
      <c r="Y31" s="12">
        <v>21.17</v>
      </c>
      <c r="Z31" s="12">
        <v>20.58</v>
      </c>
      <c r="AA31" s="12">
        <v>20.8</v>
      </c>
      <c r="AB31" s="117">
        <v>1043000</v>
      </c>
      <c r="AC31" s="12">
        <v>20.8</v>
      </c>
      <c r="AD31" s="2">
        <f t="shared" si="1"/>
        <v>0.59000000000000341</v>
      </c>
      <c r="AE31" s="167">
        <f t="shared" si="2"/>
        <v>-6.6857688634193169E-3</v>
      </c>
    </row>
    <row r="32" spans="1:31" x14ac:dyDescent="0.25">
      <c r="W32" s="162">
        <v>42291</v>
      </c>
      <c r="X32" s="12">
        <v>21.47</v>
      </c>
      <c r="Y32" s="12">
        <v>21.72</v>
      </c>
      <c r="Z32" s="12">
        <v>20.81</v>
      </c>
      <c r="AA32" s="12">
        <v>20.94</v>
      </c>
      <c r="AB32" s="117">
        <v>943300</v>
      </c>
      <c r="AC32" s="12">
        <v>20.94</v>
      </c>
      <c r="AD32" s="2">
        <f t="shared" si="1"/>
        <v>0.91000000000000014</v>
      </c>
      <c r="AE32" s="167">
        <f t="shared" si="2"/>
        <v>-2.0579981290925975E-2</v>
      </c>
    </row>
    <row r="33" spans="15:31" x14ac:dyDescent="0.25">
      <c r="W33" s="162">
        <v>42290</v>
      </c>
      <c r="X33" s="12">
        <v>21.7</v>
      </c>
      <c r="Y33" s="12">
        <v>22</v>
      </c>
      <c r="Z33" s="12">
        <v>21.3</v>
      </c>
      <c r="AA33" s="12">
        <v>21.38</v>
      </c>
      <c r="AB33" s="117">
        <v>1270200</v>
      </c>
      <c r="AC33" s="12">
        <v>21.38</v>
      </c>
      <c r="AD33" s="2">
        <f t="shared" si="1"/>
        <v>0.69999999999999929</v>
      </c>
      <c r="AE33" s="167">
        <f t="shared" si="2"/>
        <v>-2.0164986251145822E-2</v>
      </c>
    </row>
    <row r="34" spans="15:31" x14ac:dyDescent="0.25">
      <c r="W34" s="162">
        <v>42289</v>
      </c>
      <c r="X34" s="12">
        <v>21.57</v>
      </c>
      <c r="Y34" s="12">
        <v>21.82</v>
      </c>
      <c r="Z34" s="12">
        <v>21.13</v>
      </c>
      <c r="AA34" s="12">
        <v>21.82</v>
      </c>
      <c r="AB34" s="117">
        <v>1728900</v>
      </c>
      <c r="AC34" s="12">
        <v>21.82</v>
      </c>
      <c r="AD34" s="2">
        <f t="shared" si="1"/>
        <v>0.69000000000000128</v>
      </c>
      <c r="AE34" s="167">
        <f t="shared" si="2"/>
        <v>1.535597952536083E-2</v>
      </c>
    </row>
    <row r="35" spans="15:31" x14ac:dyDescent="0.25">
      <c r="W35" s="162">
        <v>42286</v>
      </c>
      <c r="X35" s="12">
        <v>21.13</v>
      </c>
      <c r="Y35" s="12">
        <v>21.58</v>
      </c>
      <c r="Z35" s="12">
        <v>20.67</v>
      </c>
      <c r="AA35" s="12">
        <v>21.49</v>
      </c>
      <c r="AB35" s="117">
        <v>1381700</v>
      </c>
      <c r="AC35" s="12">
        <v>21.49</v>
      </c>
      <c r="AD35" s="2">
        <f t="shared" si="1"/>
        <v>0.90999999999999659</v>
      </c>
      <c r="AE35" s="167">
        <f t="shared" si="2"/>
        <v>1.8483412322274795E-2</v>
      </c>
    </row>
    <row r="36" spans="15:31" x14ac:dyDescent="0.25">
      <c r="W36" s="162">
        <v>42285</v>
      </c>
      <c r="X36" s="12">
        <v>21.28</v>
      </c>
      <c r="Y36" s="12">
        <v>21.41</v>
      </c>
      <c r="Z36" s="12">
        <v>20.73</v>
      </c>
      <c r="AA36" s="12">
        <v>21.1</v>
      </c>
      <c r="AB36" s="117">
        <v>2832400</v>
      </c>
      <c r="AC36" s="12">
        <v>21.1</v>
      </c>
      <c r="AD36" s="2">
        <f t="shared" si="1"/>
        <v>0.67999999999999972</v>
      </c>
      <c r="AE36" s="167">
        <f t="shared" si="2"/>
        <v>-9.3896713615022609E-3</v>
      </c>
    </row>
    <row r="37" spans="15:31" x14ac:dyDescent="0.25">
      <c r="W37" s="162">
        <v>42284</v>
      </c>
      <c r="X37" s="12">
        <v>21.35</v>
      </c>
      <c r="Y37" s="12">
        <v>21.63</v>
      </c>
      <c r="Z37" s="12">
        <v>20.89</v>
      </c>
      <c r="AA37" s="12">
        <v>21.3</v>
      </c>
      <c r="AB37" s="117">
        <v>1874500</v>
      </c>
      <c r="AC37" s="12">
        <v>21.3</v>
      </c>
      <c r="AD37" s="2">
        <f t="shared" si="1"/>
        <v>0.73999999999999844</v>
      </c>
      <c r="AE37" s="167">
        <f t="shared" si="2"/>
        <v>6.1407652338214547E-3</v>
      </c>
    </row>
    <row r="38" spans="15:31" x14ac:dyDescent="0.25">
      <c r="W38" s="162">
        <v>42283</v>
      </c>
      <c r="X38" s="12">
        <v>21.35</v>
      </c>
      <c r="Y38" s="12">
        <v>21.8</v>
      </c>
      <c r="Z38" s="12">
        <v>21.02</v>
      </c>
      <c r="AA38" s="12">
        <v>21.17</v>
      </c>
      <c r="AB38" s="117">
        <v>2303200</v>
      </c>
      <c r="AC38" s="12">
        <v>21.17</v>
      </c>
      <c r="AD38" s="2">
        <f t="shared" si="1"/>
        <v>0.78000000000000114</v>
      </c>
      <c r="AE38" s="167">
        <f t="shared" si="2"/>
        <v>-1.0285179990649818E-2</v>
      </c>
    </row>
    <row r="39" spans="15:31" x14ac:dyDescent="0.25">
      <c r="W39" s="162">
        <v>42282</v>
      </c>
      <c r="X39" s="12">
        <v>20.66</v>
      </c>
      <c r="Y39" s="12">
        <v>21.51</v>
      </c>
      <c r="Z39" s="12">
        <v>20.66</v>
      </c>
      <c r="AA39" s="12">
        <v>21.39</v>
      </c>
      <c r="AB39" s="117">
        <v>3406000</v>
      </c>
      <c r="AC39" s="12">
        <v>21.39</v>
      </c>
      <c r="AD39" s="2">
        <f t="shared" si="1"/>
        <v>0.85000000000000142</v>
      </c>
      <c r="AE39" s="167">
        <f t="shared" si="2"/>
        <v>4.3923865300146581E-2</v>
      </c>
    </row>
    <row r="40" spans="15:31" x14ac:dyDescent="0.25">
      <c r="W40" s="162">
        <v>42279</v>
      </c>
      <c r="X40" s="12">
        <v>19.170000000000002</v>
      </c>
      <c r="Y40" s="12">
        <v>20.52</v>
      </c>
      <c r="Z40" s="12">
        <v>18.920000000000002</v>
      </c>
      <c r="AA40" s="12">
        <v>20.49</v>
      </c>
      <c r="AB40" s="117">
        <v>2301400</v>
      </c>
      <c r="AC40" s="12">
        <v>20.49</v>
      </c>
      <c r="AD40" s="2">
        <f t="shared" si="1"/>
        <v>1.5999999999999979</v>
      </c>
      <c r="AE40" s="167">
        <f t="shared" si="2"/>
        <v>4.9692622950819665E-2</v>
      </c>
    </row>
    <row r="41" spans="15:31" x14ac:dyDescent="0.25">
      <c r="W41" s="162">
        <v>42278</v>
      </c>
      <c r="X41" s="12">
        <v>19.13</v>
      </c>
      <c r="Y41" s="12">
        <v>19.579999999999998</v>
      </c>
      <c r="Z41" s="12">
        <v>18.739999999999998</v>
      </c>
      <c r="AA41" s="12">
        <v>19.52</v>
      </c>
      <c r="AB41" s="117">
        <v>2182800</v>
      </c>
      <c r="AC41" s="12">
        <v>19.52</v>
      </c>
      <c r="AD41" s="2">
        <f t="shared" si="1"/>
        <v>0.83999999999999986</v>
      </c>
      <c r="AE41" s="167">
        <f t="shared" si="2"/>
        <v>2.1454735740449982E-2</v>
      </c>
    </row>
    <row r="42" spans="15:31" x14ac:dyDescent="0.25">
      <c r="W42" s="162">
        <v>42277</v>
      </c>
      <c r="X42" s="12">
        <v>18.989999999999998</v>
      </c>
      <c r="Y42" s="12">
        <v>19.29</v>
      </c>
      <c r="Z42" s="12">
        <v>18.760000000000002</v>
      </c>
      <c r="AA42" s="12">
        <v>19.11</v>
      </c>
      <c r="AB42" s="117">
        <v>1456600</v>
      </c>
      <c r="AC42" s="12">
        <v>19.11</v>
      </c>
      <c r="AD42" s="2">
        <f t="shared" si="1"/>
        <v>0.52999999999999758</v>
      </c>
      <c r="AE42" s="167">
        <f t="shared" si="2"/>
        <v>2.5214592274678038E-2</v>
      </c>
    </row>
    <row r="43" spans="15:31" x14ac:dyDescent="0.25">
      <c r="O43" s="47"/>
      <c r="W43" s="162">
        <v>42276</v>
      </c>
      <c r="X43" s="12">
        <v>18.8</v>
      </c>
      <c r="Y43" s="12">
        <v>19.05</v>
      </c>
      <c r="Z43" s="12">
        <v>18.46</v>
      </c>
      <c r="AA43" s="12">
        <v>18.64</v>
      </c>
      <c r="AB43" s="117">
        <v>1204700</v>
      </c>
      <c r="AC43" s="12">
        <v>18.64</v>
      </c>
      <c r="AD43" s="2">
        <f t="shared" si="1"/>
        <v>0.58999999999999986</v>
      </c>
      <c r="AE43" s="167">
        <f t="shared" si="2"/>
        <v>-5.3361792956242438E-3</v>
      </c>
    </row>
    <row r="44" spans="15:31" ht="20.25" thickBot="1" x14ac:dyDescent="0.35">
      <c r="O44" s="336" t="s">
        <v>78</v>
      </c>
      <c r="P44" s="336"/>
      <c r="T44" s="113" t="s">
        <v>129</v>
      </c>
      <c r="W44" s="162">
        <v>42275</v>
      </c>
      <c r="X44" s="12">
        <v>19.28</v>
      </c>
      <c r="Y44" s="12">
        <v>19.28</v>
      </c>
      <c r="Z44" s="12">
        <v>18.64</v>
      </c>
      <c r="AA44" s="12">
        <v>18.739999999999998</v>
      </c>
      <c r="AB44" s="117">
        <v>1406600</v>
      </c>
      <c r="AC44" s="12">
        <v>18.739999999999998</v>
      </c>
      <c r="AD44" s="2">
        <f t="shared" si="1"/>
        <v>0.64000000000000057</v>
      </c>
      <c r="AE44" s="167">
        <f t="shared" si="2"/>
        <v>-3.2024793388429784E-2</v>
      </c>
    </row>
    <row r="45" spans="15:31" ht="15.75" thickTop="1" x14ac:dyDescent="0.25">
      <c r="O45" s="105">
        <v>1.1000000000000001</v>
      </c>
      <c r="P45" s="105">
        <f>O45*$Q$4</f>
        <v>22.506000000000004</v>
      </c>
      <c r="Q45" s="2"/>
      <c r="T45" s="157" t="s">
        <v>114</v>
      </c>
      <c r="U45" s="120">
        <v>20.95</v>
      </c>
      <c r="W45" s="162">
        <v>42272</v>
      </c>
      <c r="X45" s="12">
        <v>19.8</v>
      </c>
      <c r="Y45" s="12">
        <v>19.8</v>
      </c>
      <c r="Z45" s="12">
        <v>19.21</v>
      </c>
      <c r="AA45" s="12">
        <v>19.36</v>
      </c>
      <c r="AB45" s="117">
        <v>1278800</v>
      </c>
      <c r="AC45" s="12">
        <v>19.36</v>
      </c>
      <c r="AD45" s="2">
        <f t="shared" si="1"/>
        <v>0.58999999999999986</v>
      </c>
      <c r="AE45" s="167">
        <f t="shared" si="2"/>
        <v>-8.1967213114754189E-3</v>
      </c>
    </row>
    <row r="46" spans="15:31" x14ac:dyDescent="0.25">
      <c r="O46" s="105">
        <v>1.0900000000000001</v>
      </c>
      <c r="P46" s="105">
        <f t="shared" ref="P46:P65" si="3">O46*$Q$4</f>
        <v>22.301400000000001</v>
      </c>
      <c r="Q46" s="2"/>
      <c r="T46" s="115" t="s">
        <v>115</v>
      </c>
      <c r="U46" s="110">
        <v>20.94</v>
      </c>
      <c r="W46" s="162">
        <v>42271</v>
      </c>
      <c r="X46" s="12">
        <v>19.79</v>
      </c>
      <c r="Y46" s="12">
        <v>19.989999999999998</v>
      </c>
      <c r="Z46" s="12">
        <v>19.100000000000001</v>
      </c>
      <c r="AA46" s="12">
        <v>19.52</v>
      </c>
      <c r="AB46" s="117">
        <v>1871400</v>
      </c>
      <c r="AC46" s="12">
        <v>19.52</v>
      </c>
      <c r="AD46" s="2">
        <f t="shared" si="1"/>
        <v>0.88999999999999702</v>
      </c>
      <c r="AE46" s="167">
        <f t="shared" si="2"/>
        <v>5.6671818650180228E-3</v>
      </c>
    </row>
    <row r="47" spans="15:31" x14ac:dyDescent="0.25">
      <c r="O47" s="105">
        <v>1.08</v>
      </c>
      <c r="P47" s="105">
        <f t="shared" si="3"/>
        <v>22.096800000000002</v>
      </c>
      <c r="Q47" s="2"/>
      <c r="T47" s="115" t="s">
        <v>116</v>
      </c>
      <c r="U47" s="110" t="s">
        <v>281</v>
      </c>
      <c r="W47" s="162">
        <v>42270</v>
      </c>
      <c r="X47" s="12">
        <v>19.79</v>
      </c>
      <c r="Y47" s="12">
        <v>20</v>
      </c>
      <c r="Z47" s="12">
        <v>19.170000000000002</v>
      </c>
      <c r="AA47" s="12">
        <v>19.41</v>
      </c>
      <c r="AB47" s="117">
        <v>1122500</v>
      </c>
      <c r="AC47" s="12">
        <v>19.41</v>
      </c>
      <c r="AD47" s="2">
        <f t="shared" si="1"/>
        <v>0.82999999999999829</v>
      </c>
      <c r="AE47" s="167">
        <f t="shared" si="2"/>
        <v>-1.9201616978271829E-2</v>
      </c>
    </row>
    <row r="48" spans="15:31" x14ac:dyDescent="0.25">
      <c r="O48" s="105">
        <v>1.07</v>
      </c>
      <c r="P48" s="105">
        <f t="shared" si="3"/>
        <v>21.892200000000003</v>
      </c>
      <c r="Q48" s="2"/>
      <c r="T48" s="115" t="s">
        <v>117</v>
      </c>
      <c r="U48" s="110" t="s">
        <v>343</v>
      </c>
      <c r="W48" s="162">
        <v>42269</v>
      </c>
      <c r="X48" s="12">
        <v>19.84</v>
      </c>
      <c r="Y48" s="12">
        <v>19.98</v>
      </c>
      <c r="Z48" s="12">
        <v>19.27</v>
      </c>
      <c r="AA48" s="12">
        <v>19.79</v>
      </c>
      <c r="AB48" s="117">
        <v>1282800</v>
      </c>
      <c r="AC48" s="12">
        <v>19.79</v>
      </c>
      <c r="AD48" s="2">
        <f t="shared" si="1"/>
        <v>0.71000000000000085</v>
      </c>
      <c r="AE48" s="167">
        <f t="shared" si="2"/>
        <v>-1.9811788013868403E-2</v>
      </c>
    </row>
    <row r="49" spans="15:31" x14ac:dyDescent="0.25">
      <c r="O49" s="105">
        <v>1.06</v>
      </c>
      <c r="P49" s="105">
        <f t="shared" si="3"/>
        <v>21.687600000000003</v>
      </c>
      <c r="Q49" s="2"/>
      <c r="T49" s="115" t="s">
        <v>118</v>
      </c>
      <c r="U49" s="110">
        <v>29.94</v>
      </c>
      <c r="W49" s="162">
        <v>42268</v>
      </c>
      <c r="X49" s="12">
        <v>20.52</v>
      </c>
      <c r="Y49" s="12">
        <v>20.83</v>
      </c>
      <c r="Z49" s="12">
        <v>20.04</v>
      </c>
      <c r="AA49" s="12">
        <v>20.190000000000001</v>
      </c>
      <c r="AB49" s="117">
        <v>954200</v>
      </c>
      <c r="AC49" s="12">
        <v>20.190000000000001</v>
      </c>
      <c r="AD49" s="2">
        <f t="shared" si="1"/>
        <v>0.78999999999999915</v>
      </c>
      <c r="AE49" s="167">
        <f t="shared" si="2"/>
        <v>-9.8087297694947617E-3</v>
      </c>
    </row>
    <row r="50" spans="15:31" x14ac:dyDescent="0.25">
      <c r="O50" s="105">
        <v>1.05</v>
      </c>
      <c r="P50" s="105">
        <f t="shared" si="3"/>
        <v>21.483000000000001</v>
      </c>
      <c r="Q50" s="2"/>
      <c r="T50" s="115" t="s">
        <v>119</v>
      </c>
      <c r="U50" s="110">
        <v>1.3347899999999999</v>
      </c>
      <c r="W50" s="162">
        <v>42265</v>
      </c>
      <c r="X50" s="12">
        <v>20.37</v>
      </c>
      <c r="Y50" s="12">
        <v>20.69</v>
      </c>
      <c r="Z50" s="12">
        <v>20.170000000000002</v>
      </c>
      <c r="AA50" s="12">
        <v>20.39</v>
      </c>
      <c r="AB50" s="117">
        <v>1829900</v>
      </c>
      <c r="AC50" s="12">
        <v>20.39</v>
      </c>
      <c r="AD50" s="2">
        <f t="shared" si="1"/>
        <v>0.51999999999999957</v>
      </c>
      <c r="AE50" s="167">
        <f t="shared" si="2"/>
        <v>-1.2590799031476863E-2</v>
      </c>
    </row>
    <row r="51" spans="15:31" x14ac:dyDescent="0.25">
      <c r="O51" s="105">
        <v>1.04</v>
      </c>
      <c r="P51" s="105">
        <f t="shared" si="3"/>
        <v>21.278400000000001</v>
      </c>
      <c r="Q51" s="2"/>
      <c r="T51" s="115" t="s">
        <v>120</v>
      </c>
      <c r="U51" s="110" t="s">
        <v>160</v>
      </c>
      <c r="W51" s="162">
        <v>42264</v>
      </c>
      <c r="X51" s="12">
        <v>20.47</v>
      </c>
      <c r="Y51" s="12">
        <v>20.97</v>
      </c>
      <c r="Z51" s="12">
        <v>20.34</v>
      </c>
      <c r="AA51" s="12">
        <v>20.65</v>
      </c>
      <c r="AB51" s="117">
        <v>1423000</v>
      </c>
      <c r="AC51" s="12">
        <v>20.65</v>
      </c>
      <c r="AD51" s="2">
        <f t="shared" si="1"/>
        <v>0.62999999999999901</v>
      </c>
      <c r="AE51" s="167">
        <f t="shared" si="2"/>
        <v>8.7933561309232466E-3</v>
      </c>
    </row>
    <row r="52" spans="15:31" x14ac:dyDescent="0.25">
      <c r="O52" s="105">
        <v>1.03</v>
      </c>
      <c r="P52" s="105">
        <f t="shared" si="3"/>
        <v>21.073800000000002</v>
      </c>
      <c r="Q52" s="2"/>
      <c r="T52" s="115"/>
      <c r="U52" s="110"/>
      <c r="W52" s="162">
        <v>42263</v>
      </c>
      <c r="X52" s="12">
        <v>20.04</v>
      </c>
      <c r="Y52" s="12">
        <v>20.67</v>
      </c>
      <c r="Z52" s="12">
        <v>19.91</v>
      </c>
      <c r="AA52" s="12">
        <v>20.47</v>
      </c>
      <c r="AB52" s="117">
        <v>2081800</v>
      </c>
      <c r="AC52" s="12">
        <v>20.47</v>
      </c>
      <c r="AD52" s="2">
        <f t="shared" si="1"/>
        <v>0.76000000000000156</v>
      </c>
      <c r="AE52" s="167">
        <f t="shared" si="2"/>
        <v>1.6890213611524985E-2</v>
      </c>
    </row>
    <row r="53" spans="15:31" x14ac:dyDescent="0.25">
      <c r="O53" s="105">
        <v>1.02</v>
      </c>
      <c r="P53" s="105">
        <f t="shared" si="3"/>
        <v>20.869200000000003</v>
      </c>
      <c r="Q53" s="2"/>
      <c r="T53" s="115" t="s">
        <v>121</v>
      </c>
      <c r="U53" s="110" t="s">
        <v>282</v>
      </c>
      <c r="W53" s="162">
        <v>42262</v>
      </c>
      <c r="X53" s="12">
        <v>19.52</v>
      </c>
      <c r="Y53" s="12">
        <v>20.170000000000002</v>
      </c>
      <c r="Z53" s="12">
        <v>19.5</v>
      </c>
      <c r="AA53" s="12">
        <v>20.13</v>
      </c>
      <c r="AB53" s="117">
        <v>2071300</v>
      </c>
      <c r="AC53" s="12">
        <v>20.13</v>
      </c>
      <c r="AD53" s="2">
        <f t="shared" si="1"/>
        <v>0.67000000000000171</v>
      </c>
      <c r="AE53" s="167">
        <f t="shared" si="2"/>
        <v>3.3898305084745672E-2</v>
      </c>
    </row>
    <row r="54" spans="15:31" x14ac:dyDescent="0.25">
      <c r="O54" s="105">
        <v>1.01</v>
      </c>
      <c r="P54" s="105">
        <f t="shared" si="3"/>
        <v>20.6646</v>
      </c>
      <c r="Q54" s="2"/>
      <c r="T54" s="115" t="s">
        <v>122</v>
      </c>
      <c r="U54" s="110" t="s">
        <v>194</v>
      </c>
      <c r="W54" s="162">
        <v>42261</v>
      </c>
      <c r="X54" s="12">
        <v>19.46</v>
      </c>
      <c r="Y54" s="12">
        <v>19.62</v>
      </c>
      <c r="Z54" s="12">
        <v>19.2</v>
      </c>
      <c r="AA54" s="12">
        <v>19.47</v>
      </c>
      <c r="AB54" s="117">
        <v>1421200</v>
      </c>
      <c r="AC54" s="12">
        <v>19.47</v>
      </c>
      <c r="AD54" s="2">
        <f t="shared" si="1"/>
        <v>0.42000000000000171</v>
      </c>
      <c r="AE54" s="167">
        <f t="shared" si="2"/>
        <v>1.5432098765431057E-3</v>
      </c>
    </row>
    <row r="55" spans="15:31" x14ac:dyDescent="0.25">
      <c r="O55" s="105">
        <v>1</v>
      </c>
      <c r="P55" s="105">
        <f t="shared" si="3"/>
        <v>20.46</v>
      </c>
      <c r="Q55" s="2"/>
      <c r="T55" s="115" t="s">
        <v>123</v>
      </c>
      <c r="U55" s="112">
        <v>755618</v>
      </c>
      <c r="W55" s="162">
        <v>42258</v>
      </c>
      <c r="X55" s="12">
        <v>18.670000000000002</v>
      </c>
      <c r="Y55" s="12">
        <v>19.46</v>
      </c>
      <c r="Z55" s="12">
        <v>18.66</v>
      </c>
      <c r="AA55" s="12">
        <v>19.440000000000001</v>
      </c>
      <c r="AB55" s="117">
        <v>2094800</v>
      </c>
      <c r="AC55" s="12">
        <v>19.440000000000001</v>
      </c>
      <c r="AD55" s="2">
        <f t="shared" si="1"/>
        <v>0.80000000000000071</v>
      </c>
      <c r="AE55" s="167">
        <f t="shared" si="2"/>
        <v>3.6247334754797356E-2</v>
      </c>
    </row>
    <row r="56" spans="15:31" x14ac:dyDescent="0.25">
      <c r="O56" s="105">
        <v>0.99</v>
      </c>
      <c r="P56" s="105">
        <f t="shared" si="3"/>
        <v>20.255400000000002</v>
      </c>
      <c r="Q56" s="2"/>
      <c r="T56" s="115" t="s">
        <v>126</v>
      </c>
      <c r="U56" s="112">
        <v>2402550</v>
      </c>
      <c r="W56" s="162">
        <v>42257</v>
      </c>
      <c r="X56" s="12">
        <v>18.21</v>
      </c>
      <c r="Y56" s="12">
        <v>18.920000000000002</v>
      </c>
      <c r="Z56" s="12">
        <v>18.21</v>
      </c>
      <c r="AA56" s="12">
        <v>18.760000000000002</v>
      </c>
      <c r="AB56" s="117">
        <v>2719900</v>
      </c>
      <c r="AC56" s="12">
        <v>18.760000000000002</v>
      </c>
      <c r="AD56" s="2">
        <f t="shared" si="1"/>
        <v>0.71000000000000085</v>
      </c>
      <c r="AE56" s="167">
        <f t="shared" si="2"/>
        <v>1.1866235167206085E-2</v>
      </c>
    </row>
    <row r="57" spans="15:31" x14ac:dyDescent="0.25">
      <c r="O57" s="105">
        <v>0.98</v>
      </c>
      <c r="P57" s="105">
        <f t="shared" si="3"/>
        <v>20.050799999999999</v>
      </c>
      <c r="Q57" s="2"/>
      <c r="T57" s="115" t="s">
        <v>124</v>
      </c>
      <c r="U57" s="110" t="s">
        <v>283</v>
      </c>
      <c r="W57" s="162">
        <v>42256</v>
      </c>
      <c r="X57" s="12">
        <v>20.04</v>
      </c>
      <c r="Y57" s="12">
        <v>20.05</v>
      </c>
      <c r="Z57" s="12">
        <v>18.5</v>
      </c>
      <c r="AA57" s="12">
        <v>18.54</v>
      </c>
      <c r="AB57" s="117">
        <v>2118500</v>
      </c>
      <c r="AC57" s="12">
        <v>18.54</v>
      </c>
      <c r="AD57" s="2">
        <f t="shared" si="1"/>
        <v>1.5500000000000007</v>
      </c>
      <c r="AE57" s="167">
        <f t="shared" si="2"/>
        <v>-6.5524193548387122E-2</v>
      </c>
    </row>
    <row r="58" spans="15:31" x14ac:dyDescent="0.25">
      <c r="O58" s="105">
        <v>0.97</v>
      </c>
      <c r="P58" s="105">
        <f t="shared" si="3"/>
        <v>19.8462</v>
      </c>
      <c r="T58" s="115" t="s">
        <v>127</v>
      </c>
      <c r="U58" s="110">
        <v>31.82</v>
      </c>
      <c r="W58" s="162">
        <v>42255</v>
      </c>
      <c r="X58" s="12">
        <v>19.64</v>
      </c>
      <c r="Y58" s="12">
        <v>19.91</v>
      </c>
      <c r="Z58" s="12">
        <v>19.5</v>
      </c>
      <c r="AA58" s="12">
        <v>19.84</v>
      </c>
      <c r="AB58" s="117">
        <v>1789100</v>
      </c>
      <c r="AC58" s="12">
        <v>19.84</v>
      </c>
      <c r="AD58" s="2">
        <f t="shared" si="1"/>
        <v>0.41000000000000014</v>
      </c>
      <c r="AE58" s="167">
        <f t="shared" si="2"/>
        <v>2.851218247796794E-2</v>
      </c>
    </row>
    <row r="59" spans="15:31" x14ac:dyDescent="0.25">
      <c r="O59" s="105">
        <v>0.96</v>
      </c>
      <c r="P59" s="105">
        <f t="shared" si="3"/>
        <v>19.6416</v>
      </c>
      <c r="T59" s="115" t="s">
        <v>128</v>
      </c>
      <c r="U59" s="110">
        <v>0.64</v>
      </c>
      <c r="W59" s="162">
        <v>42251</v>
      </c>
      <c r="X59" s="12">
        <v>19.04</v>
      </c>
      <c r="Y59" s="12">
        <v>19.45</v>
      </c>
      <c r="Z59" s="12">
        <v>18.96</v>
      </c>
      <c r="AA59" s="12">
        <v>19.29</v>
      </c>
      <c r="AB59" s="117">
        <v>1811400</v>
      </c>
      <c r="AC59" s="12">
        <v>19.29</v>
      </c>
      <c r="AD59" s="2">
        <f t="shared" si="1"/>
        <v>0.48999999999999844</v>
      </c>
      <c r="AE59" s="167">
        <f t="shared" si="2"/>
        <v>-6.1823802163833985E-3</v>
      </c>
    </row>
    <row r="60" spans="15:31" x14ac:dyDescent="0.25">
      <c r="O60" s="105">
        <v>0.95</v>
      </c>
      <c r="P60" s="105">
        <f t="shared" si="3"/>
        <v>19.437000000000001</v>
      </c>
      <c r="T60" s="115" t="s">
        <v>125</v>
      </c>
      <c r="U60" s="110" t="s">
        <v>142</v>
      </c>
      <c r="W60" s="162">
        <v>42250</v>
      </c>
      <c r="X60" s="12">
        <v>19.010000000000002</v>
      </c>
      <c r="Y60" s="12">
        <v>19.489999999999998</v>
      </c>
      <c r="Z60" s="12">
        <v>18.93</v>
      </c>
      <c r="AA60" s="12">
        <v>19.41</v>
      </c>
      <c r="AB60" s="117">
        <v>1488000</v>
      </c>
      <c r="AC60" s="12">
        <v>19.41</v>
      </c>
      <c r="AD60" s="2">
        <f t="shared" si="1"/>
        <v>0.55999999999999872</v>
      </c>
      <c r="AE60" s="167">
        <f t="shared" si="2"/>
        <v>2.0504731861198833E-2</v>
      </c>
    </row>
    <row r="61" spans="15:31" x14ac:dyDescent="0.25">
      <c r="O61" s="105">
        <v>0.94</v>
      </c>
      <c r="P61" s="105">
        <f t="shared" si="3"/>
        <v>19.232399999999998</v>
      </c>
      <c r="W61" s="162">
        <v>42249</v>
      </c>
      <c r="X61" s="12">
        <v>18.78</v>
      </c>
      <c r="Y61" s="12">
        <v>19.03</v>
      </c>
      <c r="Z61" s="12">
        <v>18.45</v>
      </c>
      <c r="AA61" s="12">
        <v>19.02</v>
      </c>
      <c r="AB61" s="117">
        <v>1093000</v>
      </c>
      <c r="AC61" s="12">
        <v>19.02</v>
      </c>
      <c r="AD61" s="2">
        <f t="shared" si="1"/>
        <v>0.58000000000000185</v>
      </c>
      <c r="AE61" s="167">
        <f t="shared" si="2"/>
        <v>3.0894308943089532E-2</v>
      </c>
    </row>
    <row r="62" spans="15:31" x14ac:dyDescent="0.25">
      <c r="O62" s="105">
        <v>0.93</v>
      </c>
      <c r="P62" s="105">
        <f t="shared" si="3"/>
        <v>19.027800000000003</v>
      </c>
      <c r="W62" s="162">
        <v>42248</v>
      </c>
      <c r="X62" s="12">
        <v>18.5</v>
      </c>
      <c r="Y62" s="12">
        <v>18.78</v>
      </c>
      <c r="Z62" s="12">
        <v>18.309999999999999</v>
      </c>
      <c r="AA62" s="12">
        <v>18.45</v>
      </c>
      <c r="AB62" s="117">
        <v>1584900</v>
      </c>
      <c r="AC62" s="12">
        <v>18.45</v>
      </c>
      <c r="AD62" s="2">
        <f t="shared" si="1"/>
        <v>0.47000000000000242</v>
      </c>
      <c r="AE62" s="167">
        <f t="shared" si="2"/>
        <v>-2.6898734177215222E-2</v>
      </c>
    </row>
    <row r="63" spans="15:31" x14ac:dyDescent="0.25">
      <c r="O63" s="105">
        <v>0.92</v>
      </c>
      <c r="P63" s="105">
        <f t="shared" si="3"/>
        <v>18.8232</v>
      </c>
      <c r="W63" s="162">
        <v>42247</v>
      </c>
      <c r="X63" s="12">
        <v>18.760000000000002</v>
      </c>
      <c r="Y63" s="12">
        <v>19.309999999999999</v>
      </c>
      <c r="Z63" s="12">
        <v>18.59</v>
      </c>
      <c r="AA63" s="12">
        <v>18.96</v>
      </c>
      <c r="AB63" s="117">
        <v>1232700</v>
      </c>
      <c r="AC63" s="12">
        <v>18.96</v>
      </c>
      <c r="AD63" s="2">
        <f t="shared" si="1"/>
        <v>0.71999999999999886</v>
      </c>
      <c r="AE63" s="167">
        <f t="shared" si="2"/>
        <v>4.237288135593209E-3</v>
      </c>
    </row>
    <row r="64" spans="15:31" x14ac:dyDescent="0.25">
      <c r="O64" s="105">
        <v>0.91</v>
      </c>
      <c r="P64" s="105">
        <f t="shared" si="3"/>
        <v>18.618600000000001</v>
      </c>
      <c r="W64" s="162">
        <v>42244</v>
      </c>
      <c r="X64" s="12">
        <v>18.420000000000002</v>
      </c>
      <c r="Y64" s="12">
        <v>19.13</v>
      </c>
      <c r="Z64" s="12">
        <v>18.37</v>
      </c>
      <c r="AA64" s="12">
        <v>18.88</v>
      </c>
      <c r="AB64" s="117">
        <v>1443700</v>
      </c>
      <c r="AC64" s="12">
        <v>18.88</v>
      </c>
      <c r="AD64" s="2">
        <f t="shared" si="1"/>
        <v>0.75999999999999801</v>
      </c>
      <c r="AE64" s="167">
        <f t="shared" si="2"/>
        <v>2.4972855591747889E-2</v>
      </c>
    </row>
    <row r="65" spans="15:31" x14ac:dyDescent="0.25">
      <c r="O65" s="105">
        <v>0.9</v>
      </c>
      <c r="P65" s="105">
        <f t="shared" si="3"/>
        <v>18.414000000000001</v>
      </c>
      <c r="W65" s="162">
        <v>42243</v>
      </c>
      <c r="X65" s="12">
        <v>17.93</v>
      </c>
      <c r="Y65" s="12">
        <v>18.61</v>
      </c>
      <c r="Z65" s="12">
        <v>17.88</v>
      </c>
      <c r="AA65" s="12">
        <v>18.420000000000002</v>
      </c>
      <c r="AB65" s="117">
        <v>1506200</v>
      </c>
      <c r="AC65" s="12">
        <v>18.420000000000002</v>
      </c>
      <c r="AD65" s="2">
        <f t="shared" si="1"/>
        <v>0.73000000000000043</v>
      </c>
      <c r="AE65" s="167">
        <f t="shared" si="2"/>
        <v>3.8331454340473803E-2</v>
      </c>
    </row>
    <row r="66" spans="15:31" x14ac:dyDescent="0.25">
      <c r="O66" s="47"/>
      <c r="W66" s="162">
        <v>42242</v>
      </c>
      <c r="X66" s="12">
        <v>17.489999999999998</v>
      </c>
      <c r="Y66" s="12">
        <v>17.87</v>
      </c>
      <c r="Z66" s="12">
        <v>17.07</v>
      </c>
      <c r="AA66" s="12">
        <v>17.739999999999998</v>
      </c>
      <c r="AB66" s="117">
        <v>2174200</v>
      </c>
      <c r="AC66" s="12">
        <v>17.739999999999998</v>
      </c>
      <c r="AD66" s="2">
        <f t="shared" si="1"/>
        <v>0.80000000000000071</v>
      </c>
      <c r="AE66" s="167">
        <f t="shared" si="2"/>
        <v>4.1079812206572752E-2</v>
      </c>
    </row>
    <row r="67" spans="15:31" x14ac:dyDescent="0.25">
      <c r="W67" s="162">
        <v>42241</v>
      </c>
      <c r="X67" s="12">
        <v>17.82</v>
      </c>
      <c r="Y67" s="12">
        <v>17.86</v>
      </c>
      <c r="Z67" s="12">
        <v>17.010000000000002</v>
      </c>
      <c r="AA67" s="12">
        <v>17.04</v>
      </c>
      <c r="AB67" s="117">
        <v>2507900</v>
      </c>
      <c r="AC67" s="12">
        <v>17.04</v>
      </c>
      <c r="AD67" s="2">
        <f t="shared" ref="AD67:AD68" si="4">Y67-Z67</f>
        <v>0.84999999999999787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42333</v>
      </c>
      <c r="X2" s="12">
        <v>43</v>
      </c>
      <c r="Y2" s="12">
        <v>43.58</v>
      </c>
      <c r="Z2" s="12">
        <v>42.47</v>
      </c>
      <c r="AA2" s="12">
        <v>42.9</v>
      </c>
      <c r="AB2" s="117">
        <v>2923300</v>
      </c>
      <c r="AC2" s="12">
        <v>42.9</v>
      </c>
      <c r="AD2" s="2">
        <f>Y2-Z2</f>
        <v>1.1099999999999994</v>
      </c>
      <c r="AE2" s="167">
        <f>AC2/AC3-1</f>
        <v>2.3364485981309802E-3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42332</v>
      </c>
      <c r="X3" s="12">
        <v>41.9</v>
      </c>
      <c r="Y3" s="12">
        <v>43.24</v>
      </c>
      <c r="Z3" s="12">
        <v>41.84</v>
      </c>
      <c r="AA3" s="12">
        <v>42.8</v>
      </c>
      <c r="AB3" s="117">
        <v>3191000</v>
      </c>
      <c r="AC3" s="12">
        <v>42.8</v>
      </c>
      <c r="AD3" s="2">
        <f t="shared" ref="AD3:AD66" si="1">Y3-Z3</f>
        <v>1.3999999999999986</v>
      </c>
      <c r="AE3" s="167">
        <f t="shared" ref="AE3:AE66" si="2">AC3/AC4-1</f>
        <v>1.3737565135007124E-2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42.52</v>
      </c>
      <c r="W4" s="162">
        <v>42331</v>
      </c>
      <c r="X4" s="12">
        <v>41.05</v>
      </c>
      <c r="Y4" s="12">
        <v>42.55</v>
      </c>
      <c r="Z4" s="12">
        <v>41.01</v>
      </c>
      <c r="AA4" s="12">
        <v>42.22</v>
      </c>
      <c r="AB4" s="117">
        <v>3113900</v>
      </c>
      <c r="AC4" s="12">
        <v>42.22</v>
      </c>
      <c r="AD4" s="2">
        <f t="shared" si="1"/>
        <v>1.5399999999999991</v>
      </c>
      <c r="AE4" s="167">
        <f t="shared" si="2"/>
        <v>2.6501337223437726E-2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2126</v>
      </c>
      <c r="W5" s="162">
        <v>42328</v>
      </c>
      <c r="X5" s="12">
        <v>41.19</v>
      </c>
      <c r="Y5" s="12">
        <v>41.99</v>
      </c>
      <c r="Z5" s="12">
        <v>40.93</v>
      </c>
      <c r="AA5" s="12">
        <v>41.13</v>
      </c>
      <c r="AB5" s="117">
        <v>2167900</v>
      </c>
      <c r="AC5" s="12">
        <v>41.13</v>
      </c>
      <c r="AD5" s="2">
        <f t="shared" si="1"/>
        <v>1.0600000000000023</v>
      </c>
      <c r="AE5" s="167">
        <f t="shared" si="2"/>
        <v>6.1154598825832185E-3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42327</v>
      </c>
      <c r="X6" s="12">
        <v>40.950000000000003</v>
      </c>
      <c r="Y6" s="12">
        <v>41.43</v>
      </c>
      <c r="Z6" s="12">
        <v>40.56</v>
      </c>
      <c r="AA6" s="12">
        <v>40.880000000000003</v>
      </c>
      <c r="AB6" s="117">
        <v>1911100</v>
      </c>
      <c r="AC6" s="12">
        <v>40.880000000000003</v>
      </c>
      <c r="AD6" s="2">
        <f t="shared" si="1"/>
        <v>0.86999999999999744</v>
      </c>
      <c r="AE6" s="167">
        <f t="shared" si="2"/>
        <v>7.3439412484699318E-4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206.5299999999952</v>
      </c>
      <c r="R7" s="249"/>
      <c r="W7" s="162">
        <v>42326</v>
      </c>
      <c r="X7" s="12">
        <v>39.380000000000003</v>
      </c>
      <c r="Y7" s="12">
        <v>41.02</v>
      </c>
      <c r="Z7" s="12">
        <v>39.35</v>
      </c>
      <c r="AA7" s="12">
        <v>40.85</v>
      </c>
      <c r="AB7" s="117">
        <v>2492700</v>
      </c>
      <c r="AC7" s="12">
        <v>40.85</v>
      </c>
      <c r="AD7" s="2">
        <f t="shared" si="1"/>
        <v>1.6700000000000017</v>
      </c>
      <c r="AE7" s="167">
        <f t="shared" si="2"/>
        <v>3.8911495422176978E-2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0.10759740970163374</v>
      </c>
      <c r="W8" s="162">
        <v>42325</v>
      </c>
      <c r="X8" s="12">
        <v>39.53</v>
      </c>
      <c r="Y8" s="12">
        <v>39.86</v>
      </c>
      <c r="Z8" s="12">
        <v>38.69</v>
      </c>
      <c r="AA8" s="12">
        <v>39.32</v>
      </c>
      <c r="AB8" s="117">
        <v>2636900</v>
      </c>
      <c r="AC8" s="12">
        <v>39.32</v>
      </c>
      <c r="AD8" s="2">
        <f t="shared" si="1"/>
        <v>1.1700000000000017</v>
      </c>
      <c r="AE8" s="167">
        <f t="shared" si="2"/>
        <v>-8.8227880010083304E-3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42324</v>
      </c>
      <c r="X9" s="12">
        <v>38.89</v>
      </c>
      <c r="Y9" s="12">
        <v>39.81</v>
      </c>
      <c r="Z9" s="12">
        <v>38.47</v>
      </c>
      <c r="AA9" s="12">
        <v>39.67</v>
      </c>
      <c r="AB9" s="117">
        <v>2632700</v>
      </c>
      <c r="AC9" s="12">
        <v>39.67</v>
      </c>
      <c r="AD9" s="2">
        <f t="shared" si="1"/>
        <v>1.3400000000000034</v>
      </c>
      <c r="AE9" s="167">
        <f t="shared" si="2"/>
        <v>1.7179487179487252E-2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42321</v>
      </c>
      <c r="X10" s="12">
        <v>40.9</v>
      </c>
      <c r="Y10" s="12">
        <v>40.9</v>
      </c>
      <c r="Z10" s="12">
        <v>38.96</v>
      </c>
      <c r="AA10" s="12">
        <v>39</v>
      </c>
      <c r="AB10" s="117">
        <v>5369400</v>
      </c>
      <c r="AC10" s="12">
        <v>39</v>
      </c>
      <c r="AD10" s="2">
        <f t="shared" si="1"/>
        <v>1.9399999999999977</v>
      </c>
      <c r="AE10" s="167">
        <f t="shared" si="2"/>
        <v>-6.3400576368876083E-2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42320</v>
      </c>
      <c r="X11" s="12">
        <v>41.01</v>
      </c>
      <c r="Y11" s="12">
        <v>42.16</v>
      </c>
      <c r="Z11" s="12">
        <v>40.840000000000003</v>
      </c>
      <c r="AA11" s="12">
        <v>41.64</v>
      </c>
      <c r="AB11" s="117">
        <v>2529300</v>
      </c>
      <c r="AC11" s="12">
        <v>41.64</v>
      </c>
      <c r="AD11" s="2">
        <f t="shared" si="1"/>
        <v>1.3199999999999932</v>
      </c>
      <c r="AE11" s="167">
        <f t="shared" si="2"/>
        <v>7.9883805374001415E-3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42319</v>
      </c>
      <c r="X12" s="12">
        <v>42.99</v>
      </c>
      <c r="Y12" s="12">
        <v>42.99</v>
      </c>
      <c r="Z12" s="12">
        <v>41.24</v>
      </c>
      <c r="AA12" s="12">
        <v>41.31</v>
      </c>
      <c r="AB12" s="117">
        <v>3462200</v>
      </c>
      <c r="AC12" s="12">
        <v>41.31</v>
      </c>
      <c r="AD12" s="2">
        <f t="shared" si="1"/>
        <v>1.75</v>
      </c>
      <c r="AE12" s="167">
        <f t="shared" si="2"/>
        <v>-4.1531322505800494E-2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42318</v>
      </c>
      <c r="X13" s="12">
        <v>42.39</v>
      </c>
      <c r="Y13" s="12">
        <v>43.17</v>
      </c>
      <c r="Z13" s="12">
        <v>42.05</v>
      </c>
      <c r="AA13" s="12">
        <v>43.1</v>
      </c>
      <c r="AB13" s="117">
        <v>2297000</v>
      </c>
      <c r="AC13" s="12">
        <v>43.1</v>
      </c>
      <c r="AD13" s="2">
        <f t="shared" si="1"/>
        <v>1.1200000000000045</v>
      </c>
      <c r="AE13" s="167">
        <f t="shared" si="2"/>
        <v>6.0690943043884005E-3</v>
      </c>
    </row>
    <row r="14" spans="1:31" x14ac:dyDescent="0.25">
      <c r="W14" s="162">
        <v>42317</v>
      </c>
      <c r="X14" s="12">
        <v>43.53</v>
      </c>
      <c r="Y14" s="12">
        <v>44.19</v>
      </c>
      <c r="Z14" s="12">
        <v>42.38</v>
      </c>
      <c r="AA14" s="12">
        <v>42.84</v>
      </c>
      <c r="AB14" s="117">
        <v>3574300</v>
      </c>
      <c r="AC14" s="12">
        <v>42.84</v>
      </c>
      <c r="AD14" s="2">
        <f t="shared" si="1"/>
        <v>1.8099999999999952</v>
      </c>
      <c r="AE14" s="167">
        <f t="shared" si="2"/>
        <v>-1.4719411223550916E-2</v>
      </c>
    </row>
    <row r="15" spans="1:31" x14ac:dyDescent="0.25">
      <c r="W15" s="162">
        <v>42314</v>
      </c>
      <c r="X15" s="12">
        <v>43.13</v>
      </c>
      <c r="Y15" s="12">
        <v>43.93</v>
      </c>
      <c r="Z15" s="12">
        <v>42.97</v>
      </c>
      <c r="AA15" s="12">
        <v>43.48</v>
      </c>
      <c r="AB15" s="117">
        <v>3772400</v>
      </c>
      <c r="AC15" s="12">
        <v>43.48</v>
      </c>
      <c r="AD15" s="2">
        <f t="shared" si="1"/>
        <v>0.96000000000000085</v>
      </c>
      <c r="AE15" s="167">
        <f t="shared" si="2"/>
        <v>-2.2993791676262365E-4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42313</v>
      </c>
      <c r="X16" s="12">
        <v>43.11</v>
      </c>
      <c r="Y16" s="12">
        <v>43.93</v>
      </c>
      <c r="Z16" s="12">
        <v>42.9</v>
      </c>
      <c r="AA16" s="12">
        <v>43.49</v>
      </c>
      <c r="AB16" s="117">
        <v>5228400</v>
      </c>
      <c r="AC16" s="12">
        <v>43.49</v>
      </c>
      <c r="AD16" s="2">
        <f t="shared" si="1"/>
        <v>1.0300000000000011</v>
      </c>
      <c r="AE16" s="167">
        <f t="shared" si="2"/>
        <v>2.161146347192866E-2</v>
      </c>
    </row>
    <row r="17" spans="2:31" x14ac:dyDescent="0.25">
      <c r="G17" s="2"/>
      <c r="W17" s="162">
        <v>42312</v>
      </c>
      <c r="X17" s="12">
        <v>39.99</v>
      </c>
      <c r="Y17" s="12">
        <v>44.8</v>
      </c>
      <c r="Z17" s="12">
        <v>39.549999999999997</v>
      </c>
      <c r="AA17" s="12">
        <v>42.57</v>
      </c>
      <c r="AB17" s="117">
        <v>20652400</v>
      </c>
      <c r="AC17" s="12">
        <v>42.57</v>
      </c>
      <c r="AD17" s="2">
        <f t="shared" si="1"/>
        <v>5.25</v>
      </c>
      <c r="AE17" s="167">
        <f t="shared" si="2"/>
        <v>8.2655137334689766E-2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0" t="s">
        <v>231</v>
      </c>
      <c r="H18" s="255" t="s">
        <v>98</v>
      </c>
      <c r="W18" s="162">
        <v>42311</v>
      </c>
      <c r="X18" s="12">
        <v>38.89</v>
      </c>
      <c r="Y18" s="12">
        <v>39.69</v>
      </c>
      <c r="Z18" s="12">
        <v>38.53</v>
      </c>
      <c r="AA18" s="12">
        <v>39.32</v>
      </c>
      <c r="AB18" s="117">
        <v>5695500</v>
      </c>
      <c r="AC18" s="12">
        <v>39.32</v>
      </c>
      <c r="AD18" s="2">
        <f t="shared" si="1"/>
        <v>1.1599999999999966</v>
      </c>
      <c r="AE18" s="167">
        <f t="shared" si="2"/>
        <v>9.2402464065708401E-3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42310</v>
      </c>
      <c r="X19" s="12">
        <v>38.92</v>
      </c>
      <c r="Y19" s="12">
        <v>39.090000000000003</v>
      </c>
      <c r="Z19" s="12">
        <v>37.9</v>
      </c>
      <c r="AA19" s="12">
        <v>38.96</v>
      </c>
      <c r="AB19" s="117">
        <v>4349200</v>
      </c>
      <c r="AC19" s="12">
        <v>38.96</v>
      </c>
      <c r="AD19" s="2">
        <f t="shared" si="1"/>
        <v>1.1900000000000048</v>
      </c>
      <c r="AE19" s="167">
        <f t="shared" si="2"/>
        <v>8.2815734989647449E-3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42307</v>
      </c>
      <c r="X20" s="12">
        <v>38.979999999999997</v>
      </c>
      <c r="Y20" s="12">
        <v>39</v>
      </c>
      <c r="Z20" s="12">
        <v>38.020000000000003</v>
      </c>
      <c r="AA20" s="12">
        <v>38.64</v>
      </c>
      <c r="AB20" s="117">
        <v>4768300</v>
      </c>
      <c r="AC20" s="12">
        <v>38.64</v>
      </c>
      <c r="AD20" s="2">
        <f t="shared" si="1"/>
        <v>0.97999999999999687</v>
      </c>
      <c r="AE20" s="167">
        <f t="shared" si="2"/>
        <v>-1.2923235978288261E-3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42306</v>
      </c>
      <c r="X21" s="12">
        <v>38.76</v>
      </c>
      <c r="Y21" s="12">
        <v>38.79</v>
      </c>
      <c r="Z21" s="12">
        <v>37.909999999999997</v>
      </c>
      <c r="AA21" s="12">
        <v>38.69</v>
      </c>
      <c r="AB21" s="117">
        <v>4809100</v>
      </c>
      <c r="AC21" s="12">
        <v>38.69</v>
      </c>
      <c r="AD21" s="2">
        <f t="shared" si="1"/>
        <v>0.88000000000000256</v>
      </c>
      <c r="AE21" s="167">
        <f t="shared" si="2"/>
        <v>3.8920601971976776E-3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42305</v>
      </c>
      <c r="X22" s="12">
        <v>39.380000000000003</v>
      </c>
      <c r="Y22" s="12">
        <v>39.479999999999997</v>
      </c>
      <c r="Z22" s="12">
        <v>38.18</v>
      </c>
      <c r="AA22" s="12">
        <v>38.54</v>
      </c>
      <c r="AB22" s="117">
        <v>4030300</v>
      </c>
      <c r="AC22" s="12">
        <v>38.54</v>
      </c>
      <c r="AD22" s="2">
        <f t="shared" si="1"/>
        <v>1.2999999999999972</v>
      </c>
      <c r="AE22" s="167">
        <f t="shared" si="2"/>
        <v>-3.6194415718717732E-3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42304</v>
      </c>
      <c r="X23" s="12">
        <v>39.43</v>
      </c>
      <c r="Y23" s="12">
        <v>39.799999999999997</v>
      </c>
      <c r="Z23" s="12">
        <v>38.58</v>
      </c>
      <c r="AA23" s="12">
        <v>38.68</v>
      </c>
      <c r="AB23" s="117">
        <v>2853500</v>
      </c>
      <c r="AC23" s="12">
        <v>38.68</v>
      </c>
      <c r="AD23" s="2">
        <f t="shared" si="1"/>
        <v>1.2199999999999989</v>
      </c>
      <c r="AE23" s="167">
        <f t="shared" si="2"/>
        <v>-2.0639834881320818E-3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42303</v>
      </c>
      <c r="X24" s="12">
        <v>38.6</v>
      </c>
      <c r="Y24" s="12">
        <v>39.25</v>
      </c>
      <c r="Z24" s="12">
        <v>38.5</v>
      </c>
      <c r="AA24" s="12">
        <v>38.76</v>
      </c>
      <c r="AB24" s="117">
        <v>4257500</v>
      </c>
      <c r="AC24" s="12">
        <v>38.76</v>
      </c>
      <c r="AD24" s="2">
        <f t="shared" si="1"/>
        <v>0.75</v>
      </c>
      <c r="AE24" s="167">
        <f t="shared" si="2"/>
        <v>5.9693745133662102E-3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42300</v>
      </c>
      <c r="X25" s="12">
        <v>39.89</v>
      </c>
      <c r="Y25" s="12">
        <v>39.89</v>
      </c>
      <c r="Z25" s="12">
        <v>38.340000000000003</v>
      </c>
      <c r="AA25" s="12">
        <v>38.53</v>
      </c>
      <c r="AB25" s="117">
        <v>5859100</v>
      </c>
      <c r="AC25" s="12">
        <v>38.53</v>
      </c>
      <c r="AD25" s="2">
        <f t="shared" si="1"/>
        <v>1.5499999999999972</v>
      </c>
      <c r="AE25" s="167">
        <f t="shared" si="2"/>
        <v>-2.3568170299037017E-2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42299</v>
      </c>
      <c r="X26" s="12">
        <v>40.26</v>
      </c>
      <c r="Y26" s="12">
        <v>40.340000000000003</v>
      </c>
      <c r="Z26" s="12">
        <v>39.33</v>
      </c>
      <c r="AA26" s="12">
        <v>39.46</v>
      </c>
      <c r="AB26" s="117">
        <v>3816000</v>
      </c>
      <c r="AC26" s="12">
        <v>39.46</v>
      </c>
      <c r="AD26" s="2">
        <f t="shared" si="1"/>
        <v>1.0100000000000051</v>
      </c>
      <c r="AE26" s="167">
        <f t="shared" si="2"/>
        <v>-3.5353535353535026E-3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42298</v>
      </c>
      <c r="X27" s="12">
        <v>40.340000000000003</v>
      </c>
      <c r="Y27" s="12">
        <v>40.4</v>
      </c>
      <c r="Z27" s="12">
        <v>39.54</v>
      </c>
      <c r="AA27" s="12">
        <v>39.6</v>
      </c>
      <c r="AB27" s="117">
        <v>3356300</v>
      </c>
      <c r="AC27" s="12">
        <v>39.6</v>
      </c>
      <c r="AD27" s="2">
        <f t="shared" si="1"/>
        <v>0.85999999999999943</v>
      </c>
      <c r="AE27" s="167">
        <f t="shared" si="2"/>
        <v>-7.5187969924811471E-3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42297</v>
      </c>
      <c r="X28" s="12">
        <v>39.880000000000003</v>
      </c>
      <c r="Y28" s="12">
        <v>40.51</v>
      </c>
      <c r="Z28" s="12">
        <v>39.69</v>
      </c>
      <c r="AA28" s="12">
        <v>39.9</v>
      </c>
      <c r="AB28" s="117">
        <v>3001700</v>
      </c>
      <c r="AC28" s="12">
        <v>39.9</v>
      </c>
      <c r="AD28" s="2">
        <f t="shared" si="1"/>
        <v>0.82000000000000028</v>
      </c>
      <c r="AE28" s="167">
        <f t="shared" si="2"/>
        <v>3.2687955745536179E-3</v>
      </c>
    </row>
    <row r="29" spans="2:31" x14ac:dyDescent="0.25">
      <c r="W29" s="162">
        <v>42296</v>
      </c>
      <c r="X29" s="12">
        <v>40.159999999999997</v>
      </c>
      <c r="Y29" s="12">
        <v>40.33</v>
      </c>
      <c r="Z29" s="12">
        <v>39.090000000000003</v>
      </c>
      <c r="AA29" s="12">
        <v>39.770000000000003</v>
      </c>
      <c r="AB29" s="117">
        <v>4489800</v>
      </c>
      <c r="AC29" s="12">
        <v>39.770000000000003</v>
      </c>
      <c r="AD29" s="2">
        <f t="shared" si="1"/>
        <v>1.2399999999999949</v>
      </c>
      <c r="AE29" s="167">
        <f t="shared" si="2"/>
        <v>-1.2661370407149874E-2</v>
      </c>
    </row>
    <row r="30" spans="2:31" x14ac:dyDescent="0.25">
      <c r="W30" s="162">
        <v>42293</v>
      </c>
      <c r="X30" s="12">
        <v>41.87</v>
      </c>
      <c r="Y30" s="12">
        <v>41.87</v>
      </c>
      <c r="Z30" s="12">
        <v>39.9</v>
      </c>
      <c r="AA30" s="12">
        <v>40.28</v>
      </c>
      <c r="AB30" s="117">
        <v>5316000</v>
      </c>
      <c r="AC30" s="12">
        <v>40.28</v>
      </c>
      <c r="AD30" s="2">
        <f t="shared" si="1"/>
        <v>1.9699999999999989</v>
      </c>
      <c r="AE30" s="167">
        <f t="shared" si="2"/>
        <v>-3.5209580838323373E-2</v>
      </c>
    </row>
    <row r="31" spans="2:31" x14ac:dyDescent="0.25">
      <c r="W31" s="162">
        <v>42292</v>
      </c>
      <c r="X31" s="12">
        <v>42.04</v>
      </c>
      <c r="Y31" s="12">
        <v>42.04</v>
      </c>
      <c r="Z31" s="12">
        <v>40.69</v>
      </c>
      <c r="AA31" s="12">
        <v>41.75</v>
      </c>
      <c r="AB31" s="117">
        <v>2064500</v>
      </c>
      <c r="AC31" s="12">
        <v>41.75</v>
      </c>
      <c r="AD31" s="2">
        <f t="shared" si="1"/>
        <v>1.3500000000000014</v>
      </c>
      <c r="AE31" s="167">
        <f t="shared" si="2"/>
        <v>-2.394636015324858E-4</v>
      </c>
    </row>
    <row r="32" spans="2:31" ht="15.75" thickBot="1" x14ac:dyDescent="0.3">
      <c r="W32" s="162">
        <v>42291</v>
      </c>
      <c r="X32" s="12">
        <v>41.75</v>
      </c>
      <c r="Y32" s="12">
        <v>42.18</v>
      </c>
      <c r="Z32" s="12">
        <v>41.33</v>
      </c>
      <c r="AA32" s="12">
        <v>41.76</v>
      </c>
      <c r="AB32" s="117">
        <v>1427900</v>
      </c>
      <c r="AC32" s="12">
        <v>41.76</v>
      </c>
      <c r="AD32" s="2">
        <f t="shared" si="1"/>
        <v>0.85000000000000142</v>
      </c>
      <c r="AE32" s="167">
        <f t="shared" si="2"/>
        <v>5.0541516245488083E-3</v>
      </c>
    </row>
    <row r="33" spans="1:31" ht="30.75" thickTop="1" x14ac:dyDescent="0.25">
      <c r="A33" s="343"/>
      <c r="B33" s="345" t="s">
        <v>363</v>
      </c>
      <c r="C33" s="347" t="s">
        <v>364</v>
      </c>
      <c r="D33" s="347" t="s">
        <v>365</v>
      </c>
      <c r="E33" s="347" t="s">
        <v>366</v>
      </c>
      <c r="F33" s="349"/>
      <c r="G33" s="349"/>
      <c r="H33" s="347" t="s">
        <v>367</v>
      </c>
      <c r="I33" s="341" t="s">
        <v>59</v>
      </c>
      <c r="J33" s="347" t="s">
        <v>369</v>
      </c>
      <c r="K33" s="351"/>
      <c r="W33" s="162">
        <v>42290</v>
      </c>
      <c r="X33" s="12">
        <v>41.71</v>
      </c>
      <c r="Y33" s="12">
        <v>42.19</v>
      </c>
      <c r="Z33" s="12">
        <v>40.81</v>
      </c>
      <c r="AA33" s="12">
        <v>41.55</v>
      </c>
      <c r="AB33" s="117">
        <v>1692700</v>
      </c>
      <c r="AC33" s="12">
        <v>41.55</v>
      </c>
      <c r="AD33" s="2">
        <f t="shared" si="1"/>
        <v>1.3799999999999955</v>
      </c>
      <c r="AE33" s="167">
        <f t="shared" si="2"/>
        <v>-8.8263358778627454E-3</v>
      </c>
    </row>
    <row r="34" spans="1:31" ht="15.75" thickBot="1" x14ac:dyDescent="0.3">
      <c r="A34" s="344"/>
      <c r="B34" s="346"/>
      <c r="C34" s="348"/>
      <c r="D34" s="348"/>
      <c r="E34" s="348"/>
      <c r="F34" s="350"/>
      <c r="G34" s="350"/>
      <c r="H34" s="348"/>
      <c r="I34" s="342" t="s">
        <v>368</v>
      </c>
      <c r="J34" s="348"/>
      <c r="K34" s="352"/>
      <c r="W34" s="162">
        <v>42289</v>
      </c>
      <c r="X34" s="12">
        <v>42.97</v>
      </c>
      <c r="Y34" s="12">
        <v>43</v>
      </c>
      <c r="Z34" s="12">
        <v>41.57</v>
      </c>
      <c r="AA34" s="12">
        <v>41.92</v>
      </c>
      <c r="AB34" s="117">
        <v>1712200</v>
      </c>
      <c r="AC34" s="12">
        <v>41.92</v>
      </c>
      <c r="AD34" s="2">
        <f t="shared" si="1"/>
        <v>1.4299999999999997</v>
      </c>
      <c r="AE34" s="167">
        <f t="shared" si="2"/>
        <v>-1.5731392345621042E-2</v>
      </c>
    </row>
    <row r="35" spans="1:31" ht="35.25" thickTop="1" thickBot="1" x14ac:dyDescent="0.3">
      <c r="A35" s="358">
        <v>42336</v>
      </c>
      <c r="B35" s="354" t="s">
        <v>370</v>
      </c>
      <c r="C35" s="355">
        <v>50</v>
      </c>
      <c r="D35" s="355">
        <v>41.2</v>
      </c>
      <c r="E35" s="356">
        <v>2060</v>
      </c>
      <c r="F35" s="354"/>
      <c r="G35" s="354"/>
      <c r="H35" s="356">
        <v>2126</v>
      </c>
      <c r="I35" s="355">
        <v>66</v>
      </c>
      <c r="J35" s="357">
        <v>3.2</v>
      </c>
      <c r="K35"/>
      <c r="W35" s="162">
        <v>42286</v>
      </c>
      <c r="X35" s="12">
        <v>42.9</v>
      </c>
      <c r="Y35" s="12">
        <v>43.24</v>
      </c>
      <c r="Z35" s="12">
        <v>41.95</v>
      </c>
      <c r="AA35" s="12">
        <v>42.59</v>
      </c>
      <c r="AB35" s="117">
        <v>2128800</v>
      </c>
      <c r="AC35" s="12">
        <v>42.59</v>
      </c>
      <c r="AD35" s="2">
        <f t="shared" si="1"/>
        <v>1.2899999999999991</v>
      </c>
      <c r="AE35" s="167">
        <f t="shared" si="2"/>
        <v>-2.1144564467938332E-2</v>
      </c>
    </row>
    <row r="36" spans="1:31" ht="15.75" thickTop="1" x14ac:dyDescent="0.25">
      <c r="W36" s="162">
        <v>42285</v>
      </c>
      <c r="X36" s="12">
        <v>42.27</v>
      </c>
      <c r="Y36" s="12">
        <v>43.68</v>
      </c>
      <c r="Z36" s="12">
        <v>42.22</v>
      </c>
      <c r="AA36" s="12">
        <v>43.51</v>
      </c>
      <c r="AB36" s="117">
        <v>2057500</v>
      </c>
      <c r="AC36" s="12">
        <v>43.51</v>
      </c>
      <c r="AD36" s="2">
        <f t="shared" si="1"/>
        <v>1.4600000000000009</v>
      </c>
      <c r="AE36" s="167">
        <f t="shared" si="2"/>
        <v>1.8492509363295939E-2</v>
      </c>
    </row>
    <row r="37" spans="1:31" x14ac:dyDescent="0.25">
      <c r="W37" s="162">
        <v>42284</v>
      </c>
      <c r="X37" s="12">
        <v>43.33</v>
      </c>
      <c r="Y37" s="12">
        <v>43.84</v>
      </c>
      <c r="Z37" s="12">
        <v>42.13</v>
      </c>
      <c r="AA37" s="12">
        <v>42.72</v>
      </c>
      <c r="AB37" s="117">
        <v>2752500</v>
      </c>
      <c r="AC37" s="12">
        <v>42.72</v>
      </c>
      <c r="AD37" s="2">
        <f t="shared" si="1"/>
        <v>1.7100000000000009</v>
      </c>
      <c r="AE37" s="167">
        <f t="shared" si="2"/>
        <v>-1.4987318422872931E-2</v>
      </c>
    </row>
    <row r="38" spans="1:31" x14ac:dyDescent="0.25">
      <c r="W38" s="162">
        <v>42283</v>
      </c>
      <c r="X38" s="12">
        <v>43.96</v>
      </c>
      <c r="Y38" s="12">
        <v>44.38</v>
      </c>
      <c r="Z38" s="12">
        <v>43.3</v>
      </c>
      <c r="AA38" s="12">
        <v>43.37</v>
      </c>
      <c r="AB38" s="117">
        <v>2014600</v>
      </c>
      <c r="AC38" s="12">
        <v>43.37</v>
      </c>
      <c r="AD38" s="2">
        <f t="shared" si="1"/>
        <v>1.0800000000000054</v>
      </c>
      <c r="AE38" s="167">
        <f t="shared" si="2"/>
        <v>-1.1847801321485552E-2</v>
      </c>
    </row>
    <row r="39" spans="1:31" x14ac:dyDescent="0.25">
      <c r="W39" s="162">
        <v>42282</v>
      </c>
      <c r="X39" s="12">
        <v>43.74</v>
      </c>
      <c r="Y39" s="12">
        <v>44.29</v>
      </c>
      <c r="Z39" s="12">
        <v>43.14</v>
      </c>
      <c r="AA39" s="12">
        <v>43.89</v>
      </c>
      <c r="AB39" s="117">
        <v>1705000</v>
      </c>
      <c r="AC39" s="12">
        <v>43.89</v>
      </c>
      <c r="AD39" s="2">
        <f t="shared" si="1"/>
        <v>1.1499999999999986</v>
      </c>
      <c r="AE39" s="167">
        <f t="shared" si="2"/>
        <v>8.2701585113713616E-3</v>
      </c>
    </row>
    <row r="40" spans="1:31" x14ac:dyDescent="0.25">
      <c r="W40" s="162">
        <v>42279</v>
      </c>
      <c r="X40" s="12">
        <v>41.17</v>
      </c>
      <c r="Y40" s="12">
        <v>43.56</v>
      </c>
      <c r="Z40" s="12">
        <v>40.74</v>
      </c>
      <c r="AA40" s="12">
        <v>43.53</v>
      </c>
      <c r="AB40" s="117">
        <v>2550200</v>
      </c>
      <c r="AC40" s="12">
        <v>43.53</v>
      </c>
      <c r="AD40" s="2">
        <f t="shared" si="1"/>
        <v>2.8200000000000003</v>
      </c>
      <c r="AE40" s="167">
        <f t="shared" si="2"/>
        <v>4.4887181949111898E-2</v>
      </c>
    </row>
    <row r="41" spans="1:31" x14ac:dyDescent="0.25">
      <c r="W41" s="162">
        <v>42278</v>
      </c>
      <c r="X41" s="12">
        <v>42.21</v>
      </c>
      <c r="Y41" s="12">
        <v>42.61</v>
      </c>
      <c r="Z41" s="12">
        <v>41</v>
      </c>
      <c r="AA41" s="12">
        <v>41.66</v>
      </c>
      <c r="AB41" s="117">
        <v>2146000</v>
      </c>
      <c r="AC41" s="12">
        <v>41.66</v>
      </c>
      <c r="AD41" s="2">
        <f t="shared" si="1"/>
        <v>1.6099999999999994</v>
      </c>
      <c r="AE41" s="167">
        <f t="shared" si="2"/>
        <v>-1.3731060606060774E-2</v>
      </c>
    </row>
    <row r="42" spans="1:31" x14ac:dyDescent="0.25">
      <c r="W42" s="162">
        <v>42277</v>
      </c>
      <c r="X42" s="12">
        <v>41.16</v>
      </c>
      <c r="Y42" s="12">
        <v>42.29</v>
      </c>
      <c r="Z42" s="12">
        <v>40.93</v>
      </c>
      <c r="AA42" s="12">
        <v>42.24</v>
      </c>
      <c r="AB42" s="117">
        <v>2534000</v>
      </c>
      <c r="AC42" s="12">
        <v>42.24</v>
      </c>
      <c r="AD42" s="2">
        <f t="shared" si="1"/>
        <v>1.3599999999999994</v>
      </c>
      <c r="AE42" s="167">
        <f t="shared" si="2"/>
        <v>3.7837837837837895E-2</v>
      </c>
    </row>
    <row r="43" spans="1:31" x14ac:dyDescent="0.25">
      <c r="W43" s="162">
        <v>42276</v>
      </c>
      <c r="X43" s="12">
        <v>40.520000000000003</v>
      </c>
      <c r="Y43" s="12">
        <v>41.28</v>
      </c>
      <c r="Z43" s="12">
        <v>40.119999999999997</v>
      </c>
      <c r="AA43" s="12">
        <v>40.700000000000003</v>
      </c>
      <c r="AB43" s="117">
        <v>2401000</v>
      </c>
      <c r="AC43" s="12">
        <v>40.700000000000003</v>
      </c>
      <c r="AD43" s="2">
        <f t="shared" si="1"/>
        <v>1.1600000000000037</v>
      </c>
      <c r="AE43" s="167">
        <f t="shared" si="2"/>
        <v>3.6991368680643344E-3</v>
      </c>
    </row>
    <row r="44" spans="1:31" x14ac:dyDescent="0.25">
      <c r="W44" s="162">
        <v>42275</v>
      </c>
      <c r="X44" s="12">
        <v>42.24</v>
      </c>
      <c r="Y44" s="12">
        <v>42.37</v>
      </c>
      <c r="Z44" s="12">
        <v>40.42</v>
      </c>
      <c r="AA44" s="12">
        <v>40.549999999999997</v>
      </c>
      <c r="AB44" s="117">
        <v>2445200</v>
      </c>
      <c r="AC44" s="12">
        <v>40.549999999999997</v>
      </c>
      <c r="AD44" s="2">
        <f t="shared" si="1"/>
        <v>1.9499999999999957</v>
      </c>
      <c r="AE44" s="167">
        <f t="shared" si="2"/>
        <v>-4.3632075471698117E-2</v>
      </c>
    </row>
    <row r="45" spans="1:31" x14ac:dyDescent="0.25">
      <c r="O45" s="47"/>
      <c r="R45" s="47"/>
      <c r="W45" s="162">
        <v>42272</v>
      </c>
      <c r="X45" s="12">
        <v>43.18</v>
      </c>
      <c r="Y45" s="12">
        <v>43.28</v>
      </c>
      <c r="Z45" s="12">
        <v>42.15</v>
      </c>
      <c r="AA45" s="12">
        <v>42.4</v>
      </c>
      <c r="AB45" s="117">
        <v>1730000</v>
      </c>
      <c r="AC45" s="12">
        <v>42.4</v>
      </c>
      <c r="AD45" s="2">
        <f t="shared" si="1"/>
        <v>1.1300000000000026</v>
      </c>
      <c r="AE45" s="167">
        <f t="shared" si="2"/>
        <v>-7.4906367041198685E-3</v>
      </c>
    </row>
    <row r="46" spans="1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42271</v>
      </c>
      <c r="X46" s="12">
        <v>42</v>
      </c>
      <c r="Y46" s="12">
        <v>42.87</v>
      </c>
      <c r="Z46" s="12">
        <v>41.62</v>
      </c>
      <c r="AA46" s="12">
        <v>42.72</v>
      </c>
      <c r="AB46" s="117">
        <v>2131000</v>
      </c>
      <c r="AC46" s="12">
        <v>42.72</v>
      </c>
      <c r="AD46" s="2">
        <f t="shared" si="1"/>
        <v>1.25</v>
      </c>
      <c r="AE46" s="167">
        <f t="shared" si="2"/>
        <v>1.2802275960170695E-2</v>
      </c>
    </row>
    <row r="47" spans="1:31" ht="15.75" thickTop="1" x14ac:dyDescent="0.25">
      <c r="O47" s="105">
        <v>1.1000000000000001</v>
      </c>
      <c r="P47" s="105">
        <f>O47*$Q$4</f>
        <v>46.772000000000006</v>
      </c>
      <c r="Q47" s="47"/>
      <c r="R47" s="47"/>
      <c r="T47" s="157" t="s">
        <v>114</v>
      </c>
      <c r="U47" s="120">
        <v>42.9</v>
      </c>
      <c r="W47" s="162">
        <v>42270</v>
      </c>
      <c r="X47" s="12">
        <v>43.08</v>
      </c>
      <c r="Y47" s="12">
        <v>43.24</v>
      </c>
      <c r="Z47" s="12">
        <v>42.02</v>
      </c>
      <c r="AA47" s="12">
        <v>42.18</v>
      </c>
      <c r="AB47" s="117">
        <v>2038400</v>
      </c>
      <c r="AC47" s="12">
        <v>42.18</v>
      </c>
      <c r="AD47" s="2">
        <f t="shared" si="1"/>
        <v>1.2199999999999989</v>
      </c>
      <c r="AE47" s="167">
        <f t="shared" si="2"/>
        <v>-2.0664035291386162E-2</v>
      </c>
    </row>
    <row r="48" spans="1:31" x14ac:dyDescent="0.25">
      <c r="O48" s="105">
        <v>1.0900000000000001</v>
      </c>
      <c r="P48" s="105">
        <f t="shared" ref="P48:P67" si="6">O48*$Q$4</f>
        <v>46.346800000000009</v>
      </c>
      <c r="Q48" s="47"/>
      <c r="R48" s="47"/>
      <c r="T48" s="115" t="s">
        <v>115</v>
      </c>
      <c r="U48" s="110">
        <v>43.06</v>
      </c>
      <c r="W48" s="162">
        <v>42269</v>
      </c>
      <c r="X48" s="12">
        <v>42.87</v>
      </c>
      <c r="Y48" s="12">
        <v>43.34</v>
      </c>
      <c r="Z48" s="12">
        <v>42.58</v>
      </c>
      <c r="AA48" s="12">
        <v>43.07</v>
      </c>
      <c r="AB48" s="117">
        <v>1733900</v>
      </c>
      <c r="AC48" s="12">
        <v>43.07</v>
      </c>
      <c r="AD48" s="2">
        <f t="shared" si="1"/>
        <v>0.76000000000000512</v>
      </c>
      <c r="AE48" s="167">
        <f t="shared" si="2"/>
        <v>-1.1475786091347251E-2</v>
      </c>
    </row>
    <row r="49" spans="15:31" x14ac:dyDescent="0.25">
      <c r="O49" s="105">
        <v>1.08</v>
      </c>
      <c r="P49" s="105">
        <f t="shared" si="6"/>
        <v>45.921600000000005</v>
      </c>
      <c r="Q49" s="47"/>
      <c r="R49" s="47"/>
      <c r="T49" s="115" t="s">
        <v>116</v>
      </c>
      <c r="U49" s="110" t="s">
        <v>284</v>
      </c>
      <c r="W49" s="162">
        <v>42268</v>
      </c>
      <c r="X49" s="12">
        <v>43.45</v>
      </c>
      <c r="Y49" s="12">
        <v>44.22</v>
      </c>
      <c r="Z49" s="12">
        <v>43.11</v>
      </c>
      <c r="AA49" s="12">
        <v>43.57</v>
      </c>
      <c r="AB49" s="117">
        <v>1745300</v>
      </c>
      <c r="AC49" s="12">
        <v>43.57</v>
      </c>
      <c r="AD49" s="2">
        <f t="shared" si="1"/>
        <v>1.1099999999999994</v>
      </c>
      <c r="AE49" s="167">
        <f t="shared" si="2"/>
        <v>1.0670378102528355E-2</v>
      </c>
    </row>
    <row r="50" spans="15:31" x14ac:dyDescent="0.25">
      <c r="O50" s="105">
        <v>1.07</v>
      </c>
      <c r="P50" s="105">
        <f t="shared" si="6"/>
        <v>45.496400000000008</v>
      </c>
      <c r="Q50" s="105"/>
      <c r="R50" s="47"/>
      <c r="T50" s="115" t="s">
        <v>117</v>
      </c>
      <c r="U50" s="110" t="s">
        <v>285</v>
      </c>
      <c r="W50" s="162">
        <v>42265</v>
      </c>
      <c r="X50" s="12">
        <v>43.46</v>
      </c>
      <c r="Y50" s="12">
        <v>43.99</v>
      </c>
      <c r="Z50" s="12">
        <v>42.87</v>
      </c>
      <c r="AA50" s="12">
        <v>43.11</v>
      </c>
      <c r="AB50" s="117">
        <v>4549900</v>
      </c>
      <c r="AC50" s="12">
        <v>43.11</v>
      </c>
      <c r="AD50" s="2">
        <f t="shared" si="1"/>
        <v>1.1200000000000045</v>
      </c>
      <c r="AE50" s="167">
        <f t="shared" si="2"/>
        <v>-2.7959413754227724E-2</v>
      </c>
    </row>
    <row r="51" spans="15:31" x14ac:dyDescent="0.25">
      <c r="O51" s="105">
        <v>1.06</v>
      </c>
      <c r="P51" s="105">
        <f t="shared" si="6"/>
        <v>45.071200000000005</v>
      </c>
      <c r="Q51" s="105"/>
      <c r="R51" s="47"/>
      <c r="T51" s="115" t="s">
        <v>118</v>
      </c>
      <c r="U51" s="110">
        <v>50.54</v>
      </c>
      <c r="W51" s="162">
        <v>42264</v>
      </c>
      <c r="X51" s="12">
        <v>43.95</v>
      </c>
      <c r="Y51" s="12">
        <v>45.15</v>
      </c>
      <c r="Z51" s="12">
        <v>43.74</v>
      </c>
      <c r="AA51" s="12">
        <v>44.35</v>
      </c>
      <c r="AB51" s="117">
        <v>2033900</v>
      </c>
      <c r="AC51" s="12">
        <v>44.35</v>
      </c>
      <c r="AD51" s="2">
        <f t="shared" si="1"/>
        <v>1.4099999999999966</v>
      </c>
      <c r="AE51" s="167">
        <f t="shared" si="2"/>
        <v>-1.7065602836879301E-2</v>
      </c>
    </row>
    <row r="52" spans="15:31" x14ac:dyDescent="0.25">
      <c r="O52" s="105">
        <v>1.05</v>
      </c>
      <c r="P52" s="105">
        <f t="shared" si="6"/>
        <v>44.646000000000008</v>
      </c>
      <c r="Q52" s="105"/>
      <c r="R52" s="47"/>
      <c r="T52" s="115" t="s">
        <v>119</v>
      </c>
      <c r="U52" s="110">
        <v>0.51678599999999997</v>
      </c>
      <c r="W52" s="162">
        <v>42263</v>
      </c>
      <c r="X52" s="12">
        <v>43.46</v>
      </c>
      <c r="Y52" s="12">
        <v>45.34</v>
      </c>
      <c r="Z52" s="12">
        <v>43.46</v>
      </c>
      <c r="AA52" s="12">
        <v>45.12</v>
      </c>
      <c r="AB52" s="117">
        <v>2789500</v>
      </c>
      <c r="AC52" s="12">
        <v>45.12</v>
      </c>
      <c r="AD52" s="2">
        <f t="shared" si="1"/>
        <v>1.8800000000000026</v>
      </c>
      <c r="AE52" s="167">
        <f t="shared" si="2"/>
        <v>2.8727770177838563E-2</v>
      </c>
    </row>
    <row r="53" spans="15:31" x14ac:dyDescent="0.25">
      <c r="O53" s="105">
        <v>1.04</v>
      </c>
      <c r="P53" s="105">
        <f t="shared" si="6"/>
        <v>44.220800000000004</v>
      </c>
      <c r="Q53" s="105"/>
      <c r="R53" s="47"/>
      <c r="T53" s="115" t="s">
        <v>120</v>
      </c>
      <c r="U53" s="110" t="s">
        <v>160</v>
      </c>
      <c r="W53" s="162">
        <v>42262</v>
      </c>
      <c r="X53" s="12">
        <v>43.04</v>
      </c>
      <c r="Y53" s="12">
        <v>44.07</v>
      </c>
      <c r="Z53" s="12">
        <v>43.01</v>
      </c>
      <c r="AA53" s="12">
        <v>43.86</v>
      </c>
      <c r="AB53" s="117">
        <v>2025200</v>
      </c>
      <c r="AC53" s="12">
        <v>43.86</v>
      </c>
      <c r="AD53" s="2">
        <f t="shared" si="1"/>
        <v>1.0600000000000023</v>
      </c>
      <c r="AE53" s="167">
        <f t="shared" si="2"/>
        <v>1.6454229432213197E-2</v>
      </c>
    </row>
    <row r="54" spans="15:31" x14ac:dyDescent="0.25">
      <c r="O54" s="105">
        <v>1.03</v>
      </c>
      <c r="P54" s="105">
        <f t="shared" si="6"/>
        <v>43.795600000000007</v>
      </c>
      <c r="Q54" s="105"/>
      <c r="R54" s="47"/>
      <c r="T54" s="115"/>
      <c r="U54" s="110"/>
      <c r="W54" s="162">
        <v>42261</v>
      </c>
      <c r="X54" s="12">
        <v>44.05</v>
      </c>
      <c r="Y54" s="12">
        <v>44.12</v>
      </c>
      <c r="Z54" s="12">
        <v>42.91</v>
      </c>
      <c r="AA54" s="12">
        <v>43.15</v>
      </c>
      <c r="AB54" s="117">
        <v>2020300</v>
      </c>
      <c r="AC54" s="12">
        <v>43.15</v>
      </c>
      <c r="AD54" s="2">
        <f t="shared" si="1"/>
        <v>1.2100000000000009</v>
      </c>
      <c r="AE54" s="167">
        <f t="shared" si="2"/>
        <v>-2.2650056625141524E-2</v>
      </c>
    </row>
    <row r="55" spans="15:31" x14ac:dyDescent="0.25">
      <c r="O55" s="105">
        <v>1.02</v>
      </c>
      <c r="P55" s="105">
        <f t="shared" si="6"/>
        <v>43.370400000000004</v>
      </c>
      <c r="Q55" s="105"/>
      <c r="R55" s="47"/>
      <c r="T55" s="115" t="s">
        <v>121</v>
      </c>
      <c r="U55" s="110" t="s">
        <v>286</v>
      </c>
      <c r="W55" s="162">
        <v>42258</v>
      </c>
      <c r="X55" s="12">
        <v>43.49</v>
      </c>
      <c r="Y55" s="12">
        <v>44.15</v>
      </c>
      <c r="Z55" s="12">
        <v>43.2</v>
      </c>
      <c r="AA55" s="12">
        <v>44.15</v>
      </c>
      <c r="AB55" s="117">
        <v>2022900</v>
      </c>
      <c r="AC55" s="12">
        <v>44.15</v>
      </c>
      <c r="AD55" s="2">
        <f t="shared" si="1"/>
        <v>0.94999999999999574</v>
      </c>
      <c r="AE55" s="167">
        <f t="shared" si="2"/>
        <v>1.0528725108720494E-2</v>
      </c>
    </row>
    <row r="56" spans="15:31" x14ac:dyDescent="0.25">
      <c r="O56" s="105">
        <v>1.01</v>
      </c>
      <c r="P56" s="105">
        <f t="shared" si="6"/>
        <v>42.945200000000007</v>
      </c>
      <c r="Q56" s="105"/>
      <c r="R56" s="47"/>
      <c r="T56" s="115" t="s">
        <v>122</v>
      </c>
      <c r="U56" s="110" t="s">
        <v>227</v>
      </c>
      <c r="W56" s="162">
        <v>42257</v>
      </c>
      <c r="X56" s="12">
        <v>43.64</v>
      </c>
      <c r="Y56" s="12">
        <v>44.13</v>
      </c>
      <c r="Z56" s="12">
        <v>43.35</v>
      </c>
      <c r="AA56" s="12">
        <v>43.69</v>
      </c>
      <c r="AB56" s="117">
        <v>1771000</v>
      </c>
      <c r="AC56" s="12">
        <v>43.69</v>
      </c>
      <c r="AD56" s="2">
        <f t="shared" si="1"/>
        <v>0.78000000000000114</v>
      </c>
      <c r="AE56" s="167">
        <f t="shared" si="2"/>
        <v>-5.2367941712204713E-3</v>
      </c>
    </row>
    <row r="57" spans="15:31" x14ac:dyDescent="0.25">
      <c r="O57" s="105">
        <v>1</v>
      </c>
      <c r="P57" s="105">
        <f t="shared" si="6"/>
        <v>42.52</v>
      </c>
      <c r="Q57" s="105"/>
      <c r="R57" s="47"/>
      <c r="T57" s="115" t="s">
        <v>123</v>
      </c>
      <c r="U57" s="112">
        <v>2076742</v>
      </c>
      <c r="W57" s="162">
        <v>42256</v>
      </c>
      <c r="X57" s="12">
        <v>44.94</v>
      </c>
      <c r="Y57" s="12">
        <v>45.43</v>
      </c>
      <c r="Z57" s="12">
        <v>43.83</v>
      </c>
      <c r="AA57" s="12">
        <v>43.92</v>
      </c>
      <c r="AB57" s="117">
        <v>2326000</v>
      </c>
      <c r="AC57" s="12">
        <v>43.92</v>
      </c>
      <c r="AD57" s="2">
        <f t="shared" si="1"/>
        <v>1.6000000000000014</v>
      </c>
      <c r="AE57" s="167">
        <f t="shared" si="2"/>
        <v>-1.3033707865168553E-2</v>
      </c>
    </row>
    <row r="58" spans="15:31" x14ac:dyDescent="0.25">
      <c r="O58" s="105">
        <v>0.99</v>
      </c>
      <c r="P58" s="105">
        <f t="shared" si="6"/>
        <v>42.094799999999999</v>
      </c>
      <c r="Q58" s="105"/>
      <c r="R58" s="47"/>
      <c r="T58" s="115" t="s">
        <v>126</v>
      </c>
      <c r="U58" s="112">
        <v>3316950</v>
      </c>
      <c r="W58" s="162">
        <v>42255</v>
      </c>
      <c r="X58" s="12">
        <v>44.83</v>
      </c>
      <c r="Y58" s="12">
        <v>45.28</v>
      </c>
      <c r="Z58" s="12">
        <v>44.15</v>
      </c>
      <c r="AA58" s="12">
        <v>44.5</v>
      </c>
      <c r="AB58" s="117">
        <v>2796500</v>
      </c>
      <c r="AC58" s="12">
        <v>44.5</v>
      </c>
      <c r="AD58" s="2">
        <f t="shared" si="1"/>
        <v>1.1300000000000026</v>
      </c>
      <c r="AE58" s="167">
        <f t="shared" si="2"/>
        <v>1.2744651797906181E-2</v>
      </c>
    </row>
    <row r="59" spans="15:31" x14ac:dyDescent="0.25">
      <c r="O59" s="105">
        <v>0.98</v>
      </c>
      <c r="P59" s="105">
        <f t="shared" si="6"/>
        <v>41.669600000000003</v>
      </c>
      <c r="Q59" s="105"/>
      <c r="T59" s="115" t="s">
        <v>124</v>
      </c>
      <c r="U59" s="110" t="s">
        <v>287</v>
      </c>
      <c r="W59" s="162">
        <v>42251</v>
      </c>
      <c r="X59" s="12">
        <v>43.8</v>
      </c>
      <c r="Y59" s="12">
        <v>44.18</v>
      </c>
      <c r="Z59" s="12">
        <v>43.32</v>
      </c>
      <c r="AA59" s="12">
        <v>43.94</v>
      </c>
      <c r="AB59" s="117">
        <v>3165900</v>
      </c>
      <c r="AC59" s="12">
        <v>43.94</v>
      </c>
      <c r="AD59" s="2">
        <f t="shared" si="1"/>
        <v>0.85999999999999943</v>
      </c>
      <c r="AE59" s="167">
        <f t="shared" si="2"/>
        <v>-2.1816562778272597E-2</v>
      </c>
    </row>
    <row r="60" spans="15:31" x14ac:dyDescent="0.25">
      <c r="O60" s="105">
        <v>0.97</v>
      </c>
      <c r="P60" s="105">
        <f t="shared" si="6"/>
        <v>41.244399999999999</v>
      </c>
      <c r="Q60" s="105"/>
      <c r="T60" s="115" t="s">
        <v>127</v>
      </c>
      <c r="U60" s="110">
        <v>9.9499999999999993</v>
      </c>
      <c r="W60" s="162">
        <v>42250</v>
      </c>
      <c r="X60" s="12">
        <v>44.49</v>
      </c>
      <c r="Y60" s="12">
        <v>45.23</v>
      </c>
      <c r="Z60" s="12">
        <v>44.32</v>
      </c>
      <c r="AA60" s="12">
        <v>44.92</v>
      </c>
      <c r="AB60" s="117">
        <v>2897100</v>
      </c>
      <c r="AC60" s="12">
        <v>44.92</v>
      </c>
      <c r="AD60" s="2">
        <f t="shared" si="1"/>
        <v>0.90999999999999659</v>
      </c>
      <c r="AE60" s="167">
        <f t="shared" si="2"/>
        <v>9.2114131655809395E-3</v>
      </c>
    </row>
    <row r="61" spans="15:31" x14ac:dyDescent="0.25">
      <c r="O61" s="105">
        <v>0.96</v>
      </c>
      <c r="P61" s="105">
        <f t="shared" si="6"/>
        <v>40.819200000000002</v>
      </c>
      <c r="Q61" s="105"/>
      <c r="T61" s="115" t="s">
        <v>128</v>
      </c>
      <c r="U61" s="110">
        <v>4.2699999999999996</v>
      </c>
      <c r="W61" s="162">
        <v>42249</v>
      </c>
      <c r="X61" s="12">
        <v>43.31</v>
      </c>
      <c r="Y61" s="12">
        <v>44.51</v>
      </c>
      <c r="Z61" s="12">
        <v>43.07</v>
      </c>
      <c r="AA61" s="12">
        <v>44.51</v>
      </c>
      <c r="AB61" s="117">
        <v>3162800</v>
      </c>
      <c r="AC61" s="12">
        <v>44.51</v>
      </c>
      <c r="AD61" s="2">
        <f t="shared" si="1"/>
        <v>1.4399999999999977</v>
      </c>
      <c r="AE61" s="167">
        <f t="shared" si="2"/>
        <v>4.0196307548492571E-2</v>
      </c>
    </row>
    <row r="62" spans="15:31" x14ac:dyDescent="0.25">
      <c r="O62" s="105">
        <v>0.95</v>
      </c>
      <c r="P62" s="105">
        <f t="shared" si="6"/>
        <v>40.393999999999998</v>
      </c>
      <c r="Q62" s="105"/>
      <c r="T62" s="115" t="s">
        <v>125</v>
      </c>
      <c r="U62" s="110" t="s">
        <v>142</v>
      </c>
      <c r="W62" s="162">
        <v>42248</v>
      </c>
      <c r="X62" s="12">
        <v>42.79</v>
      </c>
      <c r="Y62" s="12">
        <v>43.41</v>
      </c>
      <c r="Z62" s="12">
        <v>42.3</v>
      </c>
      <c r="AA62" s="12">
        <v>42.79</v>
      </c>
      <c r="AB62" s="117">
        <v>3167700</v>
      </c>
      <c r="AC62" s="12">
        <v>42.79</v>
      </c>
      <c r="AD62" s="2">
        <f t="shared" si="1"/>
        <v>1.1099999999999994</v>
      </c>
      <c r="AE62" s="167">
        <f t="shared" si="2"/>
        <v>-1.5416474919466183E-2</v>
      </c>
    </row>
    <row r="63" spans="15:31" x14ac:dyDescent="0.25">
      <c r="O63" s="105">
        <v>0.94</v>
      </c>
      <c r="P63" s="105">
        <f t="shared" si="6"/>
        <v>39.968800000000002</v>
      </c>
      <c r="Q63" s="105"/>
      <c r="W63" s="162">
        <v>42247</v>
      </c>
      <c r="X63" s="12">
        <v>43.17</v>
      </c>
      <c r="Y63" s="12">
        <v>44.12</v>
      </c>
      <c r="Z63" s="12">
        <v>42.69</v>
      </c>
      <c r="AA63" s="12">
        <v>43.46</v>
      </c>
      <c r="AB63" s="117">
        <v>2742100</v>
      </c>
      <c r="AC63" s="12">
        <v>43.46</v>
      </c>
      <c r="AD63" s="2">
        <f t="shared" si="1"/>
        <v>1.4299999999999997</v>
      </c>
      <c r="AE63" s="167">
        <f t="shared" si="2"/>
        <v>6.717627982395058E-3</v>
      </c>
    </row>
    <row r="64" spans="15:31" x14ac:dyDescent="0.25">
      <c r="O64" s="105">
        <v>0.93</v>
      </c>
      <c r="P64" s="105">
        <f t="shared" si="6"/>
        <v>39.543600000000005</v>
      </c>
      <c r="Q64" s="105"/>
      <c r="W64" s="162">
        <v>42244</v>
      </c>
      <c r="X64" s="12">
        <v>43</v>
      </c>
      <c r="Y64" s="12">
        <v>43.85</v>
      </c>
      <c r="Z64" s="12">
        <v>42.86</v>
      </c>
      <c r="AA64" s="12">
        <v>43.17</v>
      </c>
      <c r="AB64" s="117">
        <v>2826800</v>
      </c>
      <c r="AC64" s="12">
        <v>43.17</v>
      </c>
      <c r="AD64" s="2">
        <f t="shared" si="1"/>
        <v>0.99000000000000199</v>
      </c>
      <c r="AE64" s="167">
        <f t="shared" si="2"/>
        <v>-2.5415896487984702E-3</v>
      </c>
    </row>
    <row r="65" spans="15:31" x14ac:dyDescent="0.25">
      <c r="O65" s="105">
        <v>0.92</v>
      </c>
      <c r="P65" s="105">
        <f t="shared" si="6"/>
        <v>39.118400000000001</v>
      </c>
      <c r="Q65" s="105"/>
      <c r="W65" s="162">
        <v>42243</v>
      </c>
      <c r="X65" s="12">
        <v>41.56</v>
      </c>
      <c r="Y65" s="12">
        <v>43.44</v>
      </c>
      <c r="Z65" s="12">
        <v>41.39</v>
      </c>
      <c r="AA65" s="12">
        <v>43.28</v>
      </c>
      <c r="AB65" s="117">
        <v>6045900</v>
      </c>
      <c r="AC65" s="12">
        <v>43.28</v>
      </c>
      <c r="AD65" s="2">
        <f t="shared" si="1"/>
        <v>2.0499999999999972</v>
      </c>
      <c r="AE65" s="167">
        <f t="shared" si="2"/>
        <v>5.381056732408096E-2</v>
      </c>
    </row>
    <row r="66" spans="15:31" x14ac:dyDescent="0.25">
      <c r="O66" s="105">
        <v>0.91</v>
      </c>
      <c r="P66" s="105">
        <f t="shared" si="6"/>
        <v>38.693200000000004</v>
      </c>
      <c r="Q66" s="105"/>
      <c r="W66" s="162">
        <v>42242</v>
      </c>
      <c r="X66" s="12">
        <v>40.01</v>
      </c>
      <c r="Y66" s="12">
        <v>41.3</v>
      </c>
      <c r="Z66" s="12">
        <v>39.57</v>
      </c>
      <c r="AA66" s="12">
        <v>41.07</v>
      </c>
      <c r="AB66" s="117">
        <v>4517100</v>
      </c>
      <c r="AC66" s="12">
        <v>41.07</v>
      </c>
      <c r="AD66" s="2">
        <f t="shared" si="1"/>
        <v>1.7299999999999969</v>
      </c>
      <c r="AE66" s="167">
        <f t="shared" si="2"/>
        <v>4.2650418888042552E-2</v>
      </c>
    </row>
    <row r="67" spans="15:31" x14ac:dyDescent="0.25">
      <c r="O67" s="105">
        <v>0.9</v>
      </c>
      <c r="P67" s="105">
        <f t="shared" si="6"/>
        <v>38.268000000000001</v>
      </c>
      <c r="Q67" s="105"/>
      <c r="W67" s="162">
        <v>42241</v>
      </c>
      <c r="X67" s="12">
        <v>39.54</v>
      </c>
      <c r="Y67" s="12">
        <v>40.93</v>
      </c>
      <c r="Z67" s="12">
        <v>38.75</v>
      </c>
      <c r="AA67" s="12">
        <v>39.39</v>
      </c>
      <c r="AB67" s="117">
        <v>5353300</v>
      </c>
      <c r="AC67" s="12">
        <v>39.39</v>
      </c>
      <c r="AD67" s="2">
        <f t="shared" ref="AD67:AD68" si="7">Y67-Z67</f>
        <v>2.1799999999999997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mergeCells count="10">
    <mergeCell ref="G33:G34"/>
    <mergeCell ref="H33:H34"/>
    <mergeCell ref="J33:J34"/>
    <mergeCell ref="K33:K34"/>
    <mergeCell ref="A33:A34"/>
    <mergeCell ref="B33:B34"/>
    <mergeCell ref="C33:C34"/>
    <mergeCell ref="D33:D34"/>
    <mergeCell ref="E33:E34"/>
    <mergeCell ref="F33:F34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363</v>
      </c>
      <c r="AK1" s="13" t="s">
        <v>364</v>
      </c>
      <c r="AL1" s="13" t="s">
        <v>365</v>
      </c>
      <c r="AM1" s="13" t="s">
        <v>366</v>
      </c>
      <c r="AP1" s="13" t="s">
        <v>367</v>
      </c>
      <c r="AQ1" s="13" t="s">
        <v>59</v>
      </c>
      <c r="AR1" s="13" t="s">
        <v>369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42333</v>
      </c>
      <c r="Y2" s="11">
        <v>62.82</v>
      </c>
      <c r="Z2" s="11">
        <v>62.94</v>
      </c>
      <c r="AA2" s="11">
        <v>62.35</v>
      </c>
      <c r="AB2" s="11">
        <v>62.43</v>
      </c>
      <c r="AC2" s="126">
        <v>1745400</v>
      </c>
      <c r="AD2" s="11">
        <v>62.43</v>
      </c>
      <c r="AE2" s="2">
        <f>Z2-AA2</f>
        <v>0.58999999999999631</v>
      </c>
      <c r="AF2" s="167" t="e">
        <f>AD2/AD3-1</f>
        <v>#DIV/0!</v>
      </c>
      <c r="AQ2" t="s">
        <v>368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42333</v>
      </c>
      <c r="Y3" s="11" t="s">
        <v>145</v>
      </c>
      <c r="Z3" s="11"/>
      <c r="AA3" s="11"/>
      <c r="AB3" s="11"/>
      <c r="AC3" s="126"/>
      <c r="AD3" s="11"/>
      <c r="AE3" s="2">
        <f t="shared" ref="AE3:AE66" si="1">Z3-AA3</f>
        <v>0</v>
      </c>
      <c r="AF3" s="167">
        <f t="shared" ref="AF3:AF66" si="2">AD3/AD4-1</f>
        <v>-1</v>
      </c>
      <c r="AJ3" t="s">
        <v>370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62.84</v>
      </c>
      <c r="X4" s="132">
        <v>42332</v>
      </c>
      <c r="Y4" s="11">
        <v>62.79</v>
      </c>
      <c r="Z4" s="11">
        <v>63.16</v>
      </c>
      <c r="AA4" s="11">
        <v>62.55</v>
      </c>
      <c r="AB4" s="11">
        <v>62.94</v>
      </c>
      <c r="AC4" s="126">
        <v>1621900</v>
      </c>
      <c r="AD4" s="11">
        <v>62.64</v>
      </c>
      <c r="AE4" s="2">
        <f t="shared" si="1"/>
        <v>0.60999999999999943</v>
      </c>
      <c r="AF4" s="167">
        <f t="shared" si="2"/>
        <v>-2.7065753860850972E-3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1256.8000000000002</v>
      </c>
      <c r="T5" s="107"/>
      <c r="U5" s="89"/>
      <c r="X5" s="132">
        <v>42331</v>
      </c>
      <c r="Y5" s="11">
        <v>63.35</v>
      </c>
      <c r="Z5" s="11">
        <v>63.4</v>
      </c>
      <c r="AA5" s="11">
        <v>62.96</v>
      </c>
      <c r="AB5" s="11">
        <v>63.11</v>
      </c>
      <c r="AC5" s="126">
        <v>2201000</v>
      </c>
      <c r="AD5" s="11">
        <v>62.81</v>
      </c>
      <c r="AE5" s="2">
        <f t="shared" si="1"/>
        <v>0.43999999999999773</v>
      </c>
      <c r="AF5" s="167">
        <f t="shared" si="2"/>
        <v>-3.6484771573603858E-3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42328</v>
      </c>
      <c r="Y6" s="11">
        <v>63.3</v>
      </c>
      <c r="Z6" s="11">
        <v>63.92</v>
      </c>
      <c r="AA6" s="11">
        <v>63.16</v>
      </c>
      <c r="AB6" s="11">
        <v>63.34</v>
      </c>
      <c r="AC6" s="126">
        <v>3077700</v>
      </c>
      <c r="AD6" s="11">
        <v>63.04</v>
      </c>
      <c r="AE6" s="2">
        <f t="shared" si="1"/>
        <v>0.76000000000000512</v>
      </c>
      <c r="AF6" s="167">
        <f t="shared" si="2"/>
        <v>-4.7566196289838825E-4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347.90000000000055</v>
      </c>
      <c r="R7" s="359"/>
      <c r="T7" s="107"/>
      <c r="X7" s="132">
        <v>42327</v>
      </c>
      <c r="Y7" s="11">
        <v>63.49</v>
      </c>
      <c r="Z7" s="11">
        <v>63.62</v>
      </c>
      <c r="AA7" s="11">
        <v>63.21</v>
      </c>
      <c r="AB7" s="11">
        <v>63.37</v>
      </c>
      <c r="AC7" s="126">
        <v>1659600</v>
      </c>
      <c r="AD7" s="11">
        <v>63.07</v>
      </c>
      <c r="AE7" s="2">
        <f t="shared" si="1"/>
        <v>0.40999999999999659</v>
      </c>
      <c r="AF7" s="167">
        <f t="shared" si="2"/>
        <v>-2.0569620253164667E-3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0.38277038178017453</v>
      </c>
      <c r="R8" s="204"/>
      <c r="T8" s="107"/>
      <c r="X8" s="132">
        <v>42326</v>
      </c>
      <c r="Y8" s="11">
        <v>62.75</v>
      </c>
      <c r="Z8" s="11">
        <v>63.62</v>
      </c>
      <c r="AA8" s="11">
        <v>62.75</v>
      </c>
      <c r="AB8" s="11">
        <v>63.5</v>
      </c>
      <c r="AC8" s="126">
        <v>2085900</v>
      </c>
      <c r="AD8" s="11">
        <v>63.2</v>
      </c>
      <c r="AE8" s="2">
        <f t="shared" si="1"/>
        <v>0.86999999999999744</v>
      </c>
      <c r="AF8" s="167">
        <f t="shared" si="2"/>
        <v>1.2658227848101333E-2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42325</v>
      </c>
      <c r="Y9" s="11">
        <v>63.13</v>
      </c>
      <c r="Z9" s="11">
        <v>63.48</v>
      </c>
      <c r="AA9" s="11">
        <v>62.65</v>
      </c>
      <c r="AB9" s="11">
        <v>62.71</v>
      </c>
      <c r="AC9" s="126">
        <v>2153600</v>
      </c>
      <c r="AD9" s="11">
        <v>62.41</v>
      </c>
      <c r="AE9" s="2">
        <f t="shared" si="1"/>
        <v>0.82999999999999829</v>
      </c>
      <c r="AF9" s="167">
        <f t="shared" si="2"/>
        <v>-6.5265838904807749E-3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226</v>
      </c>
      <c r="X10" s="132">
        <v>42324</v>
      </c>
      <c r="Y10" s="11">
        <v>62.23</v>
      </c>
      <c r="Z10" s="11">
        <v>63.12</v>
      </c>
      <c r="AA10" s="11">
        <v>62.08</v>
      </c>
      <c r="AB10" s="11">
        <v>63.12</v>
      </c>
      <c r="AC10" s="126">
        <v>2566900</v>
      </c>
      <c r="AD10" s="11">
        <v>62.82</v>
      </c>
      <c r="AE10" s="2">
        <f t="shared" si="1"/>
        <v>1.0399999999999991</v>
      </c>
      <c r="AF10" s="167">
        <f t="shared" si="2"/>
        <v>1.1431331508613862E-2</v>
      </c>
    </row>
    <row r="11" spans="1:44" x14ac:dyDescent="0.25">
      <c r="T11" s="150">
        <v>42311</v>
      </c>
      <c r="U11" s="89" t="s">
        <v>179</v>
      </c>
      <c r="X11" s="132">
        <v>42321</v>
      </c>
      <c r="Y11" s="11">
        <v>62.54</v>
      </c>
      <c r="Z11" s="11">
        <v>62.83</v>
      </c>
      <c r="AA11" s="11">
        <v>62.24</v>
      </c>
      <c r="AB11" s="11">
        <v>62.41</v>
      </c>
      <c r="AC11" s="126">
        <v>2312100</v>
      </c>
      <c r="AD11" s="11">
        <v>62.11</v>
      </c>
      <c r="AE11" s="2">
        <f t="shared" si="1"/>
        <v>0.58999999999999631</v>
      </c>
      <c r="AF11" s="167">
        <f t="shared" si="2"/>
        <v>-2.2489959839357976E-3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42320</v>
      </c>
      <c r="Y12" s="11">
        <v>62.43</v>
      </c>
      <c r="Z12" s="11">
        <v>62.88</v>
      </c>
      <c r="AA12" s="11">
        <v>62.28</v>
      </c>
      <c r="AB12" s="11">
        <v>62.55</v>
      </c>
      <c r="AC12" s="126">
        <v>3045900</v>
      </c>
      <c r="AD12" s="11">
        <v>62.25</v>
      </c>
      <c r="AE12" s="2">
        <f t="shared" si="1"/>
        <v>0.60000000000000142</v>
      </c>
      <c r="AF12" s="167">
        <f t="shared" si="2"/>
        <v>-9.0735434574976681E-3</v>
      </c>
    </row>
    <row r="13" spans="1:44" x14ac:dyDescent="0.25">
      <c r="X13" s="132">
        <v>42319</v>
      </c>
      <c r="Y13" s="11">
        <v>63.52</v>
      </c>
      <c r="Z13" s="11">
        <v>63.54</v>
      </c>
      <c r="AA13" s="11">
        <v>63.01</v>
      </c>
      <c r="AB13" s="11">
        <v>63.12</v>
      </c>
      <c r="AC13" s="126">
        <v>1451000</v>
      </c>
      <c r="AD13" s="11">
        <v>62.82</v>
      </c>
      <c r="AE13" s="2">
        <f t="shared" si="1"/>
        <v>0.53000000000000114</v>
      </c>
      <c r="AF13" s="167">
        <f t="shared" si="2"/>
        <v>-3.1735956839099577E-3</v>
      </c>
    </row>
    <row r="14" spans="1:44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X14" s="132">
        <v>42318</v>
      </c>
      <c r="Y14" s="11">
        <v>63.49</v>
      </c>
      <c r="Z14" s="11">
        <v>63.64</v>
      </c>
      <c r="AA14" s="11">
        <v>63.12</v>
      </c>
      <c r="AB14" s="11">
        <v>63.32</v>
      </c>
      <c r="AC14" s="126">
        <v>1813000</v>
      </c>
      <c r="AD14" s="11">
        <v>63.02</v>
      </c>
      <c r="AE14" s="2">
        <f t="shared" si="1"/>
        <v>0.52000000000000313</v>
      </c>
      <c r="AF14" s="167">
        <f t="shared" si="2"/>
        <v>-3.1635558367604233E-3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42317</v>
      </c>
      <c r="Y15" s="11">
        <v>64.03</v>
      </c>
      <c r="Z15" s="11">
        <v>64.05</v>
      </c>
      <c r="AA15" s="11">
        <v>63.21</v>
      </c>
      <c r="AB15" s="11">
        <v>63.52</v>
      </c>
      <c r="AC15" s="126">
        <v>2454000</v>
      </c>
      <c r="AD15" s="11">
        <v>63.22</v>
      </c>
      <c r="AE15" s="2">
        <f t="shared" si="1"/>
        <v>0.83999999999999631</v>
      </c>
      <c r="AF15" s="167">
        <f t="shared" si="2"/>
        <v>-8.4692597239648393E-3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42314</v>
      </c>
      <c r="Y16" s="11">
        <v>63.99</v>
      </c>
      <c r="Z16" s="11">
        <v>64.5</v>
      </c>
      <c r="AA16" s="11">
        <v>63.42</v>
      </c>
      <c r="AB16" s="11">
        <v>64.069999999999993</v>
      </c>
      <c r="AC16" s="126">
        <v>3067600</v>
      </c>
      <c r="AD16" s="11">
        <v>63.76</v>
      </c>
      <c r="AE16" s="2">
        <f t="shared" si="1"/>
        <v>1.0799999999999983</v>
      </c>
      <c r="AF16" s="167">
        <f t="shared" si="2"/>
        <v>8.0632411067194099E-3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42313</v>
      </c>
      <c r="Y17" s="11">
        <v>62.96</v>
      </c>
      <c r="Z17" s="11">
        <v>63.72</v>
      </c>
      <c r="AA17" s="11">
        <v>62.9</v>
      </c>
      <c r="AB17" s="11">
        <v>63.55</v>
      </c>
      <c r="AC17" s="126">
        <v>3230800</v>
      </c>
      <c r="AD17" s="11">
        <v>63.25</v>
      </c>
      <c r="AE17" s="2">
        <f t="shared" si="1"/>
        <v>0.82000000000000028</v>
      </c>
      <c r="AF17" s="167">
        <f t="shared" si="2"/>
        <v>1.0544815465729274E-2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42312</v>
      </c>
      <c r="Y18" s="11">
        <v>63.1</v>
      </c>
      <c r="Z18" s="11">
        <v>63.31</v>
      </c>
      <c r="AA18" s="11">
        <v>62.23</v>
      </c>
      <c r="AB18" s="11">
        <v>62.89</v>
      </c>
      <c r="AC18" s="126">
        <v>3658200</v>
      </c>
      <c r="AD18" s="11">
        <v>62.59</v>
      </c>
      <c r="AE18" s="2">
        <f t="shared" si="1"/>
        <v>1.0800000000000054</v>
      </c>
      <c r="AF18" s="167">
        <f t="shared" si="2"/>
        <v>-4.2952593063950717E-3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42311</v>
      </c>
      <c r="Y19" s="11">
        <v>62.92</v>
      </c>
      <c r="Z19" s="11">
        <v>63.36</v>
      </c>
      <c r="AA19" s="11">
        <v>61.64</v>
      </c>
      <c r="AB19" s="11">
        <v>63.16</v>
      </c>
      <c r="AC19" s="126">
        <v>6269100</v>
      </c>
      <c r="AD19" s="11">
        <v>62.86</v>
      </c>
      <c r="AE19" s="2">
        <f t="shared" si="1"/>
        <v>1.7199999999999989</v>
      </c>
      <c r="AF19" s="167">
        <f t="shared" si="2"/>
        <v>2.1947650788489703E-2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42310</v>
      </c>
      <c r="Y20" s="11">
        <v>62.1</v>
      </c>
      <c r="Z20" s="11">
        <v>62.33</v>
      </c>
      <c r="AA20" s="11">
        <v>61.45</v>
      </c>
      <c r="AB20" s="11">
        <v>61.8</v>
      </c>
      <c r="AC20" s="126">
        <v>5335900</v>
      </c>
      <c r="AD20" s="11">
        <v>61.51</v>
      </c>
      <c r="AE20" s="2">
        <f t="shared" si="1"/>
        <v>0.87999999999999545</v>
      </c>
      <c r="AF20" s="167">
        <f t="shared" si="2"/>
        <v>-1.2989121610651466E-3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42307</v>
      </c>
      <c r="Y21" s="11">
        <v>62.84</v>
      </c>
      <c r="Z21" s="11">
        <v>62.94</v>
      </c>
      <c r="AA21" s="11">
        <v>61.85</v>
      </c>
      <c r="AB21" s="11">
        <v>61.88</v>
      </c>
      <c r="AC21" s="126">
        <v>3913500</v>
      </c>
      <c r="AD21" s="11">
        <v>61.59</v>
      </c>
      <c r="AE21" s="2">
        <f t="shared" si="1"/>
        <v>1.0899999999999963</v>
      </c>
      <c r="AF21" s="167">
        <f t="shared" si="2"/>
        <v>-1.4402304368698937E-2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42306</v>
      </c>
      <c r="Y22" s="11">
        <v>62.16</v>
      </c>
      <c r="Z22" s="11">
        <v>62.93</v>
      </c>
      <c r="AA22" s="11">
        <v>62.07</v>
      </c>
      <c r="AB22" s="11">
        <v>62.79</v>
      </c>
      <c r="AC22" s="126">
        <v>2700800</v>
      </c>
      <c r="AD22" s="11">
        <v>62.49</v>
      </c>
      <c r="AE22" s="2">
        <f t="shared" si="1"/>
        <v>0.85999999999999943</v>
      </c>
      <c r="AF22" s="167">
        <f t="shared" si="2"/>
        <v>7.740686985969969E-3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42305</v>
      </c>
      <c r="Y23" s="11">
        <v>60.61</v>
      </c>
      <c r="Z23" s="11">
        <v>62.31</v>
      </c>
      <c r="AA23" s="11">
        <v>60.47</v>
      </c>
      <c r="AB23" s="11">
        <v>62.31</v>
      </c>
      <c r="AC23" s="126">
        <v>3851200</v>
      </c>
      <c r="AD23" s="11">
        <v>62.01</v>
      </c>
      <c r="AE23" s="2">
        <f t="shared" si="1"/>
        <v>1.8400000000000034</v>
      </c>
      <c r="AF23" s="167">
        <f t="shared" si="2"/>
        <v>3.3499999999999863E-2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42304</v>
      </c>
      <c r="Y24" s="11">
        <v>61.39</v>
      </c>
      <c r="Z24" s="11">
        <v>61.59</v>
      </c>
      <c r="AA24" s="11">
        <v>60.21</v>
      </c>
      <c r="AB24" s="11">
        <v>60.29</v>
      </c>
      <c r="AC24" s="126">
        <v>4572700</v>
      </c>
      <c r="AD24" s="11">
        <v>60</v>
      </c>
      <c r="AE24" s="2">
        <f t="shared" si="1"/>
        <v>1.3800000000000026</v>
      </c>
      <c r="AF24" s="167">
        <f t="shared" si="2"/>
        <v>-2.4865919063871256E-2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42303</v>
      </c>
      <c r="Y25" s="11">
        <v>61.83</v>
      </c>
      <c r="Z25" s="11">
        <v>62.09</v>
      </c>
      <c r="AA25" s="11">
        <v>61.59</v>
      </c>
      <c r="AB25" s="11">
        <v>61.82</v>
      </c>
      <c r="AC25" s="126">
        <v>2260400</v>
      </c>
      <c r="AD25" s="11">
        <v>61.53</v>
      </c>
      <c r="AE25" s="2">
        <f t="shared" si="1"/>
        <v>0.5</v>
      </c>
      <c r="AF25" s="167">
        <f t="shared" si="2"/>
        <v>2.2805017103761926E-3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42300</v>
      </c>
      <c r="Y26" s="11">
        <v>61.92</v>
      </c>
      <c r="Z26" s="11">
        <v>62</v>
      </c>
      <c r="AA26" s="11">
        <v>61.49</v>
      </c>
      <c r="AB26" s="11">
        <v>61.68</v>
      </c>
      <c r="AC26" s="126">
        <v>3194400</v>
      </c>
      <c r="AD26" s="11">
        <v>61.39</v>
      </c>
      <c r="AE26" s="2">
        <f t="shared" si="1"/>
        <v>0.50999999999999801</v>
      </c>
      <c r="AF26" s="167">
        <f t="shared" si="2"/>
        <v>2.1221025138753458E-3</v>
      </c>
    </row>
    <row r="27" spans="1:32" x14ac:dyDescent="0.25">
      <c r="X27" s="132">
        <v>42299</v>
      </c>
      <c r="Y27" s="11">
        <v>61</v>
      </c>
      <c r="Z27" s="11">
        <v>61.64</v>
      </c>
      <c r="AA27" s="11">
        <v>60.62</v>
      </c>
      <c r="AB27" s="11">
        <v>61.55</v>
      </c>
      <c r="AC27" s="126">
        <v>2836200</v>
      </c>
      <c r="AD27" s="11">
        <v>61.26</v>
      </c>
      <c r="AE27" s="2">
        <f t="shared" si="1"/>
        <v>1.0200000000000031</v>
      </c>
      <c r="AF27" s="167">
        <f t="shared" si="2"/>
        <v>1.491053677932408E-2</v>
      </c>
    </row>
    <row r="28" spans="1:32" x14ac:dyDescent="0.25">
      <c r="X28" s="132">
        <v>42298</v>
      </c>
      <c r="Y28" s="11">
        <v>61.64</v>
      </c>
      <c r="Z28" s="11">
        <v>61.97</v>
      </c>
      <c r="AA28" s="11">
        <v>60.58</v>
      </c>
      <c r="AB28" s="11">
        <v>60.65</v>
      </c>
      <c r="AC28" s="126">
        <v>4371300</v>
      </c>
      <c r="AD28" s="11">
        <v>60.36</v>
      </c>
      <c r="AE28" s="2">
        <f t="shared" si="1"/>
        <v>1.3900000000000006</v>
      </c>
      <c r="AF28" s="167">
        <f t="shared" si="2"/>
        <v>-1.2919051512673696E-2</v>
      </c>
    </row>
    <row r="29" spans="1:32" x14ac:dyDescent="0.25">
      <c r="X29" s="132">
        <v>42297</v>
      </c>
      <c r="Y29" s="11">
        <v>61.64</v>
      </c>
      <c r="Z29" s="11">
        <v>62.22</v>
      </c>
      <c r="AA29" s="11">
        <v>61.38</v>
      </c>
      <c r="AB29" s="11">
        <v>61.44</v>
      </c>
      <c r="AC29" s="126">
        <v>3255900</v>
      </c>
      <c r="AD29" s="11">
        <v>61.15</v>
      </c>
      <c r="AE29" s="2">
        <f t="shared" si="1"/>
        <v>0.83999999999999631</v>
      </c>
      <c r="AF29" s="167">
        <f t="shared" si="2"/>
        <v>-2.4469820554648969E-3</v>
      </c>
    </row>
    <row r="30" spans="1:32" x14ac:dyDescent="0.25">
      <c r="X30" s="132">
        <v>42296</v>
      </c>
      <c r="Y30" s="11">
        <v>61.03</v>
      </c>
      <c r="Z30" s="11">
        <v>61.65</v>
      </c>
      <c r="AA30" s="11">
        <v>60.8</v>
      </c>
      <c r="AB30" s="11">
        <v>61.59</v>
      </c>
      <c r="AC30" s="126">
        <v>2427200</v>
      </c>
      <c r="AD30" s="11">
        <v>61.3</v>
      </c>
      <c r="AE30" s="2">
        <f t="shared" si="1"/>
        <v>0.85000000000000142</v>
      </c>
      <c r="AF30" s="167">
        <f t="shared" si="2"/>
        <v>6.4028895091117199E-3</v>
      </c>
    </row>
    <row r="31" spans="1:32" x14ac:dyDescent="0.25">
      <c r="X31" s="132">
        <v>42293</v>
      </c>
      <c r="Y31" s="11">
        <v>61.44</v>
      </c>
      <c r="Z31" s="11">
        <v>61.51</v>
      </c>
      <c r="AA31" s="11">
        <v>60.66</v>
      </c>
      <c r="AB31" s="11">
        <v>61.2</v>
      </c>
      <c r="AC31" s="126">
        <v>3285000</v>
      </c>
      <c r="AD31" s="11">
        <v>60.91</v>
      </c>
      <c r="AE31" s="2">
        <f t="shared" si="1"/>
        <v>0.85000000000000142</v>
      </c>
      <c r="AF31" s="167">
        <f t="shared" si="2"/>
        <v>-6.3621533442088651E-3</v>
      </c>
    </row>
    <row r="32" spans="1:32" x14ac:dyDescent="0.25">
      <c r="X32" s="132">
        <v>42292</v>
      </c>
      <c r="Y32" s="11">
        <v>60.43</v>
      </c>
      <c r="Z32" s="11">
        <v>61.69</v>
      </c>
      <c r="AA32" s="11">
        <v>60.27</v>
      </c>
      <c r="AB32" s="11">
        <v>61.59</v>
      </c>
      <c r="AC32" s="126">
        <v>2906600</v>
      </c>
      <c r="AD32" s="11">
        <v>61.3</v>
      </c>
      <c r="AE32" s="2">
        <f t="shared" si="1"/>
        <v>1.4199999999999946</v>
      </c>
      <c r="AF32" s="167">
        <f t="shared" si="2"/>
        <v>2.9041463824072578E-2</v>
      </c>
    </row>
    <row r="33" spans="15:32" x14ac:dyDescent="0.25">
      <c r="X33" s="132">
        <v>42291</v>
      </c>
      <c r="Y33" s="11">
        <v>60.5</v>
      </c>
      <c r="Z33" s="11">
        <v>60.6</v>
      </c>
      <c r="AA33" s="11">
        <v>59.78</v>
      </c>
      <c r="AB33" s="11">
        <v>59.86</v>
      </c>
      <c r="AC33" s="126">
        <v>2427000</v>
      </c>
      <c r="AD33" s="11">
        <v>59.57</v>
      </c>
      <c r="AE33" s="2">
        <f t="shared" si="1"/>
        <v>0.82000000000000028</v>
      </c>
      <c r="AF33" s="167">
        <f t="shared" si="2"/>
        <v>-1.2924606462303201E-2</v>
      </c>
    </row>
    <row r="34" spans="15:32" x14ac:dyDescent="0.25">
      <c r="X34" s="132">
        <v>42290</v>
      </c>
      <c r="Y34" s="11">
        <v>60.73</v>
      </c>
      <c r="Z34" s="11">
        <v>61.14</v>
      </c>
      <c r="AA34" s="11">
        <v>60.62</v>
      </c>
      <c r="AB34" s="11">
        <v>60.64</v>
      </c>
      <c r="AC34" s="126">
        <v>1649800</v>
      </c>
      <c r="AD34" s="11">
        <v>60.35</v>
      </c>
      <c r="AE34" s="2">
        <f t="shared" si="1"/>
        <v>0.52000000000000313</v>
      </c>
      <c r="AF34" s="167">
        <f t="shared" si="2"/>
        <v>-4.4539755856152219E-3</v>
      </c>
    </row>
    <row r="35" spans="15:32" ht="20.25" thickBot="1" x14ac:dyDescent="0.35">
      <c r="O35" s="336" t="s">
        <v>78</v>
      </c>
      <c r="P35" s="336"/>
      <c r="T35" s="134" t="s">
        <v>102</v>
      </c>
      <c r="U35" s="2"/>
      <c r="X35" s="132">
        <v>42289</v>
      </c>
      <c r="Y35" s="11">
        <v>60.54</v>
      </c>
      <c r="Z35" s="11">
        <v>61.14</v>
      </c>
      <c r="AA35" s="11">
        <v>60.44</v>
      </c>
      <c r="AB35" s="11">
        <v>60.91</v>
      </c>
      <c r="AC35" s="126">
        <v>1401800</v>
      </c>
      <c r="AD35" s="11">
        <v>60.62</v>
      </c>
      <c r="AE35" s="2">
        <f t="shared" si="1"/>
        <v>0.70000000000000284</v>
      </c>
      <c r="AF35" s="167">
        <f t="shared" si="2"/>
        <v>7.8137988362427802E-3</v>
      </c>
    </row>
    <row r="36" spans="15:32" ht="15.75" thickTop="1" x14ac:dyDescent="0.25">
      <c r="O36" s="105">
        <v>1.1000000000000001</v>
      </c>
      <c r="P36" s="105">
        <f>O36*$Q$4</f>
        <v>69.124000000000009</v>
      </c>
      <c r="Q36" s="2"/>
      <c r="T36" s="135" t="s">
        <v>114</v>
      </c>
      <c r="U36" s="128">
        <v>62.43</v>
      </c>
      <c r="X36" s="132">
        <v>42286</v>
      </c>
      <c r="Y36" s="11">
        <v>61.17</v>
      </c>
      <c r="Z36" s="11">
        <v>61.33</v>
      </c>
      <c r="AA36" s="11">
        <v>60.31</v>
      </c>
      <c r="AB36" s="11">
        <v>60.44</v>
      </c>
      <c r="AC36" s="126">
        <v>2438200</v>
      </c>
      <c r="AD36" s="11">
        <v>60.15</v>
      </c>
      <c r="AE36" s="2">
        <f t="shared" si="1"/>
        <v>1.019999999999996</v>
      </c>
      <c r="AF36" s="167">
        <f t="shared" si="2"/>
        <v>-1.1178694722998483E-2</v>
      </c>
    </row>
    <row r="37" spans="15:32" ht="15" customHeight="1" x14ac:dyDescent="0.25">
      <c r="O37" s="105">
        <v>1.0900000000000001</v>
      </c>
      <c r="P37" s="105">
        <f t="shared" ref="P37:P56" si="5">O37*$Q$4</f>
        <v>68.49560000000001</v>
      </c>
      <c r="Q37" s="2"/>
      <c r="T37" s="135" t="s">
        <v>115</v>
      </c>
      <c r="U37" s="128">
        <v>62.54</v>
      </c>
      <c r="X37" s="132">
        <v>42285</v>
      </c>
      <c r="Y37" s="11">
        <v>59.88</v>
      </c>
      <c r="Z37" s="11">
        <v>61.23</v>
      </c>
      <c r="AA37" s="11">
        <v>59.74</v>
      </c>
      <c r="AB37" s="11">
        <v>61.12</v>
      </c>
      <c r="AC37" s="126">
        <v>2474000</v>
      </c>
      <c r="AD37" s="11">
        <v>60.83</v>
      </c>
      <c r="AE37" s="2">
        <f t="shared" si="1"/>
        <v>1.4899999999999949</v>
      </c>
      <c r="AF37" s="167">
        <f t="shared" si="2"/>
        <v>1.8075313807531357E-2</v>
      </c>
    </row>
    <row r="38" spans="15:32" x14ac:dyDescent="0.25">
      <c r="O38" s="105">
        <v>1.08</v>
      </c>
      <c r="P38" s="105">
        <f t="shared" si="5"/>
        <v>67.867200000000011</v>
      </c>
      <c r="Q38" s="2"/>
      <c r="T38" s="135" t="s">
        <v>116</v>
      </c>
      <c r="U38" s="128" t="s">
        <v>288</v>
      </c>
      <c r="X38" s="132">
        <v>42284</v>
      </c>
      <c r="Y38" s="11">
        <v>60.2</v>
      </c>
      <c r="Z38" s="11">
        <v>60.7</v>
      </c>
      <c r="AA38" s="11">
        <v>59.82</v>
      </c>
      <c r="AB38" s="11">
        <v>60.04</v>
      </c>
      <c r="AC38" s="126">
        <v>2419300</v>
      </c>
      <c r="AD38" s="11">
        <v>59.75</v>
      </c>
      <c r="AE38" s="2">
        <f t="shared" si="1"/>
        <v>0.88000000000000256</v>
      </c>
      <c r="AF38" s="167">
        <f t="shared" si="2"/>
        <v>2.6850142641381414E-3</v>
      </c>
    </row>
    <row r="39" spans="15:32" x14ac:dyDescent="0.25">
      <c r="O39" s="105">
        <v>1.07</v>
      </c>
      <c r="P39" s="105">
        <f t="shared" si="5"/>
        <v>67.238800000000012</v>
      </c>
      <c r="Q39" s="2"/>
      <c r="T39" s="135" t="s">
        <v>117</v>
      </c>
      <c r="U39" s="128" t="s">
        <v>289</v>
      </c>
      <c r="X39" s="132">
        <v>42283</v>
      </c>
      <c r="Y39" s="11">
        <v>59.74</v>
      </c>
      <c r="Z39" s="11">
        <v>60.27</v>
      </c>
      <c r="AA39" s="11">
        <v>59.59</v>
      </c>
      <c r="AB39" s="11">
        <v>59.88</v>
      </c>
      <c r="AC39" s="126">
        <v>2154800</v>
      </c>
      <c r="AD39" s="11">
        <v>59.59</v>
      </c>
      <c r="AE39" s="2">
        <f t="shared" si="1"/>
        <v>0.67999999999999972</v>
      </c>
      <c r="AF39" s="167">
        <f t="shared" si="2"/>
        <v>-3.3551417547383888E-4</v>
      </c>
    </row>
    <row r="40" spans="15:32" x14ac:dyDescent="0.25">
      <c r="O40" s="105">
        <v>1.06</v>
      </c>
      <c r="P40" s="105">
        <f t="shared" si="5"/>
        <v>66.610400000000013</v>
      </c>
      <c r="Q40" s="2"/>
      <c r="T40" s="135" t="s">
        <v>118</v>
      </c>
      <c r="U40" s="128">
        <v>69.430000000000007</v>
      </c>
      <c r="X40" s="132">
        <v>42282</v>
      </c>
      <c r="Y40" s="11">
        <v>59.46</v>
      </c>
      <c r="Z40" s="11">
        <v>60.14</v>
      </c>
      <c r="AA40" s="11">
        <v>59.42</v>
      </c>
      <c r="AB40" s="11">
        <v>59.9</v>
      </c>
      <c r="AC40" s="126">
        <v>2173200</v>
      </c>
      <c r="AD40" s="11">
        <v>59.61</v>
      </c>
      <c r="AE40" s="2">
        <f t="shared" si="1"/>
        <v>0.71999999999999886</v>
      </c>
      <c r="AF40" s="167">
        <f t="shared" si="2"/>
        <v>1.2570069644980419E-2</v>
      </c>
    </row>
    <row r="41" spans="15:32" x14ac:dyDescent="0.25">
      <c r="O41" s="105">
        <v>1.05</v>
      </c>
      <c r="P41" s="105">
        <f t="shared" si="5"/>
        <v>65.981999999999999</v>
      </c>
      <c r="Q41" s="2"/>
      <c r="T41" s="135" t="s">
        <v>119</v>
      </c>
      <c r="U41" s="128">
        <v>1.21193</v>
      </c>
      <c r="X41" s="132">
        <v>42279</v>
      </c>
      <c r="Y41" s="11">
        <v>57.14</v>
      </c>
      <c r="Z41" s="11">
        <v>59.15</v>
      </c>
      <c r="AA41" s="11">
        <v>56.97</v>
      </c>
      <c r="AB41" s="11">
        <v>59.15</v>
      </c>
      <c r="AC41" s="126">
        <v>3170700</v>
      </c>
      <c r="AD41" s="11">
        <v>58.87</v>
      </c>
      <c r="AE41" s="2">
        <f t="shared" si="1"/>
        <v>2.1799999999999997</v>
      </c>
      <c r="AF41" s="167">
        <f t="shared" si="2"/>
        <v>2.0454151499393225E-2</v>
      </c>
    </row>
    <row r="42" spans="15:32" x14ac:dyDescent="0.25">
      <c r="O42" s="105">
        <v>1.04</v>
      </c>
      <c r="P42" s="105">
        <f t="shared" si="5"/>
        <v>65.3536</v>
      </c>
      <c r="Q42" s="2"/>
      <c r="T42" s="135" t="s">
        <v>120</v>
      </c>
      <c r="U42" s="128" t="s">
        <v>160</v>
      </c>
      <c r="X42" s="132">
        <v>42278</v>
      </c>
      <c r="Y42" s="11">
        <v>58.25</v>
      </c>
      <c r="Z42" s="11">
        <v>58.44</v>
      </c>
      <c r="AA42" s="11">
        <v>57.33</v>
      </c>
      <c r="AB42" s="11">
        <v>57.97</v>
      </c>
      <c r="AC42" s="126">
        <v>3856200</v>
      </c>
      <c r="AD42" s="11">
        <v>57.69</v>
      </c>
      <c r="AE42" s="2">
        <f t="shared" si="1"/>
        <v>1.1099999999999994</v>
      </c>
      <c r="AF42" s="167">
        <f t="shared" si="2"/>
        <v>-4.6583850931677384E-3</v>
      </c>
    </row>
    <row r="43" spans="15:32" x14ac:dyDescent="0.25">
      <c r="O43" s="105">
        <v>1.03</v>
      </c>
      <c r="P43" s="105">
        <f t="shared" si="5"/>
        <v>64.725200000000001</v>
      </c>
      <c r="Q43" s="2"/>
      <c r="T43" s="135"/>
      <c r="U43" s="128"/>
      <c r="X43" s="132">
        <v>42277</v>
      </c>
      <c r="Y43" s="11">
        <v>58.87</v>
      </c>
      <c r="Z43" s="11">
        <v>58.97</v>
      </c>
      <c r="AA43" s="11">
        <v>57.79</v>
      </c>
      <c r="AB43" s="11">
        <v>58.24</v>
      </c>
      <c r="AC43" s="126">
        <v>3898000</v>
      </c>
      <c r="AD43" s="11">
        <v>57.96</v>
      </c>
      <c r="AE43" s="2">
        <f t="shared" si="1"/>
        <v>1.1799999999999997</v>
      </c>
      <c r="AF43" s="167">
        <f t="shared" si="2"/>
        <v>-2.0661157024792765E-3</v>
      </c>
    </row>
    <row r="44" spans="15:32" x14ac:dyDescent="0.25">
      <c r="O44" s="105">
        <v>1.02</v>
      </c>
      <c r="P44" s="105">
        <f t="shared" si="5"/>
        <v>64.096800000000002</v>
      </c>
      <c r="Q44" s="2"/>
      <c r="T44" s="135" t="s">
        <v>121</v>
      </c>
      <c r="U44" s="128" t="s">
        <v>290</v>
      </c>
      <c r="X44" s="132">
        <v>42276</v>
      </c>
      <c r="Y44" s="11">
        <v>57.73</v>
      </c>
      <c r="Z44" s="11">
        <v>58.44</v>
      </c>
      <c r="AA44" s="11">
        <v>57.47</v>
      </c>
      <c r="AB44" s="11">
        <v>58.36</v>
      </c>
      <c r="AC44" s="126">
        <v>3909600</v>
      </c>
      <c r="AD44" s="11">
        <v>58.08</v>
      </c>
      <c r="AE44" s="2">
        <f t="shared" si="1"/>
        <v>0.96999999999999886</v>
      </c>
      <c r="AF44" s="167">
        <f t="shared" si="2"/>
        <v>1.0790114862512912E-2</v>
      </c>
    </row>
    <row r="45" spans="15:32" x14ac:dyDescent="0.25">
      <c r="O45" s="105">
        <v>1.01</v>
      </c>
      <c r="P45" s="105">
        <f t="shared" si="5"/>
        <v>63.468400000000003</v>
      </c>
      <c r="Q45" s="2"/>
      <c r="T45" s="135" t="s">
        <v>122</v>
      </c>
      <c r="U45" s="128" t="s">
        <v>144</v>
      </c>
      <c r="X45" s="132">
        <v>42275</v>
      </c>
      <c r="Y45" s="11">
        <v>58.53</v>
      </c>
      <c r="Z45" s="11">
        <v>58.77</v>
      </c>
      <c r="AA45" s="11">
        <v>57.46</v>
      </c>
      <c r="AB45" s="11">
        <v>57.74</v>
      </c>
      <c r="AC45" s="126">
        <v>3577400</v>
      </c>
      <c r="AD45" s="11">
        <v>57.46</v>
      </c>
      <c r="AE45" s="2">
        <f t="shared" si="1"/>
        <v>1.3100000000000023</v>
      </c>
      <c r="AF45" s="167">
        <f t="shared" si="2"/>
        <v>-2.1291091807187912E-2</v>
      </c>
    </row>
    <row r="46" spans="15:32" x14ac:dyDescent="0.25">
      <c r="O46" s="105">
        <v>1</v>
      </c>
      <c r="P46" s="105">
        <f t="shared" si="5"/>
        <v>62.84</v>
      </c>
      <c r="Q46" s="2"/>
      <c r="T46" s="135" t="s">
        <v>123</v>
      </c>
      <c r="U46" s="129">
        <v>821492</v>
      </c>
      <c r="X46" s="132">
        <v>42272</v>
      </c>
      <c r="Y46" s="11">
        <v>59.12</v>
      </c>
      <c r="Z46" s="11">
        <v>59.92</v>
      </c>
      <c r="AA46" s="11">
        <v>58.87</v>
      </c>
      <c r="AB46" s="11">
        <v>58.99</v>
      </c>
      <c r="AC46" s="126">
        <v>3897100</v>
      </c>
      <c r="AD46" s="11">
        <v>58.71</v>
      </c>
      <c r="AE46" s="2">
        <f t="shared" si="1"/>
        <v>1.0500000000000043</v>
      </c>
      <c r="AF46" s="167">
        <f t="shared" si="2"/>
        <v>6.8598868118676659E-3</v>
      </c>
    </row>
    <row r="47" spans="15:32" x14ac:dyDescent="0.25">
      <c r="O47" s="105">
        <v>0.99</v>
      </c>
      <c r="P47" s="105">
        <f t="shared" si="5"/>
        <v>62.211600000000004</v>
      </c>
      <c r="Q47" s="2"/>
      <c r="T47" s="135" t="s">
        <v>126</v>
      </c>
      <c r="U47" s="129">
        <v>2957850</v>
      </c>
      <c r="X47" s="132">
        <v>42271</v>
      </c>
      <c r="Y47" s="11">
        <v>58.12</v>
      </c>
      <c r="Z47" s="11">
        <v>58.81</v>
      </c>
      <c r="AA47" s="11">
        <v>57.77</v>
      </c>
      <c r="AB47" s="11">
        <v>58.59</v>
      </c>
      <c r="AC47" s="126">
        <v>2582500</v>
      </c>
      <c r="AD47" s="11">
        <v>58.31</v>
      </c>
      <c r="AE47" s="2">
        <f t="shared" si="1"/>
        <v>1.0399999999999991</v>
      </c>
      <c r="AF47" s="167">
        <f t="shared" si="2"/>
        <v>1.3738622703074466E-3</v>
      </c>
    </row>
    <row r="48" spans="15:32" x14ac:dyDescent="0.25">
      <c r="O48" s="105">
        <v>0.98</v>
      </c>
      <c r="P48" s="105">
        <f t="shared" si="5"/>
        <v>61.583200000000005</v>
      </c>
      <c r="Q48" s="2"/>
      <c r="T48" s="135" t="s">
        <v>124</v>
      </c>
      <c r="U48" s="128" t="s">
        <v>291</v>
      </c>
      <c r="X48" s="132">
        <v>42270</v>
      </c>
      <c r="Y48" s="11">
        <v>58.04</v>
      </c>
      <c r="Z48" s="11">
        <v>58.67</v>
      </c>
      <c r="AA48" s="11">
        <v>58.03</v>
      </c>
      <c r="AB48" s="11">
        <v>58.51</v>
      </c>
      <c r="AC48" s="126">
        <v>2412600</v>
      </c>
      <c r="AD48" s="11">
        <v>58.23</v>
      </c>
      <c r="AE48" s="2">
        <f t="shared" si="1"/>
        <v>0.64000000000000057</v>
      </c>
      <c r="AF48" s="167">
        <f t="shared" si="2"/>
        <v>7.0909719820131389E-3</v>
      </c>
    </row>
    <row r="49" spans="15:32" x14ac:dyDescent="0.25">
      <c r="O49" s="105">
        <v>0.97</v>
      </c>
      <c r="P49" s="105">
        <f t="shared" si="5"/>
        <v>60.954799999999999</v>
      </c>
      <c r="T49" s="135" t="s">
        <v>127</v>
      </c>
      <c r="U49" s="128">
        <v>10.94</v>
      </c>
      <c r="X49" s="132">
        <v>42269</v>
      </c>
      <c r="Y49" s="11">
        <v>58.16</v>
      </c>
      <c r="Z49" s="11">
        <v>58.21</v>
      </c>
      <c r="AA49" s="11">
        <v>57.69</v>
      </c>
      <c r="AB49" s="11">
        <v>58.1</v>
      </c>
      <c r="AC49" s="126">
        <v>2413500</v>
      </c>
      <c r="AD49" s="11">
        <v>57.82</v>
      </c>
      <c r="AE49" s="2">
        <f t="shared" si="1"/>
        <v>0.52000000000000313</v>
      </c>
      <c r="AF49" s="167">
        <f t="shared" si="2"/>
        <v>-7.8929306794783827E-3</v>
      </c>
    </row>
    <row r="50" spans="15:32" x14ac:dyDescent="0.25">
      <c r="O50" s="105">
        <v>0.96</v>
      </c>
      <c r="P50" s="105">
        <f t="shared" si="5"/>
        <v>60.3264</v>
      </c>
      <c r="T50" s="135" t="s">
        <v>128</v>
      </c>
      <c r="U50" s="128">
        <v>5.75</v>
      </c>
      <c r="X50" s="132">
        <v>42268</v>
      </c>
      <c r="Y50" s="11">
        <v>58.15</v>
      </c>
      <c r="Z50" s="11">
        <v>58.88</v>
      </c>
      <c r="AA50" s="11">
        <v>57.95</v>
      </c>
      <c r="AB50" s="11">
        <v>58.56</v>
      </c>
      <c r="AC50" s="126">
        <v>2513600</v>
      </c>
      <c r="AD50" s="11">
        <v>58.28</v>
      </c>
      <c r="AE50" s="2">
        <f t="shared" si="1"/>
        <v>0.92999999999999972</v>
      </c>
      <c r="AF50" s="167">
        <f t="shared" si="2"/>
        <v>1.710296684118684E-2</v>
      </c>
    </row>
    <row r="51" spans="15:32" x14ac:dyDescent="0.25">
      <c r="O51" s="105">
        <v>0.95</v>
      </c>
      <c r="P51" s="105">
        <f t="shared" si="5"/>
        <v>59.698</v>
      </c>
      <c r="T51" s="135" t="s">
        <v>125</v>
      </c>
      <c r="U51" s="128" t="s">
        <v>292</v>
      </c>
      <c r="X51" s="132">
        <v>42265</v>
      </c>
      <c r="Y51" s="11">
        <v>58.04</v>
      </c>
      <c r="Z51" s="11">
        <v>58.53</v>
      </c>
      <c r="AA51" s="11">
        <v>57.44</v>
      </c>
      <c r="AB51" s="11">
        <v>57.57</v>
      </c>
      <c r="AC51" s="126">
        <v>5226700</v>
      </c>
      <c r="AD51" s="11">
        <v>57.3</v>
      </c>
      <c r="AE51" s="2">
        <f t="shared" si="1"/>
        <v>1.0900000000000034</v>
      </c>
      <c r="AF51" s="167">
        <f t="shared" si="2"/>
        <v>-2.4016351558508009E-2</v>
      </c>
    </row>
    <row r="52" spans="15:32" x14ac:dyDescent="0.25">
      <c r="O52" s="105">
        <v>0.94</v>
      </c>
      <c r="P52" s="105">
        <f t="shared" si="5"/>
        <v>59.069600000000001</v>
      </c>
      <c r="X52" s="132">
        <v>42264</v>
      </c>
      <c r="Y52" s="11">
        <v>59.25</v>
      </c>
      <c r="Z52" s="11">
        <v>59.81</v>
      </c>
      <c r="AA52" s="11">
        <v>58.83</v>
      </c>
      <c r="AB52" s="11">
        <v>58.99</v>
      </c>
      <c r="AC52" s="126">
        <v>4738400</v>
      </c>
      <c r="AD52" s="11">
        <v>58.71</v>
      </c>
      <c r="AE52" s="2">
        <f t="shared" si="1"/>
        <v>0.98000000000000398</v>
      </c>
      <c r="AF52" s="167">
        <f t="shared" si="2"/>
        <v>-3.5641547861506861E-3</v>
      </c>
    </row>
    <row r="53" spans="15:32" x14ac:dyDescent="0.25">
      <c r="O53" s="105">
        <v>0.93</v>
      </c>
      <c r="P53" s="105">
        <f t="shared" si="5"/>
        <v>58.441200000000009</v>
      </c>
      <c r="X53" s="132">
        <v>42263</v>
      </c>
      <c r="Y53" s="11">
        <v>59.04</v>
      </c>
      <c r="Z53" s="11">
        <v>59.34</v>
      </c>
      <c r="AA53" s="11">
        <v>58.81</v>
      </c>
      <c r="AB53" s="11">
        <v>59.2</v>
      </c>
      <c r="AC53" s="126">
        <v>3589900</v>
      </c>
      <c r="AD53" s="11">
        <v>58.92</v>
      </c>
      <c r="AE53" s="2">
        <f t="shared" si="1"/>
        <v>0.53000000000000114</v>
      </c>
      <c r="AF53" s="167">
        <f t="shared" si="2"/>
        <v>3.7478705281090985E-3</v>
      </c>
    </row>
    <row r="54" spans="15:32" x14ac:dyDescent="0.25">
      <c r="O54" s="105">
        <v>0.92</v>
      </c>
      <c r="P54" s="105">
        <f t="shared" si="5"/>
        <v>57.812800000000003</v>
      </c>
      <c r="X54" s="132">
        <v>42262</v>
      </c>
      <c r="Y54" s="11">
        <v>58.39</v>
      </c>
      <c r="Z54" s="11">
        <v>59.26</v>
      </c>
      <c r="AA54" s="11">
        <v>58.23</v>
      </c>
      <c r="AB54" s="11">
        <v>58.98</v>
      </c>
      <c r="AC54" s="126">
        <v>3461700</v>
      </c>
      <c r="AD54" s="11">
        <v>58.7</v>
      </c>
      <c r="AE54" s="2">
        <f t="shared" si="1"/>
        <v>1.0300000000000011</v>
      </c>
      <c r="AF54" s="167">
        <f t="shared" si="2"/>
        <v>1.2767425810904065E-2</v>
      </c>
    </row>
    <row r="55" spans="15:32" x14ac:dyDescent="0.25">
      <c r="O55" s="105">
        <v>0.91</v>
      </c>
      <c r="P55" s="105">
        <f t="shared" si="5"/>
        <v>57.184400000000004</v>
      </c>
      <c r="X55" s="132">
        <v>42261</v>
      </c>
      <c r="Y55" s="11">
        <v>58.29</v>
      </c>
      <c r="Z55" s="11">
        <v>58.31</v>
      </c>
      <c r="AA55" s="11">
        <v>58</v>
      </c>
      <c r="AB55" s="11">
        <v>58.24</v>
      </c>
      <c r="AC55" s="126">
        <v>2100300</v>
      </c>
      <c r="AD55" s="11">
        <v>57.96</v>
      </c>
      <c r="AE55" s="2">
        <f t="shared" si="1"/>
        <v>0.31000000000000227</v>
      </c>
      <c r="AF55" s="167">
        <f t="shared" si="2"/>
        <v>1.7283097131006731E-3</v>
      </c>
    </row>
    <row r="56" spans="15:32" x14ac:dyDescent="0.25">
      <c r="O56" s="105">
        <v>0.9</v>
      </c>
      <c r="P56" s="105">
        <f t="shared" si="5"/>
        <v>56.556000000000004</v>
      </c>
      <c r="X56" s="132">
        <v>42258</v>
      </c>
      <c r="Y56" s="11">
        <v>57.41</v>
      </c>
      <c r="Z56" s="11">
        <v>58.21</v>
      </c>
      <c r="AA56" s="11">
        <v>57.31</v>
      </c>
      <c r="AB56" s="11">
        <v>58.14</v>
      </c>
      <c r="AC56" s="126">
        <v>2727000</v>
      </c>
      <c r="AD56" s="11">
        <v>57.86</v>
      </c>
      <c r="AE56" s="2">
        <f t="shared" si="1"/>
        <v>0.89999999999999858</v>
      </c>
      <c r="AF56" s="167">
        <f t="shared" si="2"/>
        <v>8.0139372822298771E-3</v>
      </c>
    </row>
    <row r="57" spans="15:32" x14ac:dyDescent="0.25">
      <c r="X57" s="132">
        <v>42257</v>
      </c>
      <c r="Y57" s="11">
        <v>57.24</v>
      </c>
      <c r="Z57" s="11">
        <v>58.04</v>
      </c>
      <c r="AA57" s="11">
        <v>57.01</v>
      </c>
      <c r="AB57" s="11">
        <v>57.67</v>
      </c>
      <c r="AC57" s="126">
        <v>2597500</v>
      </c>
      <c r="AD57" s="11">
        <v>57.4</v>
      </c>
      <c r="AE57" s="2">
        <f t="shared" si="1"/>
        <v>1.0300000000000011</v>
      </c>
      <c r="AF57" s="167">
        <f t="shared" si="2"/>
        <v>5.6061667834617079E-3</v>
      </c>
    </row>
    <row r="58" spans="15:32" x14ac:dyDescent="0.25">
      <c r="X58" s="132">
        <v>42256</v>
      </c>
      <c r="Y58" s="11">
        <v>58.66</v>
      </c>
      <c r="Z58" s="11">
        <v>58.84</v>
      </c>
      <c r="AA58" s="11">
        <v>57.24</v>
      </c>
      <c r="AB58" s="11">
        <v>57.35</v>
      </c>
      <c r="AC58" s="126">
        <v>2561900</v>
      </c>
      <c r="AD58" s="11">
        <v>57.08</v>
      </c>
      <c r="AE58" s="2">
        <f t="shared" si="1"/>
        <v>1.6000000000000014</v>
      </c>
      <c r="AF58" s="167">
        <f t="shared" si="2"/>
        <v>-1.4502762430939287E-2</v>
      </c>
    </row>
    <row r="59" spans="15:32" x14ac:dyDescent="0.25">
      <c r="X59" s="132">
        <v>42255</v>
      </c>
      <c r="Y59" s="11">
        <v>57.84</v>
      </c>
      <c r="Z59" s="11">
        <v>58.24</v>
      </c>
      <c r="AA59" s="11">
        <v>57.67</v>
      </c>
      <c r="AB59" s="11">
        <v>58.2</v>
      </c>
      <c r="AC59" s="126">
        <v>2231600</v>
      </c>
      <c r="AD59" s="11">
        <v>57.92</v>
      </c>
      <c r="AE59" s="2">
        <f t="shared" si="1"/>
        <v>0.57000000000000028</v>
      </c>
      <c r="AF59" s="167">
        <f t="shared" si="2"/>
        <v>2.0257178087017769E-2</v>
      </c>
    </row>
    <row r="60" spans="15:32" x14ac:dyDescent="0.25">
      <c r="X60" s="132">
        <v>42251</v>
      </c>
      <c r="Y60" s="11">
        <v>57.45</v>
      </c>
      <c r="Z60" s="11">
        <v>57.69</v>
      </c>
      <c r="AA60" s="11">
        <v>56.77</v>
      </c>
      <c r="AB60" s="11">
        <v>57.04</v>
      </c>
      <c r="AC60" s="126">
        <v>2341900</v>
      </c>
      <c r="AD60" s="11">
        <v>56.77</v>
      </c>
      <c r="AE60" s="2">
        <f t="shared" si="1"/>
        <v>0.9199999999999946</v>
      </c>
      <c r="AF60" s="167">
        <f t="shared" si="2"/>
        <v>-1.6117850953206281E-2</v>
      </c>
    </row>
    <row r="61" spans="15:32" x14ac:dyDescent="0.25">
      <c r="X61" s="132">
        <v>42250</v>
      </c>
      <c r="Y61" s="11">
        <v>58.01</v>
      </c>
      <c r="Z61" s="11">
        <v>58.55</v>
      </c>
      <c r="AA61" s="11">
        <v>57.82</v>
      </c>
      <c r="AB61" s="11">
        <v>57.98</v>
      </c>
      <c r="AC61" s="126">
        <v>2176700</v>
      </c>
      <c r="AD61" s="11">
        <v>57.7</v>
      </c>
      <c r="AE61" s="2">
        <f t="shared" si="1"/>
        <v>0.72999999999999687</v>
      </c>
      <c r="AF61" s="167">
        <f t="shared" si="2"/>
        <v>8.6730268863832727E-4</v>
      </c>
    </row>
    <row r="62" spans="15:32" x14ac:dyDescent="0.25">
      <c r="X62" s="132">
        <v>42249</v>
      </c>
      <c r="Y62" s="11">
        <v>57.72</v>
      </c>
      <c r="Z62" s="11">
        <v>57.94</v>
      </c>
      <c r="AA62" s="11">
        <v>57.3</v>
      </c>
      <c r="AB62" s="11">
        <v>57.93</v>
      </c>
      <c r="AC62" s="126">
        <v>2777900</v>
      </c>
      <c r="AD62" s="11">
        <v>57.65</v>
      </c>
      <c r="AE62" s="2">
        <f t="shared" si="1"/>
        <v>0.64000000000000057</v>
      </c>
      <c r="AF62" s="167">
        <f t="shared" si="2"/>
        <v>1.3715491471777863E-2</v>
      </c>
    </row>
    <row r="63" spans="15:32" x14ac:dyDescent="0.25">
      <c r="X63" s="132">
        <v>42248</v>
      </c>
      <c r="Y63" s="11">
        <v>57.01</v>
      </c>
      <c r="Z63" s="11">
        <v>57.46</v>
      </c>
      <c r="AA63" s="11">
        <v>56.8</v>
      </c>
      <c r="AB63" s="11">
        <v>57.14</v>
      </c>
      <c r="AC63" s="126">
        <v>3470800</v>
      </c>
      <c r="AD63" s="11">
        <v>56.87</v>
      </c>
      <c r="AE63" s="2">
        <f t="shared" si="1"/>
        <v>0.66000000000000369</v>
      </c>
      <c r="AF63" s="167">
        <f t="shared" si="2"/>
        <v>-1.9482758620689711E-2</v>
      </c>
    </row>
    <row r="64" spans="15:32" x14ac:dyDescent="0.25">
      <c r="X64" s="132">
        <v>42247</v>
      </c>
      <c r="Y64" s="11">
        <v>58.33</v>
      </c>
      <c r="Z64" s="11">
        <v>58.5</v>
      </c>
      <c r="AA64" s="11">
        <v>58.08</v>
      </c>
      <c r="AB64" s="11">
        <v>58.28</v>
      </c>
      <c r="AC64" s="126">
        <v>2828100</v>
      </c>
      <c r="AD64" s="11">
        <v>58</v>
      </c>
      <c r="AE64" s="2">
        <f t="shared" si="1"/>
        <v>0.42000000000000171</v>
      </c>
      <c r="AF64" s="167">
        <f t="shared" si="2"/>
        <v>-5.9982862039417162E-3</v>
      </c>
    </row>
    <row r="65" spans="24:32" x14ac:dyDescent="0.25">
      <c r="X65" s="132">
        <v>42244</v>
      </c>
      <c r="Y65" s="11">
        <v>58.55</v>
      </c>
      <c r="Z65" s="11">
        <v>58.95</v>
      </c>
      <c r="AA65" s="11">
        <v>58.26</v>
      </c>
      <c r="AB65" s="11">
        <v>58.63</v>
      </c>
      <c r="AC65" s="126">
        <v>2990600</v>
      </c>
      <c r="AD65" s="11">
        <v>58.35</v>
      </c>
      <c r="AE65" s="2">
        <f t="shared" si="1"/>
        <v>0.69000000000000483</v>
      </c>
      <c r="AF65" s="167">
        <f t="shared" si="2"/>
        <v>-1.8816284639069369E-3</v>
      </c>
    </row>
    <row r="66" spans="24:32" x14ac:dyDescent="0.25">
      <c r="X66" s="132">
        <v>42243</v>
      </c>
      <c r="Y66" s="11">
        <v>57.64</v>
      </c>
      <c r="Z66" s="11">
        <v>59.02</v>
      </c>
      <c r="AA66" s="11">
        <v>57.51</v>
      </c>
      <c r="AB66" s="11">
        <v>58.74</v>
      </c>
      <c r="AC66" s="126">
        <v>4787100</v>
      </c>
      <c r="AD66" s="11">
        <v>58.46</v>
      </c>
      <c r="AE66" s="2">
        <f t="shared" si="1"/>
        <v>1.5100000000000051</v>
      </c>
      <c r="AF66" s="167" t="e">
        <f t="shared" si="2"/>
        <v>#DIV/0!</v>
      </c>
    </row>
    <row r="67" spans="24:32" x14ac:dyDescent="0.25">
      <c r="X67" s="132">
        <v>42243</v>
      </c>
      <c r="Y67" s="11" t="s">
        <v>145</v>
      </c>
      <c r="Z67" s="11"/>
      <c r="AA67" s="11"/>
      <c r="AB67" s="11"/>
      <c r="AC67" s="126"/>
      <c r="AD67" s="11"/>
      <c r="AE67" s="2">
        <f t="shared" ref="AE67:AE68" si="6">Z67-AA67</f>
        <v>0</v>
      </c>
      <c r="AF67" s="167">
        <f t="shared" ref="AF67" si="7">AD67/AD68-1</f>
        <v>-1</v>
      </c>
    </row>
    <row r="68" spans="24:32" x14ac:dyDescent="0.25">
      <c r="X68" s="132">
        <v>42242</v>
      </c>
      <c r="Y68" s="11">
        <v>58.16</v>
      </c>
      <c r="Z68" s="11">
        <v>58.59</v>
      </c>
      <c r="AA68" s="11">
        <v>56.68</v>
      </c>
      <c r="AB68" s="11">
        <v>57.4</v>
      </c>
      <c r="AC68" s="126">
        <v>7043400</v>
      </c>
      <c r="AD68" s="11">
        <v>56.83</v>
      </c>
      <c r="AE68" s="2">
        <f t="shared" si="6"/>
        <v>1.9100000000000037</v>
      </c>
      <c r="AF68" s="167" t="e">
        <f>AD68/AD70-1</f>
        <v>#DIV/0!</v>
      </c>
    </row>
    <row r="69" spans="24:32" x14ac:dyDescent="0.25">
      <c r="X69" s="132">
        <v>42241</v>
      </c>
      <c r="Y69" s="11">
        <v>59.92</v>
      </c>
      <c r="Z69" s="11">
        <v>59.92</v>
      </c>
      <c r="AA69" s="11">
        <v>56.99</v>
      </c>
      <c r="AB69" s="11">
        <v>56.99</v>
      </c>
      <c r="AC69" s="126">
        <v>4644300</v>
      </c>
      <c r="AD69" s="11">
        <v>56.42</v>
      </c>
      <c r="AE69" s="2">
        <f>Z70-AA70</f>
        <v>0</v>
      </c>
      <c r="AF69" s="167" t="e">
        <f>AD70/AD71-1</f>
        <v>#DIV/0!</v>
      </c>
    </row>
    <row r="70" spans="24:32" x14ac:dyDescent="0.25">
      <c r="X70" s="132" t="s">
        <v>138</v>
      </c>
      <c r="Y70" s="11"/>
      <c r="Z70" s="11"/>
      <c r="AA70" s="11"/>
      <c r="AB70" s="11"/>
      <c r="AC70" s="126"/>
      <c r="AD70" s="11"/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42333</v>
      </c>
      <c r="X2" s="53">
        <v>94.69</v>
      </c>
      <c r="Y2" s="53">
        <v>96.17</v>
      </c>
      <c r="Z2" s="53">
        <v>94.14</v>
      </c>
      <c r="AA2" s="53">
        <v>95.4</v>
      </c>
      <c r="AB2" s="117">
        <v>1635200</v>
      </c>
      <c r="AC2" s="53">
        <v>95.4</v>
      </c>
      <c r="AD2" s="2">
        <f t="shared" ref="AD2" si="1">Y2-Z2</f>
        <v>2.0300000000000011</v>
      </c>
      <c r="AE2" s="167">
        <f t="shared" ref="AE2" si="2">AC2/AC3-1</f>
        <v>8.9899524061343161E-3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95.38</v>
      </c>
      <c r="W3" s="194">
        <v>42332</v>
      </c>
      <c r="X3" s="53">
        <v>94.37</v>
      </c>
      <c r="Y3" s="53">
        <v>96.17</v>
      </c>
      <c r="Z3" s="53">
        <v>94.25</v>
      </c>
      <c r="AA3" s="53">
        <v>94.55</v>
      </c>
      <c r="AB3" s="117">
        <v>1831700</v>
      </c>
      <c r="AC3" s="53">
        <v>94.55</v>
      </c>
      <c r="AD3" s="2">
        <f t="shared" ref="AD3:AD66" si="3">Y3-Z3</f>
        <v>1.9200000000000017</v>
      </c>
      <c r="AE3" s="167">
        <f t="shared" ref="AE3:AE66" si="4">AC3/AC4-1</f>
        <v>-1.0569275847635007E-2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95.38</v>
      </c>
      <c r="W4" s="194">
        <v>42331</v>
      </c>
      <c r="X4" s="53">
        <v>97.4</v>
      </c>
      <c r="Y4" s="53">
        <v>98.14</v>
      </c>
      <c r="Z4" s="53">
        <v>94.93</v>
      </c>
      <c r="AA4" s="53">
        <v>95.56</v>
      </c>
      <c r="AB4" s="117">
        <v>3031200</v>
      </c>
      <c r="AC4" s="53">
        <v>95.56</v>
      </c>
      <c r="AD4" s="2">
        <f t="shared" si="3"/>
        <v>3.2099999999999937</v>
      </c>
      <c r="AE4" s="167">
        <f t="shared" si="4"/>
        <v>-2.0500205002049965E-2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42328</v>
      </c>
      <c r="X5" s="53">
        <v>96.56</v>
      </c>
      <c r="Y5" s="53">
        <v>98.75</v>
      </c>
      <c r="Z5" s="53">
        <v>95.06</v>
      </c>
      <c r="AA5" s="53">
        <v>97.56</v>
      </c>
      <c r="AB5" s="117">
        <v>4130400</v>
      </c>
      <c r="AC5" s="53">
        <v>97.56</v>
      </c>
      <c r="AD5" s="2">
        <f t="shared" si="3"/>
        <v>3.6899999999999977</v>
      </c>
      <c r="AE5" s="167">
        <f t="shared" si="4"/>
        <v>7.3309241094476896E-3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42327</v>
      </c>
      <c r="X6" s="53">
        <v>92</v>
      </c>
      <c r="Y6" s="53">
        <v>97.9</v>
      </c>
      <c r="Z6" s="53">
        <v>90.87</v>
      </c>
      <c r="AA6" s="53">
        <v>96.85</v>
      </c>
      <c r="AB6" s="117">
        <v>5417500</v>
      </c>
      <c r="AC6" s="53">
        <v>96.85</v>
      </c>
      <c r="AD6" s="2">
        <f t="shared" si="3"/>
        <v>7.0300000000000011</v>
      </c>
      <c r="AE6" s="167">
        <f t="shared" si="4"/>
        <v>4.7140231376364916E-2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248</v>
      </c>
      <c r="W7" s="194">
        <v>42326</v>
      </c>
      <c r="X7" s="53">
        <v>90.69</v>
      </c>
      <c r="Y7" s="53">
        <v>93.69</v>
      </c>
      <c r="Z7" s="53">
        <v>90.45</v>
      </c>
      <c r="AA7" s="53">
        <v>92.49</v>
      </c>
      <c r="AB7" s="117">
        <v>8541200</v>
      </c>
      <c r="AC7" s="53">
        <v>92.49</v>
      </c>
      <c r="AD7" s="2">
        <f t="shared" si="3"/>
        <v>3.2399999999999949</v>
      </c>
      <c r="AE7" s="167">
        <f t="shared" si="4"/>
        <v>6.3470162124870555E-2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42325</v>
      </c>
      <c r="X8" s="53">
        <v>88.23</v>
      </c>
      <c r="Y8" s="53">
        <v>88.23</v>
      </c>
      <c r="Z8" s="53">
        <v>84.11</v>
      </c>
      <c r="AA8" s="53">
        <v>86.97</v>
      </c>
      <c r="AB8" s="117">
        <v>2654100</v>
      </c>
      <c r="AC8" s="53">
        <v>86.97</v>
      </c>
      <c r="AD8" s="2">
        <f t="shared" si="3"/>
        <v>4.1200000000000045</v>
      </c>
      <c r="AE8" s="167">
        <f t="shared" si="4"/>
        <v>-1.5062287655719153E-2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42324</v>
      </c>
      <c r="X9" s="53">
        <v>88.81</v>
      </c>
      <c r="Y9" s="53">
        <v>89.65</v>
      </c>
      <c r="Z9" s="53">
        <v>86.92</v>
      </c>
      <c r="AA9" s="53">
        <v>88.3</v>
      </c>
      <c r="AB9" s="117">
        <v>2374700</v>
      </c>
      <c r="AC9" s="53">
        <v>88.3</v>
      </c>
      <c r="AD9" s="2">
        <f t="shared" si="3"/>
        <v>2.730000000000004</v>
      </c>
      <c r="AE9" s="167">
        <f t="shared" si="4"/>
        <v>-7.4190647482014205E-3</v>
      </c>
    </row>
    <row r="10" spans="1:31" x14ac:dyDescent="0.25">
      <c r="W10" s="194">
        <v>42321</v>
      </c>
      <c r="X10" s="53">
        <v>88.48</v>
      </c>
      <c r="Y10" s="53">
        <v>89.79</v>
      </c>
      <c r="Z10" s="53">
        <v>88.3</v>
      </c>
      <c r="AA10" s="53">
        <v>88.96</v>
      </c>
      <c r="AB10" s="117">
        <v>1857200</v>
      </c>
      <c r="AC10" s="53">
        <v>88.96</v>
      </c>
      <c r="AD10" s="2">
        <f t="shared" si="3"/>
        <v>1.4900000000000091</v>
      </c>
      <c r="AE10" s="167">
        <f t="shared" si="4"/>
        <v>2.3661971830986062E-3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42320</v>
      </c>
      <c r="X11" s="53">
        <v>87.98</v>
      </c>
      <c r="Y11" s="53">
        <v>90</v>
      </c>
      <c r="Z11" s="53">
        <v>87.46</v>
      </c>
      <c r="AA11" s="53">
        <v>88.75</v>
      </c>
      <c r="AB11" s="117">
        <v>2586500</v>
      </c>
      <c r="AC11" s="53">
        <v>88.75</v>
      </c>
      <c r="AD11" s="2">
        <f t="shared" si="3"/>
        <v>2.5400000000000063</v>
      </c>
      <c r="AE11" s="167">
        <f t="shared" si="4"/>
        <v>-1.5749803127460549E-3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42319</v>
      </c>
      <c r="X12" s="53">
        <v>88.67</v>
      </c>
      <c r="Y12" s="53">
        <v>89.38</v>
      </c>
      <c r="Z12" s="53">
        <v>87.79</v>
      </c>
      <c r="AA12" s="53">
        <v>88.89</v>
      </c>
      <c r="AB12" s="117">
        <v>2468800</v>
      </c>
      <c r="AC12" s="53">
        <v>88.89</v>
      </c>
      <c r="AD12" s="2">
        <f t="shared" si="3"/>
        <v>1.5899999999999892</v>
      </c>
      <c r="AE12" s="167">
        <f t="shared" si="4"/>
        <v>3.6129614993791748E-3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42318</v>
      </c>
      <c r="X13" s="53">
        <v>86.66</v>
      </c>
      <c r="Y13" s="53">
        <v>88.96</v>
      </c>
      <c r="Z13" s="53">
        <v>85.72</v>
      </c>
      <c r="AA13" s="53">
        <v>88.57</v>
      </c>
      <c r="AB13" s="117">
        <v>4610900</v>
      </c>
      <c r="AC13" s="53">
        <v>88.57</v>
      </c>
      <c r="AD13" s="2">
        <f t="shared" si="3"/>
        <v>3.2399999999999949</v>
      </c>
      <c r="AE13" s="167">
        <f t="shared" si="4"/>
        <v>-5.6420672534429617E-4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42317</v>
      </c>
      <c r="X14" s="53">
        <v>79.650000000000006</v>
      </c>
      <c r="Y14" s="53">
        <v>90.96</v>
      </c>
      <c r="Z14" s="53">
        <v>78.47</v>
      </c>
      <c r="AA14" s="53">
        <v>88.62</v>
      </c>
      <c r="AB14" s="117">
        <v>8631000</v>
      </c>
      <c r="AC14" s="53">
        <v>88.62</v>
      </c>
      <c r="AD14" s="2">
        <f t="shared" si="3"/>
        <v>12.489999999999995</v>
      </c>
      <c r="AE14" s="167">
        <f t="shared" si="4"/>
        <v>0.10955302366345321</v>
      </c>
    </row>
    <row r="15" spans="1:31" x14ac:dyDescent="0.25">
      <c r="B15" s="12"/>
      <c r="C15" s="12"/>
      <c r="D15" s="264"/>
      <c r="E15" s="53"/>
      <c r="F15" s="53"/>
      <c r="I15" s="2"/>
      <c r="W15" s="194">
        <v>42314</v>
      </c>
      <c r="X15" s="53">
        <v>80</v>
      </c>
      <c r="Y15" s="53">
        <v>80.459999999999994</v>
      </c>
      <c r="Z15" s="53">
        <v>79.12</v>
      </c>
      <c r="AA15" s="53">
        <v>79.87</v>
      </c>
      <c r="AB15" s="117">
        <v>1428900</v>
      </c>
      <c r="AC15" s="53">
        <v>79.87</v>
      </c>
      <c r="AD15" s="2">
        <f t="shared" si="3"/>
        <v>1.3399999999999892</v>
      </c>
      <c r="AE15" s="167">
        <f t="shared" si="4"/>
        <v>-3.4934497816594412E-3</v>
      </c>
    </row>
    <row r="16" spans="1:31" x14ac:dyDescent="0.25">
      <c r="B16" s="12"/>
      <c r="C16" s="12"/>
      <c r="D16" s="264"/>
      <c r="E16" s="53"/>
      <c r="F16" s="53"/>
      <c r="W16" s="194">
        <v>42313</v>
      </c>
      <c r="X16" s="53">
        <v>80.430000000000007</v>
      </c>
      <c r="Y16" s="53">
        <v>81.02</v>
      </c>
      <c r="Z16" s="53">
        <v>79.760000000000005</v>
      </c>
      <c r="AA16" s="53">
        <v>80.150000000000006</v>
      </c>
      <c r="AB16" s="117">
        <v>1731500</v>
      </c>
      <c r="AC16" s="53">
        <v>80.150000000000006</v>
      </c>
      <c r="AD16" s="2">
        <f t="shared" si="3"/>
        <v>1.2599999999999909</v>
      </c>
      <c r="AE16" s="167">
        <f t="shared" si="4"/>
        <v>-2.4891101431236962E-3</v>
      </c>
    </row>
    <row r="17" spans="2:31" x14ac:dyDescent="0.25">
      <c r="B17" s="12"/>
      <c r="C17" s="12"/>
      <c r="D17" s="264"/>
      <c r="E17" s="53"/>
      <c r="F17" s="53"/>
      <c r="W17" s="194">
        <v>42312</v>
      </c>
      <c r="X17" s="53">
        <v>80.12</v>
      </c>
      <c r="Y17" s="53">
        <v>80.709999999999994</v>
      </c>
      <c r="Z17" s="53">
        <v>79.81</v>
      </c>
      <c r="AA17" s="53">
        <v>80.349999999999994</v>
      </c>
      <c r="AB17" s="117">
        <v>2179900</v>
      </c>
      <c r="AC17" s="53">
        <v>80.349999999999994</v>
      </c>
      <c r="AD17" s="2">
        <f t="shared" si="3"/>
        <v>0.89999999999999147</v>
      </c>
      <c r="AE17" s="167" t="e">
        <f t="shared" si="4"/>
        <v>#DIV/0!</v>
      </c>
    </row>
    <row r="18" spans="2:31" x14ac:dyDescent="0.25">
      <c r="B18" s="12"/>
      <c r="C18" s="12"/>
      <c r="D18" s="264"/>
      <c r="E18" s="53"/>
      <c r="F18" s="53"/>
      <c r="W18" s="194">
        <v>42312</v>
      </c>
      <c r="X18" s="53" t="s">
        <v>172</v>
      </c>
      <c r="Y18" s="53"/>
      <c r="Z18" s="53"/>
      <c r="AA18" s="53"/>
      <c r="AB18" s="117"/>
      <c r="AC18" s="53"/>
      <c r="AD18" s="2">
        <f t="shared" si="3"/>
        <v>0</v>
      </c>
      <c r="AE18" s="167">
        <f t="shared" si="4"/>
        <v>-1</v>
      </c>
    </row>
    <row r="19" spans="2:31" x14ac:dyDescent="0.25">
      <c r="B19" s="12"/>
      <c r="C19" s="12"/>
      <c r="D19" s="264"/>
      <c r="E19" s="53"/>
      <c r="F19" s="53"/>
      <c r="W19" s="194">
        <v>42311</v>
      </c>
      <c r="X19" s="53">
        <v>80.13</v>
      </c>
      <c r="Y19" s="53">
        <v>81.150000000000006</v>
      </c>
      <c r="Z19" s="53">
        <v>80.11</v>
      </c>
      <c r="AA19" s="53">
        <v>80.680000000000007</v>
      </c>
      <c r="AB19" s="117">
        <v>1317900</v>
      </c>
      <c r="AC19" s="53">
        <v>80.09</v>
      </c>
      <c r="AD19" s="2">
        <f t="shared" si="3"/>
        <v>1.0400000000000063</v>
      </c>
      <c r="AE19" s="167">
        <f t="shared" si="4"/>
        <v>3.7598696578517998E-3</v>
      </c>
    </row>
    <row r="20" spans="2:31" x14ac:dyDescent="0.25">
      <c r="B20" s="12"/>
      <c r="C20" s="12"/>
      <c r="D20" s="264"/>
      <c r="E20" s="53"/>
      <c r="F20" s="53"/>
      <c r="W20" s="194">
        <v>42310</v>
      </c>
      <c r="X20" s="53">
        <v>79.08</v>
      </c>
      <c r="Y20" s="53">
        <v>80.62</v>
      </c>
      <c r="Z20" s="53">
        <v>79.05</v>
      </c>
      <c r="AA20" s="53">
        <v>80.38</v>
      </c>
      <c r="AB20" s="117">
        <v>1893600</v>
      </c>
      <c r="AC20" s="53">
        <v>79.790000000000006</v>
      </c>
      <c r="AD20" s="2">
        <f t="shared" si="3"/>
        <v>1.5700000000000074</v>
      </c>
      <c r="AE20" s="167">
        <f t="shared" si="4"/>
        <v>4.4058408862035492E-3</v>
      </c>
    </row>
    <row r="21" spans="2:31" x14ac:dyDescent="0.25">
      <c r="B21" s="12"/>
      <c r="C21" s="12"/>
      <c r="D21" s="264"/>
      <c r="E21" s="53"/>
      <c r="F21" s="53"/>
      <c r="W21" s="194">
        <v>42307</v>
      </c>
      <c r="X21" s="53">
        <v>80.91</v>
      </c>
      <c r="Y21" s="53">
        <v>81.39</v>
      </c>
      <c r="Z21" s="53">
        <v>79.92</v>
      </c>
      <c r="AA21" s="53">
        <v>80.03</v>
      </c>
      <c r="AB21" s="117">
        <v>1724900</v>
      </c>
      <c r="AC21" s="53">
        <v>79.44</v>
      </c>
      <c r="AD21" s="2">
        <f t="shared" si="3"/>
        <v>1.4699999999999989</v>
      </c>
      <c r="AE21" s="167">
        <f t="shared" si="4"/>
        <v>-1.3167701863354031E-2</v>
      </c>
    </row>
    <row r="22" spans="2:31" x14ac:dyDescent="0.25">
      <c r="W22" s="194">
        <v>42306</v>
      </c>
      <c r="X22" s="53">
        <v>81.319999999999993</v>
      </c>
      <c r="Y22" s="53">
        <v>82.16</v>
      </c>
      <c r="Z22" s="53">
        <v>80.77</v>
      </c>
      <c r="AA22" s="53">
        <v>81.09</v>
      </c>
      <c r="AB22" s="117">
        <v>2171800</v>
      </c>
      <c r="AC22" s="53">
        <v>80.5</v>
      </c>
      <c r="AD22" s="2">
        <f t="shared" si="3"/>
        <v>1.3900000000000006</v>
      </c>
      <c r="AE22" s="167">
        <f t="shared" si="4"/>
        <v>-6.1728395061728669E-3</v>
      </c>
    </row>
    <row r="23" spans="2:31" x14ac:dyDescent="0.25">
      <c r="W23" s="194">
        <v>42305</v>
      </c>
      <c r="X23" s="53">
        <v>79.28</v>
      </c>
      <c r="Y23" s="53">
        <v>82.43</v>
      </c>
      <c r="Z23" s="53">
        <v>79.28</v>
      </c>
      <c r="AA23" s="53">
        <v>81.599999999999994</v>
      </c>
      <c r="AB23" s="117">
        <v>3549800</v>
      </c>
      <c r="AC23" s="53">
        <v>81</v>
      </c>
      <c r="AD23" s="2">
        <f t="shared" si="3"/>
        <v>3.1500000000000057</v>
      </c>
      <c r="AE23" s="167">
        <f t="shared" si="4"/>
        <v>5.3727071679458671E-2</v>
      </c>
    </row>
    <row r="24" spans="2:31" x14ac:dyDescent="0.25">
      <c r="W24" s="194">
        <v>42304</v>
      </c>
      <c r="X24" s="53">
        <v>79.69</v>
      </c>
      <c r="Y24" s="53">
        <v>79.69</v>
      </c>
      <c r="Z24" s="53">
        <v>77.2</v>
      </c>
      <c r="AA24" s="53">
        <v>77.44</v>
      </c>
      <c r="AB24" s="117">
        <v>3055200</v>
      </c>
      <c r="AC24" s="53">
        <v>76.87</v>
      </c>
      <c r="AD24" s="2">
        <f t="shared" si="3"/>
        <v>2.4899999999999949</v>
      </c>
      <c r="AE24" s="167">
        <f t="shared" si="4"/>
        <v>-3.5387125109800355E-2</v>
      </c>
    </row>
    <row r="25" spans="2:31" x14ac:dyDescent="0.25">
      <c r="W25" s="194">
        <v>42303</v>
      </c>
      <c r="X25" s="53">
        <v>80.98</v>
      </c>
      <c r="Y25" s="53">
        <v>81.27</v>
      </c>
      <c r="Z25" s="53">
        <v>79.98</v>
      </c>
      <c r="AA25" s="53">
        <v>80.28</v>
      </c>
      <c r="AB25" s="117">
        <v>1301200</v>
      </c>
      <c r="AC25" s="53">
        <v>79.69</v>
      </c>
      <c r="AD25" s="2">
        <f t="shared" si="3"/>
        <v>1.289999999999992</v>
      </c>
      <c r="AE25" s="167">
        <f t="shared" si="4"/>
        <v>-8.9541101853003457E-3</v>
      </c>
    </row>
    <row r="26" spans="2:31" x14ac:dyDescent="0.25">
      <c r="W26" s="194">
        <v>42300</v>
      </c>
      <c r="X26" s="53">
        <v>80.94</v>
      </c>
      <c r="Y26" s="53">
        <v>81.52</v>
      </c>
      <c r="Z26" s="53">
        <v>80.38</v>
      </c>
      <c r="AA26" s="53">
        <v>81</v>
      </c>
      <c r="AB26" s="117">
        <v>1539800</v>
      </c>
      <c r="AC26" s="53">
        <v>80.41</v>
      </c>
      <c r="AD26" s="2">
        <f t="shared" si="3"/>
        <v>1.1400000000000006</v>
      </c>
      <c r="AE26" s="167">
        <f t="shared" si="4"/>
        <v>6.0052545977729022E-3</v>
      </c>
    </row>
    <row r="27" spans="2:31" x14ac:dyDescent="0.25">
      <c r="W27" s="194">
        <v>42299</v>
      </c>
      <c r="X27" s="53">
        <v>79.25</v>
      </c>
      <c r="Y27" s="53">
        <v>81.489999999999995</v>
      </c>
      <c r="Z27" s="53">
        <v>79.209999999999994</v>
      </c>
      <c r="AA27" s="53">
        <v>80.52</v>
      </c>
      <c r="AB27" s="117">
        <v>1852600</v>
      </c>
      <c r="AC27" s="53">
        <v>79.930000000000007</v>
      </c>
      <c r="AD27" s="2">
        <f t="shared" si="3"/>
        <v>2.2800000000000011</v>
      </c>
      <c r="AE27" s="167">
        <f t="shared" si="4"/>
        <v>2.3169482846902234E-2</v>
      </c>
    </row>
    <row r="28" spans="2:31" x14ac:dyDescent="0.25">
      <c r="W28" s="194">
        <v>42298</v>
      </c>
      <c r="X28" s="53">
        <v>79.150000000000006</v>
      </c>
      <c r="Y28" s="53">
        <v>79.459999999999994</v>
      </c>
      <c r="Z28" s="53">
        <v>78.59</v>
      </c>
      <c r="AA28" s="53">
        <v>78.7</v>
      </c>
      <c r="AB28" s="117">
        <v>1372200</v>
      </c>
      <c r="AC28" s="53">
        <v>78.12</v>
      </c>
      <c r="AD28" s="2">
        <f t="shared" si="3"/>
        <v>0.86999999999999034</v>
      </c>
      <c r="AE28" s="167">
        <f t="shared" si="4"/>
        <v>-1.7889087656529634E-3</v>
      </c>
    </row>
    <row r="29" spans="2:31" x14ac:dyDescent="0.25">
      <c r="W29" s="194">
        <v>42297</v>
      </c>
      <c r="X29" s="53">
        <v>77.62</v>
      </c>
      <c r="Y29" s="53">
        <v>79.38</v>
      </c>
      <c r="Z29" s="53">
        <v>77.319999999999993</v>
      </c>
      <c r="AA29" s="53">
        <v>78.84</v>
      </c>
      <c r="AB29" s="117">
        <v>1035800</v>
      </c>
      <c r="AC29" s="53">
        <v>78.260000000000005</v>
      </c>
      <c r="AD29" s="2">
        <f t="shared" si="3"/>
        <v>2.0600000000000023</v>
      </c>
      <c r="AE29" s="167">
        <f t="shared" si="4"/>
        <v>1.3730569948186666E-2</v>
      </c>
    </row>
    <row r="30" spans="2:31" x14ac:dyDescent="0.25">
      <c r="W30" s="194">
        <v>42296</v>
      </c>
      <c r="X30" s="53">
        <v>77.78</v>
      </c>
      <c r="Y30" s="53">
        <v>78.180000000000007</v>
      </c>
      <c r="Z30" s="53">
        <v>77.31</v>
      </c>
      <c r="AA30" s="53">
        <v>77.77</v>
      </c>
      <c r="AB30" s="117">
        <v>1100700</v>
      </c>
      <c r="AC30" s="53">
        <v>77.2</v>
      </c>
      <c r="AD30" s="2">
        <f t="shared" si="3"/>
        <v>0.87000000000000455</v>
      </c>
      <c r="AE30" s="167">
        <f t="shared" si="4"/>
        <v>-7.5845224321893223E-3</v>
      </c>
    </row>
    <row r="31" spans="2:31" x14ac:dyDescent="0.25">
      <c r="W31" s="194">
        <v>42293</v>
      </c>
      <c r="X31" s="53">
        <v>79.75</v>
      </c>
      <c r="Y31" s="53">
        <v>79.8</v>
      </c>
      <c r="Z31" s="53">
        <v>78.05</v>
      </c>
      <c r="AA31" s="53">
        <v>78.36</v>
      </c>
      <c r="AB31" s="117">
        <v>1617300</v>
      </c>
      <c r="AC31" s="53">
        <v>77.790000000000006</v>
      </c>
      <c r="AD31" s="2">
        <f t="shared" si="3"/>
        <v>1.75</v>
      </c>
      <c r="AE31" s="167">
        <f t="shared" si="4"/>
        <v>-1.3818458417849788E-2</v>
      </c>
    </row>
    <row r="32" spans="2:31" x14ac:dyDescent="0.25">
      <c r="W32" s="194">
        <v>42292</v>
      </c>
      <c r="X32" s="53">
        <v>78.98</v>
      </c>
      <c r="Y32" s="53">
        <v>79.59</v>
      </c>
      <c r="Z32" s="53">
        <v>77.94</v>
      </c>
      <c r="AA32" s="53">
        <v>79.459999999999994</v>
      </c>
      <c r="AB32" s="117">
        <v>1442200</v>
      </c>
      <c r="AC32" s="53">
        <v>78.88</v>
      </c>
      <c r="AD32" s="2">
        <f t="shared" si="3"/>
        <v>1.6500000000000057</v>
      </c>
      <c r="AE32" s="167">
        <f t="shared" si="4"/>
        <v>1.5709502961627653E-2</v>
      </c>
    </row>
    <row r="33" spans="15:31" x14ac:dyDescent="0.25">
      <c r="W33" s="194">
        <v>42291</v>
      </c>
      <c r="X33" s="53">
        <v>78.760000000000005</v>
      </c>
      <c r="Y33" s="53">
        <v>79.709999999999994</v>
      </c>
      <c r="Z33" s="53">
        <v>77.599999999999994</v>
      </c>
      <c r="AA33" s="53">
        <v>78.23</v>
      </c>
      <c r="AB33" s="117">
        <v>1886500</v>
      </c>
      <c r="AC33" s="53">
        <v>77.66</v>
      </c>
      <c r="AD33" s="2">
        <f t="shared" si="3"/>
        <v>2.1099999999999994</v>
      </c>
      <c r="AE33" s="167">
        <f t="shared" si="4"/>
        <v>-1.3340109261847255E-2</v>
      </c>
    </row>
    <row r="34" spans="15:31" x14ac:dyDescent="0.25">
      <c r="W34" s="194">
        <v>42290</v>
      </c>
      <c r="X34" s="53">
        <v>80.2</v>
      </c>
      <c r="Y34" s="53">
        <v>80.66</v>
      </c>
      <c r="Z34" s="53">
        <v>79.209999999999994</v>
      </c>
      <c r="AA34" s="53">
        <v>79.290000000000006</v>
      </c>
      <c r="AB34" s="117">
        <v>1366200</v>
      </c>
      <c r="AC34" s="53">
        <v>78.709999999999994</v>
      </c>
      <c r="AD34" s="2">
        <f t="shared" si="3"/>
        <v>1.4500000000000028</v>
      </c>
      <c r="AE34" s="167">
        <f t="shared" si="4"/>
        <v>-2.0898121656922619E-2</v>
      </c>
    </row>
    <row r="35" spans="15:31" x14ac:dyDescent="0.25">
      <c r="W35" s="194">
        <v>42289</v>
      </c>
      <c r="X35" s="53">
        <v>82.26</v>
      </c>
      <c r="Y35" s="53">
        <v>82.37</v>
      </c>
      <c r="Z35" s="53">
        <v>80.069999999999993</v>
      </c>
      <c r="AA35" s="53">
        <v>80.98</v>
      </c>
      <c r="AB35" s="117">
        <v>2337000</v>
      </c>
      <c r="AC35" s="53">
        <v>80.39</v>
      </c>
      <c r="AD35" s="2">
        <f t="shared" si="3"/>
        <v>2.3000000000000114</v>
      </c>
      <c r="AE35" s="167">
        <f t="shared" si="4"/>
        <v>-2.3207776427703442E-2</v>
      </c>
    </row>
    <row r="36" spans="15:31" x14ac:dyDescent="0.25">
      <c r="W36" s="194">
        <v>42286</v>
      </c>
      <c r="X36" s="53">
        <v>83.08</v>
      </c>
      <c r="Y36" s="53">
        <v>84</v>
      </c>
      <c r="Z36" s="53">
        <v>82.17</v>
      </c>
      <c r="AA36" s="53">
        <v>82.91</v>
      </c>
      <c r="AB36" s="117">
        <v>2055200</v>
      </c>
      <c r="AC36" s="53">
        <v>82.3</v>
      </c>
      <c r="AD36" s="2">
        <f t="shared" si="3"/>
        <v>1.8299999999999983</v>
      </c>
      <c r="AE36" s="167">
        <f t="shared" si="4"/>
        <v>-8.4982396503585633E-4</v>
      </c>
    </row>
    <row r="37" spans="15:31" x14ac:dyDescent="0.25">
      <c r="W37" s="194">
        <v>42285</v>
      </c>
      <c r="X37" s="53">
        <v>80.94</v>
      </c>
      <c r="Y37" s="53">
        <v>83.17</v>
      </c>
      <c r="Z37" s="53">
        <v>80.94</v>
      </c>
      <c r="AA37" s="53">
        <v>82.98</v>
      </c>
      <c r="AB37" s="117">
        <v>1720700</v>
      </c>
      <c r="AC37" s="53">
        <v>82.37</v>
      </c>
      <c r="AD37" s="2">
        <f t="shared" si="3"/>
        <v>2.230000000000004</v>
      </c>
      <c r="AE37" s="167">
        <f t="shared" si="4"/>
        <v>2.1833519414464764E-2</v>
      </c>
    </row>
    <row r="38" spans="15:31" x14ac:dyDescent="0.25">
      <c r="W38" s="194">
        <v>42284</v>
      </c>
      <c r="X38" s="53">
        <v>79.78</v>
      </c>
      <c r="Y38" s="53">
        <v>81.709999999999994</v>
      </c>
      <c r="Z38" s="53">
        <v>79.78</v>
      </c>
      <c r="AA38" s="53">
        <v>81.2</v>
      </c>
      <c r="AB38" s="117">
        <v>2314400</v>
      </c>
      <c r="AC38" s="53">
        <v>80.61</v>
      </c>
      <c r="AD38" s="2">
        <f t="shared" si="3"/>
        <v>1.9299999999999926</v>
      </c>
      <c r="AE38" s="167">
        <f t="shared" si="4"/>
        <v>2.2320862396956409E-2</v>
      </c>
    </row>
    <row r="39" spans="15:31" x14ac:dyDescent="0.25">
      <c r="W39" s="194">
        <v>42283</v>
      </c>
      <c r="X39" s="53">
        <v>79.92</v>
      </c>
      <c r="Y39" s="53">
        <v>80.52</v>
      </c>
      <c r="Z39" s="53">
        <v>79.37</v>
      </c>
      <c r="AA39" s="53">
        <v>79.430000000000007</v>
      </c>
      <c r="AB39" s="117">
        <v>1745100</v>
      </c>
      <c r="AC39" s="53">
        <v>78.849999999999994</v>
      </c>
      <c r="AD39" s="2">
        <f t="shared" si="3"/>
        <v>1.1499999999999915</v>
      </c>
      <c r="AE39" s="167">
        <f t="shared" si="4"/>
        <v>-6.9269521410580959E-3</v>
      </c>
    </row>
    <row r="40" spans="15:31" x14ac:dyDescent="0.25">
      <c r="W40" s="194">
        <v>42282</v>
      </c>
      <c r="X40" s="53">
        <v>78.489999999999995</v>
      </c>
      <c r="Y40" s="53">
        <v>80.540000000000006</v>
      </c>
      <c r="Z40" s="53">
        <v>78.09</v>
      </c>
      <c r="AA40" s="53">
        <v>79.98</v>
      </c>
      <c r="AB40" s="117">
        <v>2201500</v>
      </c>
      <c r="AC40" s="53">
        <v>79.400000000000006</v>
      </c>
      <c r="AD40" s="2">
        <f t="shared" si="3"/>
        <v>2.4500000000000028</v>
      </c>
      <c r="AE40" s="167">
        <f t="shared" si="4"/>
        <v>1.2367716435037535E-2</v>
      </c>
    </row>
    <row r="41" spans="15:31" x14ac:dyDescent="0.25">
      <c r="W41" s="194">
        <v>42279</v>
      </c>
      <c r="X41" s="53">
        <v>76.2</v>
      </c>
      <c r="Y41" s="53">
        <v>79.05</v>
      </c>
      <c r="Z41" s="53">
        <v>75.92</v>
      </c>
      <c r="AA41" s="53">
        <v>79.010000000000005</v>
      </c>
      <c r="AB41" s="117">
        <v>1805000</v>
      </c>
      <c r="AC41" s="53">
        <v>78.430000000000007</v>
      </c>
      <c r="AD41" s="2">
        <f t="shared" si="3"/>
        <v>3.1299999999999955</v>
      </c>
      <c r="AE41" s="167">
        <f t="shared" si="4"/>
        <v>2.175612298071905E-2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42278</v>
      </c>
      <c r="X42" s="53">
        <v>77.23</v>
      </c>
      <c r="Y42" s="53">
        <v>77.97</v>
      </c>
      <c r="Z42" s="53">
        <v>76.67</v>
      </c>
      <c r="AA42" s="53">
        <v>77.33</v>
      </c>
      <c r="AB42" s="117">
        <v>1896800</v>
      </c>
      <c r="AC42" s="53">
        <v>76.760000000000005</v>
      </c>
      <c r="AD42" s="2">
        <f t="shared" si="3"/>
        <v>1.2999999999999972</v>
      </c>
      <c r="AE42" s="167">
        <f t="shared" si="4"/>
        <v>1.2130801687763704E-2</v>
      </c>
    </row>
    <row r="43" spans="15:31" ht="15.75" thickTop="1" x14ac:dyDescent="0.25">
      <c r="O43" s="105">
        <v>1.1000000000000001</v>
      </c>
      <c r="P43" s="105">
        <f t="shared" ref="P43:P63" si="6">O43*$Q$4</f>
        <v>104.91800000000001</v>
      </c>
      <c r="Q43" s="2"/>
      <c r="R43" s="47"/>
      <c r="T43" s="12" t="s">
        <v>114</v>
      </c>
      <c r="U43" s="110">
        <v>95.4</v>
      </c>
      <c r="W43" s="194">
        <v>42277</v>
      </c>
      <c r="X43" s="53">
        <v>75.790000000000006</v>
      </c>
      <c r="Y43" s="53">
        <v>76.5</v>
      </c>
      <c r="Z43" s="53">
        <v>75.2</v>
      </c>
      <c r="AA43" s="53">
        <v>76.400000000000006</v>
      </c>
      <c r="AB43" s="117">
        <v>1559600</v>
      </c>
      <c r="AC43" s="53">
        <v>75.84</v>
      </c>
      <c r="AD43" s="2">
        <f t="shared" si="3"/>
        <v>1.2999999999999972</v>
      </c>
      <c r="AE43" s="167">
        <f t="shared" si="4"/>
        <v>1.9903173749327596E-2</v>
      </c>
    </row>
    <row r="44" spans="15:31" x14ac:dyDescent="0.25">
      <c r="O44" s="105">
        <v>1.0900000000000001</v>
      </c>
      <c r="P44" s="105">
        <f t="shared" si="6"/>
        <v>103.96420000000001</v>
      </c>
      <c r="Q44" s="2"/>
      <c r="R44" s="47"/>
      <c r="T44" s="12" t="s">
        <v>115</v>
      </c>
      <c r="U44" s="110">
        <v>95.69</v>
      </c>
      <c r="W44" s="194">
        <v>42276</v>
      </c>
      <c r="X44" s="53">
        <v>74.819999999999993</v>
      </c>
      <c r="Y44" s="53">
        <v>75.06</v>
      </c>
      <c r="Z44" s="53">
        <v>74.36</v>
      </c>
      <c r="AA44" s="53">
        <v>74.91</v>
      </c>
      <c r="AB44" s="117">
        <v>1600600</v>
      </c>
      <c r="AC44" s="53">
        <v>74.36</v>
      </c>
      <c r="AD44" s="2">
        <f t="shared" si="3"/>
        <v>0.70000000000000284</v>
      </c>
      <c r="AE44" s="167">
        <f t="shared" si="4"/>
        <v>3.3733639184996278E-3</v>
      </c>
    </row>
    <row r="45" spans="15:31" x14ac:dyDescent="0.25">
      <c r="O45" s="105">
        <v>1.08</v>
      </c>
      <c r="P45" s="105">
        <f t="shared" si="6"/>
        <v>103.0104</v>
      </c>
      <c r="Q45" s="2"/>
      <c r="R45" s="47"/>
      <c r="T45" s="12" t="s">
        <v>116</v>
      </c>
      <c r="U45" s="110" t="s">
        <v>273</v>
      </c>
      <c r="W45" s="194">
        <v>42275</v>
      </c>
      <c r="X45" s="53">
        <v>75.040000000000006</v>
      </c>
      <c r="Y45" s="53">
        <v>75.37</v>
      </c>
      <c r="Z45" s="53">
        <v>74.58</v>
      </c>
      <c r="AA45" s="53">
        <v>74.66</v>
      </c>
      <c r="AB45" s="117">
        <v>1920600</v>
      </c>
      <c r="AC45" s="53">
        <v>74.11</v>
      </c>
      <c r="AD45" s="2">
        <f t="shared" si="3"/>
        <v>0.79000000000000625</v>
      </c>
      <c r="AE45" s="167">
        <f t="shared" si="4"/>
        <v>-1.2788064473158278E-2</v>
      </c>
    </row>
    <row r="46" spans="15:31" x14ac:dyDescent="0.25">
      <c r="O46" s="105">
        <v>1.07</v>
      </c>
      <c r="P46" s="105">
        <f t="shared" si="6"/>
        <v>102.0566</v>
      </c>
      <c r="Q46" s="2"/>
      <c r="R46" s="47"/>
      <c r="T46" s="12" t="s">
        <v>117</v>
      </c>
      <c r="U46" s="110" t="s">
        <v>274</v>
      </c>
      <c r="W46" s="194">
        <v>42272</v>
      </c>
      <c r="X46" s="53">
        <v>76.319999999999993</v>
      </c>
      <c r="Y46" s="53">
        <v>76.760000000000005</v>
      </c>
      <c r="Z46" s="53">
        <v>75.33</v>
      </c>
      <c r="AA46" s="53">
        <v>75.62</v>
      </c>
      <c r="AB46" s="117">
        <v>2004500</v>
      </c>
      <c r="AC46" s="53">
        <v>75.069999999999993</v>
      </c>
      <c r="AD46" s="2">
        <f t="shared" si="3"/>
        <v>1.4300000000000068</v>
      </c>
      <c r="AE46" s="167">
        <f t="shared" si="4"/>
        <v>-9.3159435720002737E-4</v>
      </c>
    </row>
    <row r="47" spans="15:31" x14ac:dyDescent="0.25">
      <c r="O47" s="105">
        <v>1.06</v>
      </c>
      <c r="P47" s="105">
        <f t="shared" si="6"/>
        <v>101.1028</v>
      </c>
      <c r="Q47" s="2"/>
      <c r="R47" s="47"/>
      <c r="T47" s="12" t="s">
        <v>118</v>
      </c>
      <c r="U47" s="110">
        <v>89.05</v>
      </c>
      <c r="W47" s="194">
        <v>42271</v>
      </c>
      <c r="X47" s="53">
        <v>75.510000000000005</v>
      </c>
      <c r="Y47" s="53">
        <v>76.09</v>
      </c>
      <c r="Z47" s="53">
        <v>74.73</v>
      </c>
      <c r="AA47" s="53">
        <v>75.69</v>
      </c>
      <c r="AB47" s="117">
        <v>2179000</v>
      </c>
      <c r="AC47" s="53">
        <v>75.14</v>
      </c>
      <c r="AD47" s="2">
        <f t="shared" si="3"/>
        <v>1.3599999999999994</v>
      </c>
      <c r="AE47" s="167">
        <f t="shared" si="4"/>
        <v>-8.4455001319609924E-3</v>
      </c>
    </row>
    <row r="48" spans="15:31" x14ac:dyDescent="0.25">
      <c r="O48" s="105">
        <v>1.05</v>
      </c>
      <c r="P48" s="105">
        <f t="shared" si="6"/>
        <v>100.149</v>
      </c>
      <c r="Q48" s="2"/>
      <c r="R48" s="47"/>
      <c r="T48" s="12" t="s">
        <v>119</v>
      </c>
      <c r="U48" s="110">
        <v>1.09968</v>
      </c>
      <c r="W48" s="194">
        <v>42270</v>
      </c>
      <c r="X48" s="53">
        <v>77.42</v>
      </c>
      <c r="Y48" s="53">
        <v>77.63</v>
      </c>
      <c r="Z48" s="53">
        <v>76</v>
      </c>
      <c r="AA48" s="53">
        <v>76.34</v>
      </c>
      <c r="AB48" s="117">
        <v>1524900</v>
      </c>
      <c r="AC48" s="53">
        <v>75.78</v>
      </c>
      <c r="AD48" s="2">
        <f t="shared" si="3"/>
        <v>1.6299999999999955</v>
      </c>
      <c r="AE48" s="167">
        <f t="shared" si="4"/>
        <v>-1.4051522248243575E-2</v>
      </c>
    </row>
    <row r="49" spans="15:31" x14ac:dyDescent="0.25">
      <c r="O49" s="105">
        <v>1.04</v>
      </c>
      <c r="P49" s="105">
        <f t="shared" si="6"/>
        <v>99.1952</v>
      </c>
      <c r="Q49" s="2"/>
      <c r="R49" s="47"/>
      <c r="T49" s="12" t="s">
        <v>120</v>
      </c>
      <c r="U49" s="110" t="s">
        <v>160</v>
      </c>
      <c r="W49" s="194">
        <v>42269</v>
      </c>
      <c r="X49" s="53">
        <v>78.510000000000005</v>
      </c>
      <c r="Y49" s="53">
        <v>78.540000000000006</v>
      </c>
      <c r="Z49" s="53">
        <v>77.040000000000006</v>
      </c>
      <c r="AA49" s="53">
        <v>77.430000000000007</v>
      </c>
      <c r="AB49" s="117">
        <v>1771000</v>
      </c>
      <c r="AC49" s="53">
        <v>76.86</v>
      </c>
      <c r="AD49" s="2">
        <f t="shared" si="3"/>
        <v>1.5</v>
      </c>
      <c r="AE49" s="167">
        <f t="shared" si="4"/>
        <v>-2.6965438663121843E-2</v>
      </c>
    </row>
    <row r="50" spans="15:31" x14ac:dyDescent="0.25">
      <c r="O50" s="105">
        <v>1.03</v>
      </c>
      <c r="P50" s="105">
        <f t="shared" si="6"/>
        <v>98.241399999999999</v>
      </c>
      <c r="Q50" s="2"/>
      <c r="R50" s="47"/>
      <c r="T50" s="12"/>
      <c r="U50" s="110"/>
      <c r="W50" s="194">
        <v>42268</v>
      </c>
      <c r="X50" s="53">
        <v>79.33</v>
      </c>
      <c r="Y50" s="53">
        <v>80.16</v>
      </c>
      <c r="Z50" s="53">
        <v>78.67</v>
      </c>
      <c r="AA50" s="53">
        <v>79.569999999999993</v>
      </c>
      <c r="AB50" s="117">
        <v>1929600</v>
      </c>
      <c r="AC50" s="53">
        <v>78.989999999999995</v>
      </c>
      <c r="AD50" s="2">
        <f t="shared" si="3"/>
        <v>1.4899999999999949</v>
      </c>
      <c r="AE50" s="167">
        <f t="shared" si="4"/>
        <v>7.9111905065711863E-3</v>
      </c>
    </row>
    <row r="51" spans="15:31" x14ac:dyDescent="0.25">
      <c r="O51" s="105">
        <v>1.02</v>
      </c>
      <c r="P51" s="105">
        <f t="shared" si="6"/>
        <v>97.287599999999998</v>
      </c>
      <c r="Q51" s="2"/>
      <c r="R51" s="47"/>
      <c r="T51" s="12" t="s">
        <v>121</v>
      </c>
      <c r="U51" s="110" t="s">
        <v>275</v>
      </c>
      <c r="W51" s="194">
        <v>42265</v>
      </c>
      <c r="X51" s="53">
        <v>80.05</v>
      </c>
      <c r="Y51" s="53">
        <v>80.260000000000005</v>
      </c>
      <c r="Z51" s="53">
        <v>78.73</v>
      </c>
      <c r="AA51" s="53">
        <v>78.95</v>
      </c>
      <c r="AB51" s="117">
        <v>3592600</v>
      </c>
      <c r="AC51" s="53">
        <v>78.37</v>
      </c>
      <c r="AD51" s="2">
        <f t="shared" si="3"/>
        <v>1.5300000000000011</v>
      </c>
      <c r="AE51" s="167">
        <f t="shared" si="4"/>
        <v>-2.6701440635866769E-2</v>
      </c>
    </row>
    <row r="52" spans="15:31" x14ac:dyDescent="0.25">
      <c r="O52" s="105">
        <v>1.01</v>
      </c>
      <c r="P52" s="105">
        <f t="shared" si="6"/>
        <v>96.333799999999997</v>
      </c>
      <c r="Q52" s="2"/>
      <c r="R52" s="47"/>
      <c r="T52" s="12" t="s">
        <v>122</v>
      </c>
      <c r="U52" s="110" t="s">
        <v>253</v>
      </c>
      <c r="W52" s="194">
        <v>42264</v>
      </c>
      <c r="X52" s="53">
        <v>81.400000000000006</v>
      </c>
      <c r="Y52" s="53">
        <v>82.3</v>
      </c>
      <c r="Z52" s="53">
        <v>80.92</v>
      </c>
      <c r="AA52" s="53">
        <v>81.11</v>
      </c>
      <c r="AB52" s="117">
        <v>2180000</v>
      </c>
      <c r="AC52" s="53">
        <v>80.52</v>
      </c>
      <c r="AD52" s="2">
        <f t="shared" si="3"/>
        <v>1.3799999999999955</v>
      </c>
      <c r="AE52" s="167">
        <f t="shared" si="4"/>
        <v>-7.0292267850536883E-3</v>
      </c>
    </row>
    <row r="53" spans="15:31" x14ac:dyDescent="0.25">
      <c r="O53" s="105">
        <v>1</v>
      </c>
      <c r="P53" s="105">
        <f t="shared" si="6"/>
        <v>95.38</v>
      </c>
      <c r="Q53" s="2"/>
      <c r="R53" s="47"/>
      <c r="T53" s="12" t="s">
        <v>123</v>
      </c>
      <c r="U53" s="112">
        <v>638065</v>
      </c>
      <c r="W53" s="194">
        <v>42263</v>
      </c>
      <c r="X53" s="53">
        <v>80.44</v>
      </c>
      <c r="Y53" s="53">
        <v>81.91</v>
      </c>
      <c r="Z53" s="53">
        <v>80.33</v>
      </c>
      <c r="AA53" s="53">
        <v>81.69</v>
      </c>
      <c r="AB53" s="117">
        <v>2657000</v>
      </c>
      <c r="AC53" s="53">
        <v>81.09</v>
      </c>
      <c r="AD53" s="2">
        <f t="shared" si="3"/>
        <v>1.5799999999999983</v>
      </c>
      <c r="AE53" s="167">
        <f t="shared" si="4"/>
        <v>1.4512698611284902E-2</v>
      </c>
    </row>
    <row r="54" spans="15:31" x14ac:dyDescent="0.25">
      <c r="O54" s="105">
        <v>0.99</v>
      </c>
      <c r="P54" s="105">
        <f t="shared" si="6"/>
        <v>94.426199999999994</v>
      </c>
      <c r="Q54" s="2"/>
      <c r="R54" s="47"/>
      <c r="T54" s="12" t="s">
        <v>126</v>
      </c>
      <c r="U54" s="112">
        <v>2427470</v>
      </c>
      <c r="W54" s="194">
        <v>42262</v>
      </c>
      <c r="X54" s="53">
        <v>79.099999999999994</v>
      </c>
      <c r="Y54" s="53">
        <v>80.760000000000005</v>
      </c>
      <c r="Z54" s="53">
        <v>78.709999999999994</v>
      </c>
      <c r="AA54" s="53">
        <v>80.52</v>
      </c>
      <c r="AB54" s="117">
        <v>1527100</v>
      </c>
      <c r="AC54" s="53">
        <v>79.930000000000007</v>
      </c>
      <c r="AD54" s="2">
        <f t="shared" si="3"/>
        <v>2.0500000000000114</v>
      </c>
      <c r="AE54" s="167">
        <f t="shared" si="4"/>
        <v>2.3300473690948786E-2</v>
      </c>
    </row>
    <row r="55" spans="15:31" x14ac:dyDescent="0.25">
      <c r="O55" s="105">
        <v>0.98</v>
      </c>
      <c r="P55" s="105">
        <f t="shared" si="6"/>
        <v>93.472399999999993</v>
      </c>
      <c r="Q55" s="2"/>
      <c r="R55" s="47"/>
      <c r="T55" s="12" t="s">
        <v>124</v>
      </c>
      <c r="U55" s="110" t="s">
        <v>254</v>
      </c>
      <c r="W55" s="194">
        <v>42261</v>
      </c>
      <c r="X55" s="53">
        <v>79.17</v>
      </c>
      <c r="Y55" s="53">
        <v>79.19</v>
      </c>
      <c r="Z55" s="53">
        <v>78.540000000000006</v>
      </c>
      <c r="AA55" s="53">
        <v>78.69</v>
      </c>
      <c r="AB55" s="117">
        <v>2656000</v>
      </c>
      <c r="AC55" s="53">
        <v>78.11</v>
      </c>
      <c r="AD55" s="2">
        <f t="shared" si="3"/>
        <v>0.64999999999999147</v>
      </c>
      <c r="AE55" s="167">
        <f t="shared" si="4"/>
        <v>-6.1076472833694329E-3</v>
      </c>
    </row>
    <row r="56" spans="15:31" x14ac:dyDescent="0.25">
      <c r="O56" s="105">
        <v>0.97</v>
      </c>
      <c r="P56" s="105">
        <f t="shared" si="6"/>
        <v>92.518599999999992</v>
      </c>
      <c r="T56" s="12" t="s">
        <v>127</v>
      </c>
      <c r="U56" s="110">
        <v>17.22</v>
      </c>
      <c r="W56" s="194">
        <v>42258</v>
      </c>
      <c r="X56" s="53">
        <v>79.48</v>
      </c>
      <c r="Y56" s="53">
        <v>80.31</v>
      </c>
      <c r="Z56" s="53">
        <v>78.86</v>
      </c>
      <c r="AA56" s="53">
        <v>79.17</v>
      </c>
      <c r="AB56" s="117">
        <v>2556900</v>
      </c>
      <c r="AC56" s="53">
        <v>78.59</v>
      </c>
      <c r="AD56" s="2">
        <f t="shared" si="3"/>
        <v>1.4500000000000028</v>
      </c>
      <c r="AE56" s="167">
        <f t="shared" si="4"/>
        <v>1.6568952332400855E-3</v>
      </c>
    </row>
    <row r="57" spans="15:31" x14ac:dyDescent="0.25">
      <c r="O57" s="105">
        <v>0.96</v>
      </c>
      <c r="P57" s="105">
        <f t="shared" si="6"/>
        <v>91.564799999999991</v>
      </c>
      <c r="T57" s="12" t="s">
        <v>128</v>
      </c>
      <c r="U57" s="110">
        <v>5.54</v>
      </c>
      <c r="W57" s="194">
        <v>42257</v>
      </c>
      <c r="X57" s="53">
        <v>78.989999999999995</v>
      </c>
      <c r="Y57" s="53">
        <v>79.3</v>
      </c>
      <c r="Z57" s="53">
        <v>78.010000000000005</v>
      </c>
      <c r="AA57" s="53">
        <v>79.040000000000006</v>
      </c>
      <c r="AB57" s="117">
        <v>3590100</v>
      </c>
      <c r="AC57" s="53">
        <v>78.459999999999994</v>
      </c>
      <c r="AD57" s="2">
        <f t="shared" si="3"/>
        <v>1.289999999999992</v>
      </c>
      <c r="AE57" s="167">
        <f t="shared" si="4"/>
        <v>1.276161306789092E-3</v>
      </c>
    </row>
    <row r="58" spans="15:31" x14ac:dyDescent="0.25">
      <c r="O58" s="105">
        <v>0.95</v>
      </c>
      <c r="P58" s="105">
        <f t="shared" si="6"/>
        <v>90.61099999999999</v>
      </c>
      <c r="T58" s="12" t="s">
        <v>125</v>
      </c>
      <c r="U58" s="110" t="s">
        <v>276</v>
      </c>
      <c r="W58" s="194">
        <v>42256</v>
      </c>
      <c r="X58" s="53">
        <v>79.319999999999993</v>
      </c>
      <c r="Y58" s="53">
        <v>80</v>
      </c>
      <c r="Z58" s="53">
        <v>78.58</v>
      </c>
      <c r="AA58" s="53">
        <v>78.94</v>
      </c>
      <c r="AB58" s="117">
        <v>3485600</v>
      </c>
      <c r="AC58" s="53">
        <v>78.36</v>
      </c>
      <c r="AD58" s="2">
        <f t="shared" si="3"/>
        <v>1.4200000000000017</v>
      </c>
      <c r="AE58" s="167">
        <f t="shared" si="4"/>
        <v>3.2006145179874768E-3</v>
      </c>
    </row>
    <row r="59" spans="15:31" x14ac:dyDescent="0.25">
      <c r="O59" s="105">
        <v>0.94</v>
      </c>
      <c r="P59" s="105">
        <f t="shared" si="6"/>
        <v>89.657199999999989</v>
      </c>
      <c r="W59" s="194">
        <v>42255</v>
      </c>
      <c r="X59" s="53">
        <v>78.040000000000006</v>
      </c>
      <c r="Y59" s="53">
        <v>78.72</v>
      </c>
      <c r="Z59" s="53">
        <v>77.77</v>
      </c>
      <c r="AA59" s="53">
        <v>78.69</v>
      </c>
      <c r="AB59" s="117">
        <v>1822400</v>
      </c>
      <c r="AC59" s="53">
        <v>78.11</v>
      </c>
      <c r="AD59" s="2">
        <f t="shared" si="3"/>
        <v>0.95000000000000284</v>
      </c>
      <c r="AE59" s="167">
        <f t="shared" si="4"/>
        <v>2.8169014084507005E-2</v>
      </c>
    </row>
    <row r="60" spans="15:31" x14ac:dyDescent="0.25">
      <c r="O60" s="105">
        <v>0.93</v>
      </c>
      <c r="P60" s="105">
        <f t="shared" si="6"/>
        <v>88.703400000000002</v>
      </c>
      <c r="W60" s="194">
        <v>42251</v>
      </c>
      <c r="X60" s="53">
        <v>76.2</v>
      </c>
      <c r="Y60" s="53">
        <v>77.040000000000006</v>
      </c>
      <c r="Z60" s="53">
        <v>75.849999999999994</v>
      </c>
      <c r="AA60" s="53">
        <v>76.53</v>
      </c>
      <c r="AB60" s="117">
        <v>1914000</v>
      </c>
      <c r="AC60" s="53">
        <v>75.97</v>
      </c>
      <c r="AD60" s="2">
        <f t="shared" si="3"/>
        <v>1.1900000000000119</v>
      </c>
      <c r="AE60" s="167">
        <f t="shared" si="4"/>
        <v>-8.2245430809398945E-3</v>
      </c>
    </row>
    <row r="61" spans="15:31" x14ac:dyDescent="0.25">
      <c r="O61" s="105">
        <v>0.92</v>
      </c>
      <c r="P61" s="105">
        <f t="shared" si="6"/>
        <v>87.749600000000001</v>
      </c>
      <c r="W61" s="194">
        <v>42250</v>
      </c>
      <c r="X61" s="53">
        <v>77.02</v>
      </c>
      <c r="Y61" s="53">
        <v>78</v>
      </c>
      <c r="Z61" s="53">
        <v>76.58</v>
      </c>
      <c r="AA61" s="53">
        <v>77.16</v>
      </c>
      <c r="AB61" s="117">
        <v>1568200</v>
      </c>
      <c r="AC61" s="53">
        <v>76.599999999999994</v>
      </c>
      <c r="AD61" s="2">
        <f t="shared" si="3"/>
        <v>1.4200000000000017</v>
      </c>
      <c r="AE61" s="167">
        <f t="shared" si="4"/>
        <v>8.1600421163463555E-3</v>
      </c>
    </row>
    <row r="62" spans="15:31" x14ac:dyDescent="0.25">
      <c r="O62" s="105">
        <v>0.91</v>
      </c>
      <c r="P62" s="105">
        <f t="shared" si="6"/>
        <v>86.7958</v>
      </c>
      <c r="W62" s="194">
        <v>42249</v>
      </c>
      <c r="X62" s="53">
        <v>76.680000000000007</v>
      </c>
      <c r="Y62" s="53">
        <v>76.86</v>
      </c>
      <c r="Z62" s="53">
        <v>75.59</v>
      </c>
      <c r="AA62" s="53">
        <v>76.540000000000006</v>
      </c>
      <c r="AB62" s="117">
        <v>2846700</v>
      </c>
      <c r="AC62" s="53">
        <v>75.98</v>
      </c>
      <c r="AD62" s="2">
        <f t="shared" si="3"/>
        <v>1.269999999999996</v>
      </c>
      <c r="AE62" s="167">
        <f t="shared" si="4"/>
        <v>1.0910058541777623E-2</v>
      </c>
    </row>
    <row r="63" spans="15:31" x14ac:dyDescent="0.25">
      <c r="O63" s="105">
        <v>0.9</v>
      </c>
      <c r="P63" s="105">
        <f t="shared" si="6"/>
        <v>85.841999999999999</v>
      </c>
      <c r="W63" s="194">
        <v>42248</v>
      </c>
      <c r="X63" s="53">
        <v>76.23</v>
      </c>
      <c r="Y63" s="53">
        <v>76.88</v>
      </c>
      <c r="Z63" s="53">
        <v>75.36</v>
      </c>
      <c r="AA63" s="53">
        <v>75.709999999999994</v>
      </c>
      <c r="AB63" s="117">
        <v>2034300</v>
      </c>
      <c r="AC63" s="53">
        <v>75.16</v>
      </c>
      <c r="AD63" s="2">
        <f t="shared" si="3"/>
        <v>1.519999999999996</v>
      </c>
      <c r="AE63" s="167">
        <f t="shared" si="4"/>
        <v>-2.8187225239203584E-2</v>
      </c>
    </row>
    <row r="64" spans="15:31" x14ac:dyDescent="0.25">
      <c r="W64" s="194">
        <v>42247</v>
      </c>
      <c r="X64" s="53">
        <v>78.790000000000006</v>
      </c>
      <c r="Y64" s="53">
        <v>78.83</v>
      </c>
      <c r="Z64" s="53">
        <v>77.709999999999994</v>
      </c>
      <c r="AA64" s="53">
        <v>77.91</v>
      </c>
      <c r="AB64" s="117">
        <v>1773000</v>
      </c>
      <c r="AC64" s="53">
        <v>77.34</v>
      </c>
      <c r="AD64" s="2">
        <f t="shared" si="3"/>
        <v>1.1200000000000045</v>
      </c>
      <c r="AE64" s="167">
        <f t="shared" si="4"/>
        <v>-1.628084456881207E-2</v>
      </c>
    </row>
    <row r="65" spans="23:31" x14ac:dyDescent="0.25">
      <c r="W65" s="194">
        <v>42244</v>
      </c>
      <c r="X65" s="53">
        <v>77.540000000000006</v>
      </c>
      <c r="Y65" s="53">
        <v>80.05</v>
      </c>
      <c r="Z65" s="53">
        <v>77.53</v>
      </c>
      <c r="AA65" s="53">
        <v>79.2</v>
      </c>
      <c r="AB65" s="117">
        <v>3264300</v>
      </c>
      <c r="AC65" s="53">
        <v>78.62</v>
      </c>
      <c r="AD65" s="2">
        <f t="shared" si="3"/>
        <v>2.519999999999996</v>
      </c>
      <c r="AE65" s="167">
        <f t="shared" si="4"/>
        <v>1.6418875242404818E-2</v>
      </c>
    </row>
    <row r="66" spans="23:31" x14ac:dyDescent="0.25">
      <c r="W66" s="194">
        <v>42243</v>
      </c>
      <c r="X66" s="53">
        <v>75.239999999999995</v>
      </c>
      <c r="Y66" s="53">
        <v>77.930000000000007</v>
      </c>
      <c r="Z66" s="53">
        <v>74.989999999999995</v>
      </c>
      <c r="AA66" s="53">
        <v>77.92</v>
      </c>
      <c r="AB66" s="117">
        <v>3186900</v>
      </c>
      <c r="AC66" s="53">
        <v>77.349999999999994</v>
      </c>
      <c r="AD66" s="2">
        <f t="shared" si="3"/>
        <v>2.9400000000000119</v>
      </c>
      <c r="AE66" s="167">
        <f t="shared" si="4"/>
        <v>5.1236749116607694E-2</v>
      </c>
    </row>
    <row r="67" spans="23:31" x14ac:dyDescent="0.25">
      <c r="W67" s="194">
        <v>42242</v>
      </c>
      <c r="X67" s="53">
        <v>74.17</v>
      </c>
      <c r="Y67" s="53">
        <v>74.5</v>
      </c>
      <c r="Z67" s="53">
        <v>72.66</v>
      </c>
      <c r="AA67" s="53">
        <v>74.12</v>
      </c>
      <c r="AB67" s="117">
        <v>2860400</v>
      </c>
      <c r="AC67" s="53">
        <v>73.58</v>
      </c>
      <c r="AD67" s="2">
        <f t="shared" ref="AD67:AD68" si="7">Y67-Z67</f>
        <v>1.8400000000000034</v>
      </c>
      <c r="AE67" s="167">
        <f t="shared" ref="AE67" si="8">AC67/AC68-1</f>
        <v>2.3223473786677884E-2</v>
      </c>
    </row>
    <row r="68" spans="23:31" x14ac:dyDescent="0.25">
      <c r="W68" s="194">
        <v>42241</v>
      </c>
      <c r="X68" s="53">
        <v>77.06</v>
      </c>
      <c r="Y68" s="53">
        <v>77.06</v>
      </c>
      <c r="Z68" s="53">
        <v>72.400000000000006</v>
      </c>
      <c r="AA68" s="53">
        <v>72.44</v>
      </c>
      <c r="AB68" s="117">
        <v>2551500</v>
      </c>
      <c r="AC68" s="53">
        <v>71.91</v>
      </c>
      <c r="AD68" s="2">
        <f t="shared" si="7"/>
        <v>4.6599999999999966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42335</v>
      </c>
      <c r="X2" s="12">
        <v>29.26</v>
      </c>
      <c r="Y2" s="12">
        <v>31.57</v>
      </c>
      <c r="Z2" s="12">
        <v>29.24</v>
      </c>
      <c r="AA2" s="12">
        <v>29.87</v>
      </c>
      <c r="AB2" s="117">
        <v>2346000</v>
      </c>
      <c r="AC2" s="12">
        <v>29.87</v>
      </c>
      <c r="AD2" s="2">
        <f>Y2-Z2</f>
        <v>2.3300000000000018</v>
      </c>
      <c r="AE2" s="167">
        <f>AC2/AC3-1</f>
        <v>2.0847573479152448E-2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37.368254545454548</v>
      </c>
      <c r="W3" s="162">
        <v>42333</v>
      </c>
      <c r="X3" s="12">
        <v>28.01</v>
      </c>
      <c r="Y3" s="12">
        <v>29.46</v>
      </c>
      <c r="Z3" s="12">
        <v>28.01</v>
      </c>
      <c r="AA3" s="12">
        <v>29.26</v>
      </c>
      <c r="AB3" s="117">
        <v>1562300</v>
      </c>
      <c r="AC3" s="12">
        <v>29.26</v>
      </c>
      <c r="AD3" s="2">
        <f t="shared" ref="AD3:AD66" si="1">Y3-Z3</f>
        <v>1.4499999999999993</v>
      </c>
      <c r="AE3" s="167">
        <f t="shared" ref="AE3:AE66" si="2">AC3/AC4-1</f>
        <v>2.415120756037803E-2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29.87</v>
      </c>
      <c r="T4" s="1">
        <v>42306</v>
      </c>
      <c r="U4" t="s">
        <v>83</v>
      </c>
      <c r="W4" s="162">
        <v>42332</v>
      </c>
      <c r="X4" s="12">
        <v>28.22</v>
      </c>
      <c r="Y4" s="12">
        <v>28.85</v>
      </c>
      <c r="Z4" s="12">
        <v>27.68</v>
      </c>
      <c r="AA4" s="12">
        <v>28.57</v>
      </c>
      <c r="AB4" s="117">
        <v>2711700</v>
      </c>
      <c r="AC4" s="12">
        <v>28.57</v>
      </c>
      <c r="AD4" s="2">
        <f t="shared" si="1"/>
        <v>1.1700000000000017</v>
      </c>
      <c r="AE4" s="167">
        <f t="shared" si="2"/>
        <v>1.2761432116270788E-2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16428.5</v>
      </c>
      <c r="W5" s="162">
        <v>42331</v>
      </c>
      <c r="X5" s="12">
        <v>29</v>
      </c>
      <c r="Y5" s="12">
        <v>29.35</v>
      </c>
      <c r="Z5" s="12">
        <v>27.92</v>
      </c>
      <c r="AA5" s="12">
        <v>28.21</v>
      </c>
      <c r="AB5" s="117">
        <v>4463800</v>
      </c>
      <c r="AC5" s="12">
        <v>28.21</v>
      </c>
      <c r="AD5" s="2">
        <f t="shared" si="1"/>
        <v>1.4299999999999997</v>
      </c>
      <c r="AE5" s="167">
        <f t="shared" si="2"/>
        <v>-2.8581267217630768E-2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>H6*I6-J6</f>
        <v>4582.42</v>
      </c>
      <c r="O6" s="13" t="s">
        <v>64</v>
      </c>
      <c r="Q6" s="2">
        <f>Q3*Q2</f>
        <v>20552.54</v>
      </c>
      <c r="W6" s="162">
        <v>42328</v>
      </c>
      <c r="X6" s="12">
        <v>28.86</v>
      </c>
      <c r="Y6" s="12">
        <v>29.68</v>
      </c>
      <c r="Z6" s="12">
        <v>28.52</v>
      </c>
      <c r="AA6" s="12">
        <v>29.04</v>
      </c>
      <c r="AB6" s="117">
        <v>3890500</v>
      </c>
      <c r="AC6" s="12">
        <v>29.04</v>
      </c>
      <c r="AD6" s="2">
        <f t="shared" si="1"/>
        <v>1.1600000000000001</v>
      </c>
      <c r="AE6" s="167">
        <f t="shared" si="2"/>
        <v>1.184668989547033E-2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H7" s="93"/>
      <c r="O7" s="13" t="s">
        <v>65</v>
      </c>
      <c r="Q7" s="2">
        <f>Q5-Q6</f>
        <v>-4124.0400000000009</v>
      </c>
      <c r="R7" s="249" t="s">
        <v>398</v>
      </c>
      <c r="W7" s="162">
        <v>42327</v>
      </c>
      <c r="X7" s="12">
        <v>27.47</v>
      </c>
      <c r="Y7" s="12">
        <v>28.85</v>
      </c>
      <c r="Z7" s="12">
        <v>27.08</v>
      </c>
      <c r="AA7" s="12">
        <v>28.7</v>
      </c>
      <c r="AB7" s="117">
        <v>4527000</v>
      </c>
      <c r="AC7" s="12">
        <v>28.7</v>
      </c>
      <c r="AD7" s="2">
        <f t="shared" si="1"/>
        <v>1.7700000000000031</v>
      </c>
      <c r="AE7" s="167">
        <f t="shared" si="2"/>
        <v>3.4234234234234107E-2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H8" s="93"/>
      <c r="O8" s="13" t="s">
        <v>98</v>
      </c>
      <c r="Q8" s="167">
        <f>(Q4-Q3)/Q3</f>
        <v>-0.20065841010405527</v>
      </c>
      <c r="W8" s="162">
        <v>42326</v>
      </c>
      <c r="X8" s="12">
        <v>26.87</v>
      </c>
      <c r="Y8" s="12">
        <v>27.79</v>
      </c>
      <c r="Z8" s="12">
        <v>26.01</v>
      </c>
      <c r="AA8" s="12">
        <v>27.75</v>
      </c>
      <c r="AB8" s="117">
        <v>5970400</v>
      </c>
      <c r="AC8" s="12">
        <v>27.75</v>
      </c>
      <c r="AD8" s="2">
        <f t="shared" si="1"/>
        <v>1.7799999999999976</v>
      </c>
      <c r="AE8" s="167">
        <f t="shared" si="2"/>
        <v>6.7307692307692291E-2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42325</v>
      </c>
      <c r="X9" s="12">
        <v>27.87</v>
      </c>
      <c r="Y9" s="12">
        <v>28.09</v>
      </c>
      <c r="Z9" s="12">
        <v>25.58</v>
      </c>
      <c r="AA9" s="12">
        <v>26</v>
      </c>
      <c r="AB9" s="117">
        <v>5329300</v>
      </c>
      <c r="AC9" s="12">
        <v>26</v>
      </c>
      <c r="AD9" s="2">
        <f t="shared" si="1"/>
        <v>2.5100000000000016</v>
      </c>
      <c r="AE9" s="167">
        <f t="shared" si="2"/>
        <v>-6.6091954022988508E-2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42324</v>
      </c>
      <c r="X10" s="12">
        <v>26.27</v>
      </c>
      <c r="Y10" s="12">
        <v>27.95</v>
      </c>
      <c r="Z10" s="12">
        <v>25.33</v>
      </c>
      <c r="AA10" s="12">
        <v>27.84</v>
      </c>
      <c r="AB10" s="117">
        <v>5276000</v>
      </c>
      <c r="AC10" s="12">
        <v>27.84</v>
      </c>
      <c r="AD10" s="2">
        <f t="shared" si="1"/>
        <v>2.620000000000001</v>
      </c>
      <c r="AE10" s="167">
        <f t="shared" si="2"/>
        <v>7.6982591876208817E-2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42321</v>
      </c>
      <c r="X11" s="12">
        <v>24.69</v>
      </c>
      <c r="Y11" s="12">
        <v>26.3</v>
      </c>
      <c r="Z11" s="12">
        <v>24.64</v>
      </c>
      <c r="AA11" s="12">
        <v>25.85</v>
      </c>
      <c r="AB11" s="117">
        <v>3782100</v>
      </c>
      <c r="AC11" s="12">
        <v>25.85</v>
      </c>
      <c r="AD11" s="2">
        <f t="shared" si="1"/>
        <v>1.6600000000000001</v>
      </c>
      <c r="AE11" s="167">
        <f t="shared" si="2"/>
        <v>3.1112883925010104E-2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H12" s="93"/>
      <c r="W12" s="162">
        <v>42320</v>
      </c>
      <c r="X12" s="12">
        <v>26.07</v>
      </c>
      <c r="Y12" s="12">
        <v>26.33</v>
      </c>
      <c r="Z12" s="12">
        <v>24.91</v>
      </c>
      <c r="AA12" s="12">
        <v>25.07</v>
      </c>
      <c r="AB12" s="117">
        <v>3391100</v>
      </c>
      <c r="AC12" s="12">
        <v>25.07</v>
      </c>
      <c r="AD12" s="2">
        <f t="shared" si="1"/>
        <v>1.4199999999999982</v>
      </c>
      <c r="AE12" s="167">
        <f t="shared" si="2"/>
        <v>-4.1300191204588832E-2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42319</v>
      </c>
      <c r="X13" s="12">
        <v>26.45</v>
      </c>
      <c r="Y13" s="12">
        <v>26.5</v>
      </c>
      <c r="Z13" s="12">
        <v>24.07</v>
      </c>
      <c r="AA13" s="12">
        <v>26.15</v>
      </c>
      <c r="AB13" s="117">
        <v>6139500</v>
      </c>
      <c r="AC13" s="12">
        <v>26.15</v>
      </c>
      <c r="AD13" s="2">
        <f t="shared" si="1"/>
        <v>2.4299999999999997</v>
      </c>
      <c r="AE13" s="167">
        <f t="shared" si="2"/>
        <v>-1.1715797430083219E-2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42318</v>
      </c>
      <c r="X14" s="12">
        <v>27.83</v>
      </c>
      <c r="Y14" s="12">
        <v>27.89</v>
      </c>
      <c r="Z14" s="12">
        <v>25.44</v>
      </c>
      <c r="AA14" s="12">
        <v>26.46</v>
      </c>
      <c r="AB14" s="117">
        <v>5286300</v>
      </c>
      <c r="AC14" s="12">
        <v>26.46</v>
      </c>
      <c r="AD14" s="2">
        <f t="shared" si="1"/>
        <v>2.4499999999999993</v>
      </c>
      <c r="AE14" s="167">
        <f t="shared" si="2"/>
        <v>-5.12728576550735E-2</v>
      </c>
    </row>
    <row r="15" spans="1:31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42317</v>
      </c>
      <c r="X15" s="12">
        <v>29.13</v>
      </c>
      <c r="Y15" s="12">
        <v>29.4</v>
      </c>
      <c r="Z15" s="12">
        <v>27.8</v>
      </c>
      <c r="AA15" s="12">
        <v>27.89</v>
      </c>
      <c r="AB15" s="117">
        <v>3048800</v>
      </c>
      <c r="AC15" s="12">
        <v>27.89</v>
      </c>
      <c r="AD15" s="2">
        <f t="shared" si="1"/>
        <v>1.5999999999999979</v>
      </c>
      <c r="AE15" s="167">
        <f t="shared" si="2"/>
        <v>-3.9931153184165291E-2</v>
      </c>
    </row>
    <row r="16" spans="1:31" x14ac:dyDescent="0.25">
      <c r="W16" s="162">
        <v>42314</v>
      </c>
      <c r="X16" s="12">
        <v>29.48</v>
      </c>
      <c r="Y16" s="12">
        <v>29.84</v>
      </c>
      <c r="Z16" s="12">
        <v>28.88</v>
      </c>
      <c r="AA16" s="12">
        <v>29.05</v>
      </c>
      <c r="AB16" s="117">
        <v>3767600</v>
      </c>
      <c r="AC16" s="12">
        <v>29.05</v>
      </c>
      <c r="AD16" s="2">
        <f t="shared" si="1"/>
        <v>0.96000000000000085</v>
      </c>
      <c r="AE16" s="167">
        <f t="shared" si="2"/>
        <v>-2.2543741588156085E-2</v>
      </c>
    </row>
    <row r="17" spans="1:31" x14ac:dyDescent="0.25">
      <c r="W17" s="162">
        <v>42313</v>
      </c>
      <c r="X17" s="12">
        <v>30</v>
      </c>
      <c r="Y17" s="12">
        <v>30.11</v>
      </c>
      <c r="Z17" s="12">
        <v>29.04</v>
      </c>
      <c r="AA17" s="12">
        <v>29.72</v>
      </c>
      <c r="AB17" s="117">
        <v>2599800</v>
      </c>
      <c r="AC17" s="12">
        <v>29.72</v>
      </c>
      <c r="AD17" s="2">
        <f t="shared" si="1"/>
        <v>1.0700000000000003</v>
      </c>
      <c r="AE17" s="167">
        <f t="shared" si="2"/>
        <v>-2.6845637583893245E-3</v>
      </c>
    </row>
    <row r="18" spans="1:31" x14ac:dyDescent="0.25">
      <c r="A18" s="45" t="s">
        <v>82</v>
      </c>
      <c r="B18" s="16"/>
      <c r="C18" s="16">
        <f>SUM(C2:C15)</f>
        <v>1035</v>
      </c>
      <c r="D18" s="21"/>
      <c r="E18" s="21"/>
      <c r="F18" s="21">
        <f>SUM(F2:F15)</f>
        <v>36416.75</v>
      </c>
      <c r="G18" s="16"/>
      <c r="H18" s="16">
        <f>SUM(H2:H10)</f>
        <v>485</v>
      </c>
      <c r="I18" s="21"/>
      <c r="J18" s="21"/>
      <c r="K18" s="21">
        <f>SUM(K2:K10)</f>
        <v>15864.210000000001</v>
      </c>
      <c r="L18" s="16"/>
      <c r="M18" s="16"/>
      <c r="W18" s="162">
        <v>42312</v>
      </c>
      <c r="X18" s="12">
        <v>30.85</v>
      </c>
      <c r="Y18" s="12">
        <v>31.85</v>
      </c>
      <c r="Z18" s="12">
        <v>29.7</v>
      </c>
      <c r="AA18" s="12">
        <v>29.8</v>
      </c>
      <c r="AB18" s="117">
        <v>4990300</v>
      </c>
      <c r="AC18" s="12">
        <v>29.8</v>
      </c>
      <c r="AD18" s="2">
        <f t="shared" si="1"/>
        <v>2.1500000000000021</v>
      </c>
      <c r="AE18" s="167">
        <f t="shared" si="2"/>
        <v>-1.2263838249917169E-2</v>
      </c>
    </row>
    <row r="19" spans="1:31" x14ac:dyDescent="0.25">
      <c r="W19" s="162">
        <v>42311</v>
      </c>
      <c r="X19" s="12">
        <v>29.49</v>
      </c>
      <c r="Y19" s="12">
        <v>31.89</v>
      </c>
      <c r="Z19" s="12">
        <v>29</v>
      </c>
      <c r="AA19" s="12">
        <v>30.17</v>
      </c>
      <c r="AB19" s="117">
        <v>8072300</v>
      </c>
      <c r="AC19" s="12">
        <v>30.17</v>
      </c>
      <c r="AD19" s="2">
        <f t="shared" si="1"/>
        <v>2.8900000000000006</v>
      </c>
      <c r="AE19" s="167">
        <f t="shared" si="2"/>
        <v>2.4796195652173836E-2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I20" s="300" t="s">
        <v>231</v>
      </c>
      <c r="W20" s="162">
        <v>42310</v>
      </c>
      <c r="X20" s="12">
        <v>29.96</v>
      </c>
      <c r="Y20" s="12">
        <v>29.98</v>
      </c>
      <c r="Z20" s="12">
        <v>28.12</v>
      </c>
      <c r="AA20" s="12">
        <v>29.44</v>
      </c>
      <c r="AB20" s="117">
        <v>11220000</v>
      </c>
      <c r="AC20" s="12">
        <v>29.44</v>
      </c>
      <c r="AD20" s="2">
        <f t="shared" si="1"/>
        <v>1.8599999999999994</v>
      </c>
      <c r="AE20" s="167">
        <f t="shared" si="2"/>
        <v>-7.0826306913995829E-3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42307</v>
      </c>
      <c r="X21" s="12">
        <v>30.98</v>
      </c>
      <c r="Y21" s="12">
        <v>31.55</v>
      </c>
      <c r="Z21" s="12">
        <v>28.11</v>
      </c>
      <c r="AA21" s="12">
        <v>29.65</v>
      </c>
      <c r="AB21" s="117">
        <v>26291300</v>
      </c>
      <c r="AC21" s="12">
        <v>29.65</v>
      </c>
      <c r="AD21" s="2">
        <f t="shared" si="1"/>
        <v>3.4400000000000013</v>
      </c>
      <c r="AE21" s="167">
        <f t="shared" si="2"/>
        <v>-0.22117152613606517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42306</v>
      </c>
      <c r="X22" s="12">
        <v>38.68</v>
      </c>
      <c r="Y22" s="12">
        <v>39.17</v>
      </c>
      <c r="Z22" s="12">
        <v>37.56</v>
      </c>
      <c r="AA22" s="12">
        <v>38.07</v>
      </c>
      <c r="AB22" s="117">
        <v>4562700</v>
      </c>
      <c r="AC22" s="12">
        <v>38.07</v>
      </c>
      <c r="AD22" s="2">
        <f t="shared" si="1"/>
        <v>1.6099999999999994</v>
      </c>
      <c r="AE22" s="167">
        <f t="shared" si="2"/>
        <v>-7.0422535211268622E-3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42305</v>
      </c>
      <c r="X23" s="12">
        <v>37.54</v>
      </c>
      <c r="Y23" s="12">
        <v>38.51</v>
      </c>
      <c r="Z23" s="12">
        <v>37.4</v>
      </c>
      <c r="AA23" s="12">
        <v>38.340000000000003</v>
      </c>
      <c r="AB23" s="117">
        <v>2506500</v>
      </c>
      <c r="AC23" s="12">
        <v>38.340000000000003</v>
      </c>
      <c r="AD23" s="2">
        <f t="shared" si="1"/>
        <v>1.1099999999999994</v>
      </c>
      <c r="AE23" s="167">
        <f t="shared" si="2"/>
        <v>1.0010537407797671E-2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3">IF(C24=0, 0,D24*C24)</f>
        <v>20729.5</v>
      </c>
      <c r="H24" s="315">
        <f t="shared" ref="H24:H26" si="4">IF(C24=0, D24, (E24-D24)/D24)</f>
        <v>-0.199522419739984</v>
      </c>
      <c r="I24" s="53"/>
      <c r="W24" s="162">
        <v>42304</v>
      </c>
      <c r="X24" s="12">
        <v>38.450000000000003</v>
      </c>
      <c r="Y24" s="12">
        <v>38.869999999999997</v>
      </c>
      <c r="Z24" s="12">
        <v>36.43</v>
      </c>
      <c r="AA24" s="12">
        <v>37.96</v>
      </c>
      <c r="AB24" s="117">
        <v>2989100</v>
      </c>
      <c r="AC24" s="12">
        <v>37.96</v>
      </c>
      <c r="AD24" s="2">
        <f t="shared" si="1"/>
        <v>2.4399999999999977</v>
      </c>
      <c r="AE24" s="167">
        <f t="shared" si="2"/>
        <v>-2.2657054582904235E-2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5">
        <f t="shared" si="4"/>
        <v>-0.20448478376935397</v>
      </c>
      <c r="I25" s="53"/>
      <c r="W25" s="162">
        <v>42303</v>
      </c>
      <c r="X25" s="12">
        <v>39.270000000000003</v>
      </c>
      <c r="Y25" s="12">
        <v>39.549999999999997</v>
      </c>
      <c r="Z25" s="12">
        <v>38.5</v>
      </c>
      <c r="AA25" s="12">
        <v>38.840000000000003</v>
      </c>
      <c r="AB25" s="117">
        <v>1812200</v>
      </c>
      <c r="AC25" s="12">
        <v>38.840000000000003</v>
      </c>
      <c r="AD25" s="2">
        <f t="shared" si="1"/>
        <v>1.0499999999999972</v>
      </c>
      <c r="AE25" s="167">
        <f t="shared" si="2"/>
        <v>-1.0193679918450549E-2</v>
      </c>
    </row>
    <row r="26" spans="1:31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4"/>
        <v>-0.20069574525020062</v>
      </c>
      <c r="I26" s="53">
        <v>36.99</v>
      </c>
      <c r="W26" s="162">
        <v>42300</v>
      </c>
      <c r="X26" s="12">
        <v>39.6</v>
      </c>
      <c r="Y26" s="12">
        <v>40.03</v>
      </c>
      <c r="Z26" s="12">
        <v>38.729999999999997</v>
      </c>
      <c r="AA26" s="12">
        <v>39.24</v>
      </c>
      <c r="AB26" s="117">
        <v>2361600</v>
      </c>
      <c r="AC26" s="12">
        <v>39.24</v>
      </c>
      <c r="AD26" s="2">
        <f t="shared" si="1"/>
        <v>1.3000000000000043</v>
      </c>
      <c r="AE26" s="167">
        <f t="shared" si="2"/>
        <v>8.7403598971722563E-3</v>
      </c>
    </row>
    <row r="27" spans="1:31" x14ac:dyDescent="0.25">
      <c r="B27" s="12"/>
      <c r="C27" s="12"/>
      <c r="D27" s="53"/>
      <c r="E27" s="53"/>
      <c r="F27" s="53"/>
      <c r="G27" s="53"/>
      <c r="H27" s="315"/>
      <c r="I27" s="53"/>
      <c r="W27" s="162">
        <v>42299</v>
      </c>
      <c r="X27" s="12">
        <v>38.18</v>
      </c>
      <c r="Y27" s="12">
        <v>39.47</v>
      </c>
      <c r="Z27" s="12">
        <v>37.76</v>
      </c>
      <c r="AA27" s="12">
        <v>38.9</v>
      </c>
      <c r="AB27" s="117">
        <v>2622900</v>
      </c>
      <c r="AC27" s="12">
        <v>38.9</v>
      </c>
      <c r="AD27" s="2">
        <f t="shared" si="1"/>
        <v>1.7100000000000009</v>
      </c>
      <c r="AE27" s="167">
        <f t="shared" si="2"/>
        <v>2.2339027595269512E-2</v>
      </c>
    </row>
    <row r="28" spans="1:31" x14ac:dyDescent="0.25">
      <c r="B28" s="12"/>
      <c r="C28" s="12"/>
      <c r="D28" s="53"/>
      <c r="E28" s="53"/>
      <c r="F28" s="53"/>
      <c r="G28" s="53"/>
      <c r="H28" s="315"/>
      <c r="I28" s="53"/>
      <c r="W28" s="162">
        <v>42298</v>
      </c>
      <c r="X28" s="12">
        <v>39.76</v>
      </c>
      <c r="Y28" s="12">
        <v>40.28</v>
      </c>
      <c r="Z28" s="12">
        <v>38.01</v>
      </c>
      <c r="AA28" s="12">
        <v>38.049999999999997</v>
      </c>
      <c r="AB28" s="117">
        <v>2820200</v>
      </c>
      <c r="AC28" s="12">
        <v>38.049999999999997</v>
      </c>
      <c r="AD28" s="2">
        <f t="shared" si="1"/>
        <v>2.2700000000000031</v>
      </c>
      <c r="AE28" s="167">
        <f t="shared" si="2"/>
        <v>-3.4018786494034114E-2</v>
      </c>
    </row>
    <row r="29" spans="1:31" x14ac:dyDescent="0.25">
      <c r="B29" s="12"/>
      <c r="C29" s="12"/>
      <c r="D29" s="53"/>
      <c r="E29" s="53"/>
      <c r="F29" s="53"/>
      <c r="G29" s="53"/>
      <c r="H29" s="315"/>
      <c r="I29" s="53"/>
      <c r="W29" s="162">
        <v>42297</v>
      </c>
      <c r="X29" s="12">
        <v>41.05</v>
      </c>
      <c r="Y29" s="12">
        <v>41.58</v>
      </c>
      <c r="Z29" s="12">
        <v>39.049999999999997</v>
      </c>
      <c r="AA29" s="12">
        <v>39.39</v>
      </c>
      <c r="AB29" s="117">
        <v>3449400</v>
      </c>
      <c r="AC29" s="12">
        <v>39.39</v>
      </c>
      <c r="AD29" s="2">
        <f t="shared" si="1"/>
        <v>2.5300000000000011</v>
      </c>
      <c r="AE29" s="167">
        <f t="shared" si="2"/>
        <v>-4.5784883720930258E-2</v>
      </c>
    </row>
    <row r="30" spans="1:31" x14ac:dyDescent="0.25">
      <c r="B30" s="12"/>
      <c r="C30" s="12"/>
      <c r="D30" s="53"/>
      <c r="E30" s="53"/>
      <c r="F30" s="53"/>
      <c r="G30" s="53"/>
      <c r="H30" s="315"/>
      <c r="I30" s="53"/>
      <c r="W30" s="162">
        <v>42296</v>
      </c>
      <c r="X30" s="12">
        <v>41.69</v>
      </c>
      <c r="Y30" s="12">
        <v>43.39</v>
      </c>
      <c r="Z30" s="12">
        <v>40.11</v>
      </c>
      <c r="AA30" s="12">
        <v>41.28</v>
      </c>
      <c r="AB30" s="117">
        <v>4894400</v>
      </c>
      <c r="AC30" s="12">
        <v>41.28</v>
      </c>
      <c r="AD30" s="2">
        <f t="shared" si="1"/>
        <v>3.2800000000000011</v>
      </c>
      <c r="AE30" s="167">
        <f t="shared" si="2"/>
        <v>-6.5217391304347783E-2</v>
      </c>
    </row>
    <row r="31" spans="1:31" x14ac:dyDescent="0.25">
      <c r="B31" s="12"/>
      <c r="C31" s="12"/>
      <c r="D31" s="53"/>
      <c r="E31" s="53"/>
      <c r="F31" s="53"/>
      <c r="G31" s="53"/>
      <c r="H31" s="315"/>
      <c r="I31" s="53"/>
      <c r="W31" s="162">
        <v>42293</v>
      </c>
      <c r="X31" s="12">
        <v>46.38</v>
      </c>
      <c r="Y31" s="12">
        <v>46.8</v>
      </c>
      <c r="Z31" s="12">
        <v>43.9</v>
      </c>
      <c r="AA31" s="12">
        <v>44.16</v>
      </c>
      <c r="AB31" s="117">
        <v>2688600</v>
      </c>
      <c r="AC31" s="12">
        <v>44.16</v>
      </c>
      <c r="AD31" s="2">
        <f t="shared" si="1"/>
        <v>2.8999999999999986</v>
      </c>
      <c r="AE31" s="167">
        <f t="shared" si="2"/>
        <v>-5.337620578778135E-2</v>
      </c>
    </row>
    <row r="32" spans="1:31" x14ac:dyDescent="0.25">
      <c r="W32" s="162">
        <v>42292</v>
      </c>
      <c r="X32" s="12">
        <v>46.91</v>
      </c>
      <c r="Y32" s="12">
        <v>47.7</v>
      </c>
      <c r="Z32" s="12">
        <v>46.06</v>
      </c>
      <c r="AA32" s="12">
        <v>46.65</v>
      </c>
      <c r="AB32" s="117">
        <v>1376600</v>
      </c>
      <c r="AC32" s="12">
        <v>46.65</v>
      </c>
      <c r="AD32" s="2">
        <f t="shared" si="1"/>
        <v>1.6400000000000006</v>
      </c>
      <c r="AE32" s="167">
        <f t="shared" si="2"/>
        <v>-4.2689434364995282E-3</v>
      </c>
    </row>
    <row r="33" spans="15:31" x14ac:dyDescent="0.25">
      <c r="W33" s="162">
        <v>42291</v>
      </c>
      <c r="X33" s="12">
        <v>46.93</v>
      </c>
      <c r="Y33" s="12">
        <v>47.83</v>
      </c>
      <c r="Z33" s="12">
        <v>46.61</v>
      </c>
      <c r="AA33" s="12">
        <v>46.85</v>
      </c>
      <c r="AB33" s="117">
        <v>1157700</v>
      </c>
      <c r="AC33" s="12">
        <v>46.85</v>
      </c>
      <c r="AD33" s="2">
        <f t="shared" si="1"/>
        <v>1.2199999999999989</v>
      </c>
      <c r="AE33" s="167">
        <f t="shared" si="2"/>
        <v>-3.8273442483520714E-3</v>
      </c>
    </row>
    <row r="34" spans="15:31" x14ac:dyDescent="0.25">
      <c r="W34" s="162">
        <v>42290</v>
      </c>
      <c r="X34" s="12">
        <v>47.65</v>
      </c>
      <c r="Y34" s="12">
        <v>48.59</v>
      </c>
      <c r="Z34" s="12">
        <v>46.86</v>
      </c>
      <c r="AA34" s="12">
        <v>47.03</v>
      </c>
      <c r="AB34" s="117">
        <v>1860400</v>
      </c>
      <c r="AC34" s="12">
        <v>47.03</v>
      </c>
      <c r="AD34" s="2">
        <f t="shared" si="1"/>
        <v>1.730000000000004</v>
      </c>
      <c r="AE34" s="167">
        <f t="shared" si="2"/>
        <v>-2.1227887617065511E-2</v>
      </c>
    </row>
    <row r="35" spans="15:31" x14ac:dyDescent="0.25">
      <c r="W35" s="162">
        <v>42289</v>
      </c>
      <c r="X35" s="12">
        <v>48.95</v>
      </c>
      <c r="Y35" s="12">
        <v>49</v>
      </c>
      <c r="Z35" s="12">
        <v>47.07</v>
      </c>
      <c r="AA35" s="12">
        <v>48.05</v>
      </c>
      <c r="AB35" s="117">
        <v>1329300</v>
      </c>
      <c r="AC35" s="12">
        <v>48.05</v>
      </c>
      <c r="AD35" s="2">
        <f t="shared" si="1"/>
        <v>1.9299999999999997</v>
      </c>
      <c r="AE35" s="167">
        <f t="shared" si="2"/>
        <v>-1.8185533306089074E-2</v>
      </c>
    </row>
    <row r="36" spans="15:31" x14ac:dyDescent="0.25">
      <c r="W36" s="162">
        <v>42286</v>
      </c>
      <c r="X36" s="12">
        <v>47</v>
      </c>
      <c r="Y36" s="12">
        <v>49.38</v>
      </c>
      <c r="Z36" s="12">
        <v>46.84</v>
      </c>
      <c r="AA36" s="12">
        <v>48.94</v>
      </c>
      <c r="AB36" s="117">
        <v>1522100</v>
      </c>
      <c r="AC36" s="12">
        <v>48.94</v>
      </c>
      <c r="AD36" s="2">
        <f t="shared" si="1"/>
        <v>2.5399999999999991</v>
      </c>
      <c r="AE36" s="167">
        <f t="shared" si="2"/>
        <v>3.8845255784334398E-2</v>
      </c>
    </row>
    <row r="37" spans="15:31" x14ac:dyDescent="0.25">
      <c r="W37" s="162">
        <v>42285</v>
      </c>
      <c r="X37" s="12">
        <v>47.35</v>
      </c>
      <c r="Y37" s="12">
        <v>47.5</v>
      </c>
      <c r="Z37" s="12">
        <v>45.91</v>
      </c>
      <c r="AA37" s="12">
        <v>47.11</v>
      </c>
      <c r="AB37" s="117">
        <v>1720600</v>
      </c>
      <c r="AC37" s="12">
        <v>47.11</v>
      </c>
      <c r="AD37" s="2">
        <f t="shared" si="1"/>
        <v>1.5900000000000034</v>
      </c>
      <c r="AE37" s="167">
        <f t="shared" si="2"/>
        <v>-4.8584706379384279E-3</v>
      </c>
    </row>
    <row r="38" spans="15:31" x14ac:dyDescent="0.25">
      <c r="W38" s="162">
        <v>42284</v>
      </c>
      <c r="X38" s="12">
        <v>46.9</v>
      </c>
      <c r="Y38" s="12">
        <v>48.33</v>
      </c>
      <c r="Z38" s="12">
        <v>46.22</v>
      </c>
      <c r="AA38" s="12">
        <v>47.34</v>
      </c>
      <c r="AB38" s="117">
        <v>1887000</v>
      </c>
      <c r="AC38" s="12">
        <v>47.34</v>
      </c>
      <c r="AD38" s="2">
        <f t="shared" si="1"/>
        <v>2.1099999999999994</v>
      </c>
      <c r="AE38" s="167">
        <f t="shared" si="2"/>
        <v>1.2690355329949554E-3</v>
      </c>
    </row>
    <row r="39" spans="15:31" x14ac:dyDescent="0.25">
      <c r="W39" s="162">
        <v>42283</v>
      </c>
      <c r="X39" s="12">
        <v>47.09</v>
      </c>
      <c r="Y39" s="12">
        <v>48.25</v>
      </c>
      <c r="Z39" s="12">
        <v>46.55</v>
      </c>
      <c r="AA39" s="12">
        <v>47.28</v>
      </c>
      <c r="AB39" s="117">
        <v>1548800</v>
      </c>
      <c r="AC39" s="12">
        <v>47.28</v>
      </c>
      <c r="AD39" s="2">
        <f t="shared" si="1"/>
        <v>1.7000000000000028</v>
      </c>
      <c r="AE39" s="167">
        <f t="shared" si="2"/>
        <v>1.2706480304955914E-3</v>
      </c>
    </row>
    <row r="40" spans="15:31" x14ac:dyDescent="0.25">
      <c r="W40" s="162">
        <v>42282</v>
      </c>
      <c r="X40" s="12">
        <v>46.56</v>
      </c>
      <c r="Y40" s="12">
        <v>47.89</v>
      </c>
      <c r="Z40" s="12">
        <v>46.4</v>
      </c>
      <c r="AA40" s="12">
        <v>47.22</v>
      </c>
      <c r="AB40" s="117">
        <v>5789500</v>
      </c>
      <c r="AC40" s="12">
        <v>47.22</v>
      </c>
      <c r="AD40" s="2">
        <f t="shared" si="1"/>
        <v>1.490000000000002</v>
      </c>
      <c r="AE40" s="167">
        <f t="shared" si="2"/>
        <v>1.8111254851228997E-2</v>
      </c>
    </row>
    <row r="41" spans="15:31" x14ac:dyDescent="0.25">
      <c r="O41" s="47"/>
      <c r="W41" s="162">
        <v>42279</v>
      </c>
      <c r="X41" s="12">
        <v>42.5</v>
      </c>
      <c r="Y41" s="12">
        <v>46.49</v>
      </c>
      <c r="Z41" s="12">
        <v>42.2</v>
      </c>
      <c r="AA41" s="12">
        <v>46.38</v>
      </c>
      <c r="AB41" s="117">
        <v>1946300</v>
      </c>
      <c r="AC41" s="12">
        <v>46.38</v>
      </c>
      <c r="AD41" s="2">
        <f t="shared" si="1"/>
        <v>4.2899999999999991</v>
      </c>
      <c r="AE41" s="167">
        <f t="shared" si="2"/>
        <v>7.2866065232477517E-2</v>
      </c>
    </row>
    <row r="42" spans="15:31" ht="20.25" thickBot="1" x14ac:dyDescent="0.35">
      <c r="O42" s="336" t="s">
        <v>78</v>
      </c>
      <c r="P42" s="336"/>
      <c r="Q42" s="47"/>
      <c r="T42" s="113" t="s">
        <v>129</v>
      </c>
      <c r="W42" s="162">
        <v>42278</v>
      </c>
      <c r="X42" s="12">
        <v>42.62</v>
      </c>
      <c r="Y42" s="12">
        <v>43.9</v>
      </c>
      <c r="Z42" s="12">
        <v>41.22</v>
      </c>
      <c r="AA42" s="12">
        <v>43.23</v>
      </c>
      <c r="AB42" s="117">
        <v>1662100</v>
      </c>
      <c r="AC42" s="12">
        <v>43.23</v>
      </c>
      <c r="AD42" s="2">
        <f t="shared" si="1"/>
        <v>2.6799999999999997</v>
      </c>
      <c r="AE42" s="167">
        <f t="shared" si="2"/>
        <v>1.2175134628892526E-2</v>
      </c>
    </row>
    <row r="43" spans="15:31" ht="15.75" thickTop="1" x14ac:dyDescent="0.25">
      <c r="O43" s="105">
        <v>1.1000000000000001</v>
      </c>
      <c r="P43" s="105">
        <f>O43*$Q$4</f>
        <v>32.857000000000006</v>
      </c>
      <c r="Q43" s="47"/>
      <c r="T43" s="157" t="s">
        <v>114</v>
      </c>
      <c r="U43" s="120">
        <v>29.26</v>
      </c>
      <c r="W43" s="162">
        <v>42277</v>
      </c>
      <c r="X43" s="12">
        <v>41.74</v>
      </c>
      <c r="Y43" s="12">
        <v>42.87</v>
      </c>
      <c r="Z43" s="12">
        <v>41.22</v>
      </c>
      <c r="AA43" s="12">
        <v>42.71</v>
      </c>
      <c r="AB43" s="117">
        <v>1355700</v>
      </c>
      <c r="AC43" s="12">
        <v>42.71</v>
      </c>
      <c r="AD43" s="2">
        <f t="shared" si="1"/>
        <v>1.6499999999999986</v>
      </c>
      <c r="AE43" s="167">
        <f t="shared" si="2"/>
        <v>4.0692007797271001E-2</v>
      </c>
    </row>
    <row r="44" spans="15:31" x14ac:dyDescent="0.25">
      <c r="O44" s="105">
        <v>1.0900000000000001</v>
      </c>
      <c r="P44" s="105">
        <f t="shared" ref="P44:P63" si="5">O44*$Q$4</f>
        <v>32.558300000000003</v>
      </c>
      <c r="Q44" s="47"/>
      <c r="T44" s="115" t="s">
        <v>115</v>
      </c>
      <c r="U44" s="110">
        <v>29.26</v>
      </c>
      <c r="W44" s="162">
        <v>42276</v>
      </c>
      <c r="X44" s="12">
        <v>40.53</v>
      </c>
      <c r="Y44" s="12">
        <v>42.3</v>
      </c>
      <c r="Z44" s="12">
        <v>40.17</v>
      </c>
      <c r="AA44" s="12">
        <v>41.04</v>
      </c>
      <c r="AB44" s="117">
        <v>1429900</v>
      </c>
      <c r="AC44" s="12">
        <v>41.04</v>
      </c>
      <c r="AD44" s="2">
        <f t="shared" si="1"/>
        <v>2.1299999999999955</v>
      </c>
      <c r="AE44" s="167">
        <f t="shared" si="2"/>
        <v>1.7352503718393475E-2</v>
      </c>
    </row>
    <row r="45" spans="15:31" x14ac:dyDescent="0.25">
      <c r="O45" s="105">
        <v>1.08</v>
      </c>
      <c r="P45" s="105">
        <f t="shared" si="5"/>
        <v>32.259600000000006</v>
      </c>
      <c r="Q45" s="47"/>
      <c r="T45" s="115" t="s">
        <v>116</v>
      </c>
      <c r="U45" s="110" t="s">
        <v>344</v>
      </c>
      <c r="W45" s="162">
        <v>42275</v>
      </c>
      <c r="X45" s="12">
        <v>40.99</v>
      </c>
      <c r="Y45" s="12">
        <v>41.25</v>
      </c>
      <c r="Z45" s="12">
        <v>39.6</v>
      </c>
      <c r="AA45" s="12">
        <v>40.340000000000003</v>
      </c>
      <c r="AB45" s="117">
        <v>2055700</v>
      </c>
      <c r="AC45" s="12">
        <v>40.340000000000003</v>
      </c>
      <c r="AD45" s="2">
        <f t="shared" si="1"/>
        <v>1.6499999999999986</v>
      </c>
      <c r="AE45" s="167">
        <f t="shared" si="2"/>
        <v>-2.3953544640696656E-2</v>
      </c>
    </row>
    <row r="46" spans="15:31" x14ac:dyDescent="0.25">
      <c r="O46" s="105">
        <v>1.07</v>
      </c>
      <c r="P46" s="105">
        <f t="shared" si="5"/>
        <v>31.960900000000002</v>
      </c>
      <c r="Q46" s="105"/>
      <c r="T46" s="115" t="s">
        <v>117</v>
      </c>
      <c r="U46" s="110" t="s">
        <v>345</v>
      </c>
      <c r="W46" s="162">
        <v>42272</v>
      </c>
      <c r="X46" s="12">
        <v>43.85</v>
      </c>
      <c r="Y46" s="12">
        <v>44</v>
      </c>
      <c r="Z46" s="12">
        <v>41</v>
      </c>
      <c r="AA46" s="12">
        <v>41.33</v>
      </c>
      <c r="AB46" s="117">
        <v>3132800</v>
      </c>
      <c r="AC46" s="12">
        <v>41.33</v>
      </c>
      <c r="AD46" s="2">
        <f t="shared" si="1"/>
        <v>3</v>
      </c>
      <c r="AE46" s="167">
        <f t="shared" si="2"/>
        <v>-3.8613631076994781E-2</v>
      </c>
    </row>
    <row r="47" spans="15:31" x14ac:dyDescent="0.25">
      <c r="O47" s="105">
        <v>1.06</v>
      </c>
      <c r="P47" s="105">
        <f t="shared" si="5"/>
        <v>31.662200000000002</v>
      </c>
      <c r="Q47" s="105"/>
      <c r="T47" s="115" t="s">
        <v>118</v>
      </c>
      <c r="U47" s="110">
        <v>58.18</v>
      </c>
      <c r="W47" s="162">
        <v>42271</v>
      </c>
      <c r="X47" s="12">
        <v>43.92</v>
      </c>
      <c r="Y47" s="12">
        <v>44.16</v>
      </c>
      <c r="Z47" s="12">
        <v>40.9</v>
      </c>
      <c r="AA47" s="12">
        <v>42.99</v>
      </c>
      <c r="AB47" s="117">
        <v>3425800</v>
      </c>
      <c r="AC47" s="12">
        <v>42.99</v>
      </c>
      <c r="AD47" s="2">
        <f t="shared" si="1"/>
        <v>3.259999999999998</v>
      </c>
      <c r="AE47" s="167">
        <f t="shared" si="2"/>
        <v>-1.80447693010507E-2</v>
      </c>
    </row>
    <row r="48" spans="15:31" x14ac:dyDescent="0.25">
      <c r="O48" s="105">
        <v>1.05</v>
      </c>
      <c r="P48" s="105">
        <f t="shared" si="5"/>
        <v>31.363500000000002</v>
      </c>
      <c r="Q48" s="105"/>
      <c r="T48" s="115" t="s">
        <v>119</v>
      </c>
      <c r="U48" s="110">
        <v>3.0896599999999999</v>
      </c>
      <c r="W48" s="162">
        <v>42270</v>
      </c>
      <c r="X48" s="12">
        <v>47.41</v>
      </c>
      <c r="Y48" s="12">
        <v>47.89</v>
      </c>
      <c r="Z48" s="12">
        <v>43.69</v>
      </c>
      <c r="AA48" s="12">
        <v>43.78</v>
      </c>
      <c r="AB48" s="117">
        <v>2389300</v>
      </c>
      <c r="AC48" s="12">
        <v>43.78</v>
      </c>
      <c r="AD48" s="2">
        <f t="shared" si="1"/>
        <v>4.2000000000000028</v>
      </c>
      <c r="AE48" s="167">
        <f t="shared" si="2"/>
        <v>-7.7150084317031964E-2</v>
      </c>
    </row>
    <row r="49" spans="15:31" x14ac:dyDescent="0.25">
      <c r="O49" s="105">
        <v>1.04</v>
      </c>
      <c r="P49" s="105">
        <f t="shared" si="5"/>
        <v>31.064800000000002</v>
      </c>
      <c r="Q49" s="105"/>
      <c r="T49" s="115" t="s">
        <v>120</v>
      </c>
      <c r="U49" s="110" t="s">
        <v>160</v>
      </c>
      <c r="W49" s="162">
        <v>42269</v>
      </c>
      <c r="X49" s="12">
        <v>47.37</v>
      </c>
      <c r="Y49" s="12">
        <v>47.89</v>
      </c>
      <c r="Z49" s="12">
        <v>46.62</v>
      </c>
      <c r="AA49" s="12">
        <v>47.44</v>
      </c>
      <c r="AB49" s="117">
        <v>1042100</v>
      </c>
      <c r="AC49" s="12">
        <v>47.44</v>
      </c>
      <c r="AD49" s="2">
        <f t="shared" si="1"/>
        <v>1.2700000000000031</v>
      </c>
      <c r="AE49" s="167">
        <f t="shared" si="2"/>
        <v>-9.6033402922756084E-3</v>
      </c>
    </row>
    <row r="50" spans="15:31" x14ac:dyDescent="0.25">
      <c r="O50" s="105">
        <v>1.03</v>
      </c>
      <c r="P50" s="105">
        <f t="shared" si="5"/>
        <v>30.766100000000002</v>
      </c>
      <c r="Q50" s="105"/>
      <c r="T50" s="115"/>
      <c r="U50" s="110"/>
      <c r="W50" s="162">
        <v>42268</v>
      </c>
      <c r="X50" s="12">
        <v>48.24</v>
      </c>
      <c r="Y50" s="12">
        <v>48.88</v>
      </c>
      <c r="Z50" s="12">
        <v>47.32</v>
      </c>
      <c r="AA50" s="12">
        <v>47.9</v>
      </c>
      <c r="AB50" s="117">
        <v>1284200</v>
      </c>
      <c r="AC50" s="12">
        <v>47.9</v>
      </c>
      <c r="AD50" s="2">
        <f t="shared" si="1"/>
        <v>1.5600000000000023</v>
      </c>
      <c r="AE50" s="167">
        <f t="shared" si="2"/>
        <v>-3.950925348305323E-3</v>
      </c>
    </row>
    <row r="51" spans="15:31" x14ac:dyDescent="0.25">
      <c r="O51" s="105">
        <v>1.02</v>
      </c>
      <c r="P51" s="105">
        <f t="shared" si="5"/>
        <v>30.467400000000001</v>
      </c>
      <c r="Q51" s="105"/>
      <c r="T51" s="115" t="s">
        <v>121</v>
      </c>
      <c r="U51" s="110" t="s">
        <v>293</v>
      </c>
      <c r="W51" s="162">
        <v>42265</v>
      </c>
      <c r="X51" s="12">
        <v>48.02</v>
      </c>
      <c r="Y51" s="12">
        <v>48.92</v>
      </c>
      <c r="Z51" s="12">
        <v>47.81</v>
      </c>
      <c r="AA51" s="12">
        <v>48.09</v>
      </c>
      <c r="AB51" s="117">
        <v>1712800</v>
      </c>
      <c r="AC51" s="12">
        <v>48.09</v>
      </c>
      <c r="AD51" s="2">
        <f t="shared" si="1"/>
        <v>1.1099999999999994</v>
      </c>
      <c r="AE51" s="167">
        <f t="shared" si="2"/>
        <v>-8.4536082474225838E-3</v>
      </c>
    </row>
    <row r="52" spans="15:31" x14ac:dyDescent="0.25">
      <c r="O52" s="105">
        <v>1.01</v>
      </c>
      <c r="P52" s="105">
        <f t="shared" si="5"/>
        <v>30.168700000000001</v>
      </c>
      <c r="Q52" s="105"/>
      <c r="T52" s="115" t="s">
        <v>122</v>
      </c>
      <c r="U52" s="110" t="s">
        <v>233</v>
      </c>
      <c r="W52" s="162">
        <v>42264</v>
      </c>
      <c r="X52" s="12">
        <v>48.02</v>
      </c>
      <c r="Y52" s="12">
        <v>49.65</v>
      </c>
      <c r="Z52" s="12">
        <v>47.52</v>
      </c>
      <c r="AA52" s="12">
        <v>48.5</v>
      </c>
      <c r="AB52" s="117">
        <v>1278000</v>
      </c>
      <c r="AC52" s="12">
        <v>48.5</v>
      </c>
      <c r="AD52" s="2">
        <f t="shared" si="1"/>
        <v>2.1299999999999955</v>
      </c>
      <c r="AE52" s="167">
        <f t="shared" si="2"/>
        <v>6.2240663900414717E-3</v>
      </c>
    </row>
    <row r="53" spans="15:31" x14ac:dyDescent="0.25">
      <c r="O53" s="105">
        <v>1</v>
      </c>
      <c r="P53" s="105">
        <f t="shared" si="5"/>
        <v>29.87</v>
      </c>
      <c r="Q53" s="105"/>
      <c r="T53" s="115" t="s">
        <v>123</v>
      </c>
      <c r="U53" s="112">
        <v>2345953</v>
      </c>
      <c r="W53" s="162">
        <v>42263</v>
      </c>
      <c r="X53" s="12">
        <v>48.83</v>
      </c>
      <c r="Y53" s="12">
        <v>49.98</v>
      </c>
      <c r="Z53" s="12">
        <v>48.06</v>
      </c>
      <c r="AA53" s="12">
        <v>48.2</v>
      </c>
      <c r="AB53" s="117">
        <v>1594600</v>
      </c>
      <c r="AC53" s="12">
        <v>48.2</v>
      </c>
      <c r="AD53" s="2">
        <f t="shared" si="1"/>
        <v>1.9199999999999946</v>
      </c>
      <c r="AE53" s="167">
        <f t="shared" si="2"/>
        <v>-1.5723912599550638E-2</v>
      </c>
    </row>
    <row r="54" spans="15:31" x14ac:dyDescent="0.25">
      <c r="O54" s="105">
        <v>0.99</v>
      </c>
      <c r="P54" s="105">
        <f t="shared" si="5"/>
        <v>29.571300000000001</v>
      </c>
      <c r="Q54" s="105"/>
      <c r="T54" s="115" t="s">
        <v>126</v>
      </c>
      <c r="U54" s="112">
        <v>3439770</v>
      </c>
      <c r="W54" s="162">
        <v>42262</v>
      </c>
      <c r="X54" s="12">
        <v>48.09</v>
      </c>
      <c r="Y54" s="12">
        <v>49.39</v>
      </c>
      <c r="Z54" s="12">
        <v>47.81</v>
      </c>
      <c r="AA54" s="12">
        <v>48.97</v>
      </c>
      <c r="AB54" s="117">
        <v>1273800</v>
      </c>
      <c r="AC54" s="12">
        <v>48.97</v>
      </c>
      <c r="AD54" s="2">
        <f t="shared" si="1"/>
        <v>1.5799999999999983</v>
      </c>
      <c r="AE54" s="167">
        <f t="shared" si="2"/>
        <v>1.8722696068233846E-2</v>
      </c>
    </row>
    <row r="55" spans="15:31" x14ac:dyDescent="0.25">
      <c r="O55" s="105">
        <v>0.98</v>
      </c>
      <c r="P55" s="105">
        <f t="shared" si="5"/>
        <v>29.272600000000001</v>
      </c>
      <c r="Q55" s="105"/>
      <c r="T55" s="115" t="s">
        <v>124</v>
      </c>
      <c r="U55" s="110" t="s">
        <v>294</v>
      </c>
      <c r="W55" s="162">
        <v>42261</v>
      </c>
      <c r="X55" s="12">
        <v>47.99</v>
      </c>
      <c r="Y55" s="12">
        <v>48.67</v>
      </c>
      <c r="Z55" s="12">
        <v>47.02</v>
      </c>
      <c r="AA55" s="12">
        <v>48.07</v>
      </c>
      <c r="AB55" s="117">
        <v>1207600</v>
      </c>
      <c r="AC55" s="12">
        <v>48.07</v>
      </c>
      <c r="AD55" s="2">
        <f t="shared" si="1"/>
        <v>1.6499999999999986</v>
      </c>
      <c r="AE55" s="167">
        <f t="shared" si="2"/>
        <v>-1.4540922309929094E-3</v>
      </c>
    </row>
    <row r="56" spans="15:31" x14ac:dyDescent="0.25">
      <c r="O56" s="105">
        <v>0.97</v>
      </c>
      <c r="P56" s="105">
        <f t="shared" si="5"/>
        <v>28.9739</v>
      </c>
      <c r="Q56" s="105"/>
      <c r="T56" s="115" t="s">
        <v>127</v>
      </c>
      <c r="U56" s="110" t="s">
        <v>160</v>
      </c>
      <c r="W56" s="162">
        <v>42258</v>
      </c>
      <c r="X56" s="12">
        <v>47.55</v>
      </c>
      <c r="Y56" s="12">
        <v>48.95</v>
      </c>
      <c r="Z56" s="12">
        <v>47.45</v>
      </c>
      <c r="AA56" s="12">
        <v>48.14</v>
      </c>
      <c r="AB56" s="117">
        <v>821300</v>
      </c>
      <c r="AC56" s="12">
        <v>48.14</v>
      </c>
      <c r="AD56" s="2">
        <f t="shared" si="1"/>
        <v>1.5</v>
      </c>
      <c r="AE56" s="167">
        <f t="shared" si="2"/>
        <v>4.1562759767255208E-4</v>
      </c>
    </row>
    <row r="57" spans="15:31" x14ac:dyDescent="0.25">
      <c r="O57" s="105">
        <v>0.96</v>
      </c>
      <c r="P57" s="105">
        <f t="shared" si="5"/>
        <v>28.6752</v>
      </c>
      <c r="Q57" s="105"/>
      <c r="T57" s="115" t="s">
        <v>128</v>
      </c>
      <c r="U57" s="110">
        <v>-0.69</v>
      </c>
      <c r="W57" s="162">
        <v>42257</v>
      </c>
      <c r="X57" s="12">
        <v>46.93</v>
      </c>
      <c r="Y57" s="12">
        <v>48.33</v>
      </c>
      <c r="Z57" s="12">
        <v>46.49</v>
      </c>
      <c r="AA57" s="12">
        <v>48.12</v>
      </c>
      <c r="AB57" s="117">
        <v>1070900</v>
      </c>
      <c r="AC57" s="12">
        <v>48.12</v>
      </c>
      <c r="AD57" s="2">
        <f t="shared" si="1"/>
        <v>1.8399999999999963</v>
      </c>
      <c r="AE57" s="167">
        <f t="shared" si="2"/>
        <v>2.1439184886435925E-2</v>
      </c>
    </row>
    <row r="58" spans="15:31" x14ac:dyDescent="0.25">
      <c r="O58" s="105">
        <v>0.95</v>
      </c>
      <c r="P58" s="105">
        <f t="shared" si="5"/>
        <v>28.3765</v>
      </c>
      <c r="Q58" s="105"/>
      <c r="T58" s="115" t="s">
        <v>125</v>
      </c>
      <c r="U58" s="110" t="s">
        <v>142</v>
      </c>
      <c r="W58" s="162">
        <v>42256</v>
      </c>
      <c r="X58" s="12">
        <v>50.09</v>
      </c>
      <c r="Y58" s="12">
        <v>50.4</v>
      </c>
      <c r="Z58" s="12">
        <v>47</v>
      </c>
      <c r="AA58" s="12">
        <v>47.11</v>
      </c>
      <c r="AB58" s="117">
        <v>2390800</v>
      </c>
      <c r="AC58" s="12">
        <v>47.11</v>
      </c>
      <c r="AD58" s="2">
        <f t="shared" si="1"/>
        <v>3.3999999999999986</v>
      </c>
      <c r="AE58" s="167">
        <f t="shared" si="2"/>
        <v>-5.9680638722554913E-2</v>
      </c>
    </row>
    <row r="59" spans="15:31" x14ac:dyDescent="0.25">
      <c r="O59" s="105">
        <v>0.94</v>
      </c>
      <c r="P59" s="105">
        <f t="shared" si="5"/>
        <v>28.0778</v>
      </c>
      <c r="Q59" s="105"/>
      <c r="W59" s="162">
        <v>42255</v>
      </c>
      <c r="X59" s="12">
        <v>50.26</v>
      </c>
      <c r="Y59" s="12">
        <v>50.48</v>
      </c>
      <c r="Z59" s="12">
        <v>49.49</v>
      </c>
      <c r="AA59" s="12">
        <v>50.1</v>
      </c>
      <c r="AB59" s="117">
        <v>1070400</v>
      </c>
      <c r="AC59" s="12">
        <v>50.1</v>
      </c>
      <c r="AD59" s="2">
        <f t="shared" si="1"/>
        <v>0.98999999999999488</v>
      </c>
      <c r="AE59" s="167">
        <f t="shared" si="2"/>
        <v>2.0574455082501553E-2</v>
      </c>
    </row>
    <row r="60" spans="15:31" x14ac:dyDescent="0.25">
      <c r="O60" s="105">
        <v>0.93</v>
      </c>
      <c r="P60" s="105">
        <f t="shared" si="5"/>
        <v>27.779100000000003</v>
      </c>
      <c r="Q60" s="105"/>
      <c r="W60" s="162">
        <v>42251</v>
      </c>
      <c r="X60" s="12">
        <v>48.87</v>
      </c>
      <c r="Y60" s="12">
        <v>51</v>
      </c>
      <c r="Z60" s="12">
        <v>48.1</v>
      </c>
      <c r="AA60" s="12">
        <v>49.09</v>
      </c>
      <c r="AB60" s="117">
        <v>1689800</v>
      </c>
      <c r="AC60" s="12">
        <v>49.09</v>
      </c>
      <c r="AD60" s="2">
        <f t="shared" si="1"/>
        <v>2.8999999999999986</v>
      </c>
      <c r="AE60" s="167">
        <f t="shared" si="2"/>
        <v>-1.4059048001606622E-2</v>
      </c>
    </row>
    <row r="61" spans="15:31" x14ac:dyDescent="0.25">
      <c r="O61" s="105">
        <v>0.92</v>
      </c>
      <c r="P61" s="105">
        <f t="shared" si="5"/>
        <v>27.480400000000003</v>
      </c>
      <c r="Q61" s="105"/>
      <c r="W61" s="162">
        <v>42250</v>
      </c>
      <c r="X61" s="12">
        <v>49.74</v>
      </c>
      <c r="Y61" s="12">
        <v>51.1</v>
      </c>
      <c r="Z61" s="12">
        <v>49.29</v>
      </c>
      <c r="AA61" s="12">
        <v>49.79</v>
      </c>
      <c r="AB61" s="117">
        <v>3107600</v>
      </c>
      <c r="AC61" s="12">
        <v>49.79</v>
      </c>
      <c r="AD61" s="2">
        <f t="shared" si="1"/>
        <v>1.8100000000000023</v>
      </c>
      <c r="AE61" s="167">
        <f t="shared" si="2"/>
        <v>7.4868474301901244E-3</v>
      </c>
    </row>
    <row r="62" spans="15:31" x14ac:dyDescent="0.25">
      <c r="O62" s="105">
        <v>0.91</v>
      </c>
      <c r="P62" s="105">
        <f t="shared" si="5"/>
        <v>27.181700000000003</v>
      </c>
      <c r="Q62" s="105"/>
      <c r="W62" s="162">
        <v>42249</v>
      </c>
      <c r="X62" s="12">
        <v>47.28</v>
      </c>
      <c r="Y62" s="12">
        <v>49.46</v>
      </c>
      <c r="Z62" s="12">
        <v>46.21</v>
      </c>
      <c r="AA62" s="12">
        <v>49.42</v>
      </c>
      <c r="AB62" s="117">
        <v>1525200</v>
      </c>
      <c r="AC62" s="12">
        <v>49.42</v>
      </c>
      <c r="AD62" s="2">
        <f t="shared" si="1"/>
        <v>3.25</v>
      </c>
      <c r="AE62" s="167">
        <f t="shared" si="2"/>
        <v>7.0623916811092036E-2</v>
      </c>
    </row>
    <row r="63" spans="15:31" x14ac:dyDescent="0.25">
      <c r="O63" s="105">
        <v>0.9</v>
      </c>
      <c r="P63" s="105">
        <f t="shared" si="5"/>
        <v>26.883000000000003</v>
      </c>
      <c r="Q63" s="105"/>
      <c r="W63" s="162">
        <v>42248</v>
      </c>
      <c r="X63" s="12">
        <v>47.07</v>
      </c>
      <c r="Y63" s="12">
        <v>47.6</v>
      </c>
      <c r="Z63" s="12">
        <v>46</v>
      </c>
      <c r="AA63" s="12">
        <v>46.16</v>
      </c>
      <c r="AB63" s="117">
        <v>2966700</v>
      </c>
      <c r="AC63" s="12">
        <v>46.16</v>
      </c>
      <c r="AD63" s="2">
        <f t="shared" si="1"/>
        <v>1.6000000000000014</v>
      </c>
      <c r="AE63" s="167">
        <f t="shared" si="2"/>
        <v>-4.3910521955261017E-2</v>
      </c>
    </row>
    <row r="64" spans="15:31" x14ac:dyDescent="0.25">
      <c r="O64" s="47"/>
      <c r="W64" s="162">
        <v>42247</v>
      </c>
      <c r="X64" s="12">
        <v>47.16</v>
      </c>
      <c r="Y64" s="12">
        <v>49.35</v>
      </c>
      <c r="Z64" s="12">
        <v>46.44</v>
      </c>
      <c r="AA64" s="12">
        <v>48.28</v>
      </c>
      <c r="AB64" s="117">
        <v>1974500</v>
      </c>
      <c r="AC64" s="12">
        <v>48.28</v>
      </c>
      <c r="AD64" s="2">
        <f t="shared" si="1"/>
        <v>2.9100000000000037</v>
      </c>
      <c r="AE64" s="167">
        <f t="shared" si="2"/>
        <v>5.833333333333357E-3</v>
      </c>
    </row>
    <row r="65" spans="15:31" x14ac:dyDescent="0.25">
      <c r="O65" s="47"/>
      <c r="W65" s="162">
        <v>42244</v>
      </c>
      <c r="X65" s="12">
        <v>46.55</v>
      </c>
      <c r="Y65" s="12">
        <v>49.68</v>
      </c>
      <c r="Z65" s="12">
        <v>46.55</v>
      </c>
      <c r="AA65" s="12">
        <v>48</v>
      </c>
      <c r="AB65" s="117">
        <v>3558000</v>
      </c>
      <c r="AC65" s="12">
        <v>48</v>
      </c>
      <c r="AD65" s="2">
        <f t="shared" si="1"/>
        <v>3.1300000000000026</v>
      </c>
      <c r="AE65" s="167">
        <f t="shared" si="2"/>
        <v>3.8286826735885793E-2</v>
      </c>
    </row>
    <row r="66" spans="15:31" x14ac:dyDescent="0.25">
      <c r="O66" s="47"/>
      <c r="W66" s="162">
        <v>42243</v>
      </c>
      <c r="X66" s="12">
        <v>44.79</v>
      </c>
      <c r="Y66" s="12">
        <v>47.89</v>
      </c>
      <c r="Z66" s="12">
        <v>44.62</v>
      </c>
      <c r="AA66" s="12">
        <v>46.23</v>
      </c>
      <c r="AB66" s="117">
        <v>5992000</v>
      </c>
      <c r="AC66" s="12">
        <v>46.23</v>
      </c>
      <c r="AD66" s="2">
        <f t="shared" si="1"/>
        <v>3.2700000000000031</v>
      </c>
      <c r="AE66" s="167">
        <f t="shared" si="2"/>
        <v>7.3867595818815301E-2</v>
      </c>
    </row>
    <row r="67" spans="15:31" x14ac:dyDescent="0.25">
      <c r="W67" s="162">
        <v>42242</v>
      </c>
      <c r="X67" s="12">
        <v>45.55</v>
      </c>
      <c r="Y67" s="12">
        <v>45.72</v>
      </c>
      <c r="Z67" s="12">
        <v>40.06</v>
      </c>
      <c r="AA67" s="12">
        <v>43.05</v>
      </c>
      <c r="AB67" s="117">
        <v>6209600</v>
      </c>
      <c r="AC67" s="12">
        <v>43.05</v>
      </c>
      <c r="AD67" s="2">
        <f t="shared" ref="AD67:AD68" si="6">Y67-Z67</f>
        <v>5.6599999999999966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42333</v>
      </c>
      <c r="X2" s="12">
        <v>9.24</v>
      </c>
      <c r="Y2" s="12">
        <v>9.3000000000000007</v>
      </c>
      <c r="Z2" s="12">
        <v>9.23</v>
      </c>
      <c r="AA2" s="12">
        <v>9.3000000000000007</v>
      </c>
      <c r="AB2" s="117">
        <v>6800</v>
      </c>
      <c r="AC2" s="12">
        <v>9.3000000000000007</v>
      </c>
      <c r="AD2" s="2">
        <f>Y2-Z2</f>
        <v>7.0000000000000284E-2</v>
      </c>
      <c r="AE2" s="167">
        <f>AC2/AC3-1</f>
        <v>6.4935064935065512E-3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9.3000000000000007</v>
      </c>
      <c r="W3" s="162">
        <v>42332</v>
      </c>
      <c r="X3" s="12">
        <v>9.1300000000000008</v>
      </c>
      <c r="Y3" s="12">
        <v>9.25</v>
      </c>
      <c r="Z3" s="12">
        <v>9.1300000000000008</v>
      </c>
      <c r="AA3" s="12">
        <v>9.24</v>
      </c>
      <c r="AB3" s="117">
        <v>8900</v>
      </c>
      <c r="AC3" s="12">
        <v>9.24</v>
      </c>
      <c r="AD3" s="2">
        <f t="shared" ref="AD3:AD66" si="1">Y3-Z3</f>
        <v>0.11999999999999922</v>
      </c>
      <c r="AE3" s="167">
        <f t="shared" ref="AE3:AE66" si="2">AC3/AC4-1</f>
        <v>3.125E-2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9.3000000000000007</v>
      </c>
      <c r="W4" s="162">
        <v>42331</v>
      </c>
      <c r="X4" s="12">
        <v>8.92</v>
      </c>
      <c r="Y4" s="12">
        <v>8.99</v>
      </c>
      <c r="Z4" s="12">
        <v>8.92</v>
      </c>
      <c r="AA4" s="12">
        <v>8.9600000000000009</v>
      </c>
      <c r="AB4" s="117">
        <v>1100</v>
      </c>
      <c r="AC4" s="12">
        <v>8.9600000000000009</v>
      </c>
      <c r="AD4" s="2">
        <f t="shared" si="1"/>
        <v>7.0000000000000284E-2</v>
      </c>
      <c r="AE4" s="167">
        <f t="shared" si="2"/>
        <v>-2.2271714922048602E-3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42328</v>
      </c>
      <c r="X5" s="12">
        <v>8.99</v>
      </c>
      <c r="Y5" s="12">
        <v>9</v>
      </c>
      <c r="Z5" s="12">
        <v>8.9499999999999993</v>
      </c>
      <c r="AA5" s="12">
        <v>8.98</v>
      </c>
      <c r="AB5" s="117">
        <v>2000</v>
      </c>
      <c r="AC5" s="12">
        <v>8.98</v>
      </c>
      <c r="AD5" s="2">
        <f t="shared" si="1"/>
        <v>5.0000000000000711E-2</v>
      </c>
      <c r="AE5" s="167">
        <f t="shared" si="2"/>
        <v>-8.8300220750552327E-3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42327</v>
      </c>
      <c r="X6" s="12">
        <v>8.99</v>
      </c>
      <c r="Y6" s="12">
        <v>9.09</v>
      </c>
      <c r="Z6" s="12">
        <v>8.99</v>
      </c>
      <c r="AA6" s="12">
        <v>9.06</v>
      </c>
      <c r="AB6" s="117">
        <v>11900</v>
      </c>
      <c r="AC6" s="12">
        <v>9.06</v>
      </c>
      <c r="AD6" s="2">
        <f t="shared" si="1"/>
        <v>9.9999999999999645E-2</v>
      </c>
      <c r="AE6" s="167">
        <f t="shared" si="2"/>
        <v>3.6613272311212919E-2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42326</v>
      </c>
      <c r="X7" s="12">
        <v>8.6300000000000008</v>
      </c>
      <c r="Y7" s="12">
        <v>8.74</v>
      </c>
      <c r="Z7" s="12">
        <v>8.6199999999999992</v>
      </c>
      <c r="AA7" s="12">
        <v>8.74</v>
      </c>
      <c r="AB7" s="117">
        <v>9600</v>
      </c>
      <c r="AC7" s="12">
        <v>8.74</v>
      </c>
      <c r="AD7" s="2">
        <f t="shared" si="1"/>
        <v>0.12000000000000099</v>
      </c>
      <c r="AE7" s="167">
        <f t="shared" si="2"/>
        <v>7.1078431372548989E-2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42325</v>
      </c>
      <c r="X8" s="12">
        <v>8.14</v>
      </c>
      <c r="Y8" s="12">
        <v>8.2100000000000009</v>
      </c>
      <c r="Z8" s="12">
        <v>8.1</v>
      </c>
      <c r="AA8" s="12">
        <v>8.16</v>
      </c>
      <c r="AB8" s="117">
        <v>9800</v>
      </c>
      <c r="AC8" s="12">
        <v>8.16</v>
      </c>
      <c r="AD8" s="2">
        <f t="shared" si="1"/>
        <v>0.11000000000000121</v>
      </c>
      <c r="AE8" s="167">
        <f t="shared" si="2"/>
        <v>-1.223990208078285E-3</v>
      </c>
    </row>
    <row r="9" spans="1:31" x14ac:dyDescent="0.25">
      <c r="E9" s="2"/>
      <c r="F9" s="2"/>
      <c r="W9" s="162">
        <v>42324</v>
      </c>
      <c r="X9" s="12">
        <v>8.15</v>
      </c>
      <c r="Y9" s="12">
        <v>8.19</v>
      </c>
      <c r="Z9" s="12">
        <v>8.14</v>
      </c>
      <c r="AA9" s="12">
        <v>8.17</v>
      </c>
      <c r="AB9" s="117">
        <v>2700</v>
      </c>
      <c r="AC9" s="12">
        <v>8.17</v>
      </c>
      <c r="AD9" s="2">
        <f t="shared" si="1"/>
        <v>4.9999999999998934E-2</v>
      </c>
      <c r="AE9" s="167">
        <f t="shared" si="2"/>
        <v>1.225490196078427E-3</v>
      </c>
    </row>
    <row r="10" spans="1:31" x14ac:dyDescent="0.25">
      <c r="E10" s="2"/>
      <c r="F10" s="2"/>
      <c r="W10" s="162">
        <v>42321</v>
      </c>
      <c r="X10" s="12">
        <v>8.19</v>
      </c>
      <c r="Y10" s="12">
        <v>8.19</v>
      </c>
      <c r="Z10" s="12">
        <v>8.15</v>
      </c>
      <c r="AA10" s="12">
        <v>8.16</v>
      </c>
      <c r="AB10" s="117">
        <v>3200</v>
      </c>
      <c r="AC10" s="12">
        <v>8.16</v>
      </c>
      <c r="AD10" s="2">
        <f t="shared" si="1"/>
        <v>3.9999999999999147E-2</v>
      </c>
      <c r="AE10" s="167">
        <f t="shared" si="2"/>
        <v>-1.6867469879518149E-2</v>
      </c>
    </row>
    <row r="11" spans="1:31" x14ac:dyDescent="0.25">
      <c r="E11" s="2"/>
      <c r="F11" s="2"/>
      <c r="W11" s="162">
        <v>42320</v>
      </c>
      <c r="X11" s="12">
        <v>8.31</v>
      </c>
      <c r="Y11" s="12">
        <v>8.36</v>
      </c>
      <c r="Z11" s="12">
        <v>8.3000000000000007</v>
      </c>
      <c r="AA11" s="12">
        <v>8.3000000000000007</v>
      </c>
      <c r="AB11" s="117">
        <v>2300</v>
      </c>
      <c r="AC11" s="12">
        <v>8.3000000000000007</v>
      </c>
      <c r="AD11" s="2">
        <f t="shared" si="1"/>
        <v>5.9999999999998721E-2</v>
      </c>
      <c r="AE11" s="167">
        <f t="shared" si="2"/>
        <v>-8.3632019115887912E-3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42319</v>
      </c>
      <c r="X12" s="12">
        <v>8.36</v>
      </c>
      <c r="Y12" s="12">
        <v>8.39</v>
      </c>
      <c r="Z12" s="12">
        <v>8.36</v>
      </c>
      <c r="AA12" s="12">
        <v>8.3699999999999992</v>
      </c>
      <c r="AB12" s="117">
        <v>2000</v>
      </c>
      <c r="AC12" s="12">
        <v>8.3699999999999992</v>
      </c>
      <c r="AD12" s="2">
        <f t="shared" si="1"/>
        <v>3.0000000000001137E-2</v>
      </c>
      <c r="AE12" s="167">
        <f t="shared" si="2"/>
        <v>-1.1933174224345588E-3</v>
      </c>
    </row>
    <row r="13" spans="1:31" x14ac:dyDescent="0.25">
      <c r="W13" s="162">
        <v>42318</v>
      </c>
      <c r="X13" s="12">
        <v>8.3699999999999992</v>
      </c>
      <c r="Y13" s="12">
        <v>8.44</v>
      </c>
      <c r="Z13" s="12">
        <v>8.36</v>
      </c>
      <c r="AA13" s="12">
        <v>8.3800000000000008</v>
      </c>
      <c r="AB13" s="117">
        <v>11700</v>
      </c>
      <c r="AC13" s="12">
        <v>8.3800000000000008</v>
      </c>
      <c r="AD13" s="2">
        <f t="shared" si="1"/>
        <v>8.0000000000000071E-2</v>
      </c>
      <c r="AE13" s="167">
        <f t="shared" si="2"/>
        <v>3.3292231812577233E-2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255" t="s">
        <v>98</v>
      </c>
      <c r="R14" s="47"/>
      <c r="W14" s="162">
        <v>42317</v>
      </c>
      <c r="X14" s="12">
        <v>8.14</v>
      </c>
      <c r="Y14" s="12">
        <v>8.18</v>
      </c>
      <c r="Z14" s="12">
        <v>8.08</v>
      </c>
      <c r="AA14" s="12">
        <v>8.11</v>
      </c>
      <c r="AB14" s="117">
        <v>10600</v>
      </c>
      <c r="AC14" s="12">
        <v>8.11</v>
      </c>
      <c r="AD14" s="2">
        <f t="shared" si="1"/>
        <v>9.9999999999999645E-2</v>
      </c>
      <c r="AE14" s="167">
        <f t="shared" si="2"/>
        <v>2.5284450063211006E-2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42314</v>
      </c>
      <c r="X15" s="12">
        <v>7.86</v>
      </c>
      <c r="Y15" s="12">
        <v>7.92</v>
      </c>
      <c r="Z15" s="12">
        <v>7.86</v>
      </c>
      <c r="AA15" s="12">
        <v>7.91</v>
      </c>
      <c r="AB15" s="117">
        <v>9800</v>
      </c>
      <c r="AC15" s="12">
        <v>7.91</v>
      </c>
      <c r="AD15" s="2">
        <f t="shared" si="1"/>
        <v>5.9999999999999609E-2</v>
      </c>
      <c r="AE15" s="167">
        <f t="shared" si="2"/>
        <v>-1.494396014943955E-2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42313</v>
      </c>
      <c r="X16" s="12">
        <v>8.07</v>
      </c>
      <c r="Y16" s="12">
        <v>8.08</v>
      </c>
      <c r="Z16" s="12">
        <v>8.0299999999999994</v>
      </c>
      <c r="AA16" s="12">
        <v>8.0299999999999994</v>
      </c>
      <c r="AB16" s="117">
        <v>4700</v>
      </c>
      <c r="AC16" s="12">
        <v>8.0299999999999994</v>
      </c>
      <c r="AD16" s="2">
        <f t="shared" si="1"/>
        <v>5.0000000000000711E-2</v>
      </c>
      <c r="AE16" s="167">
        <f t="shared" si="2"/>
        <v>3.7499999999999201E-3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42312</v>
      </c>
      <c r="X17" s="12">
        <v>8.06</v>
      </c>
      <c r="Y17" s="12">
        <v>8.06</v>
      </c>
      <c r="Z17" s="12">
        <v>8</v>
      </c>
      <c r="AA17" s="12">
        <v>8</v>
      </c>
      <c r="AB17" s="117">
        <v>12900</v>
      </c>
      <c r="AC17" s="12">
        <v>8</v>
      </c>
      <c r="AD17" s="2">
        <f t="shared" si="1"/>
        <v>6.0000000000000497E-2</v>
      </c>
      <c r="AE17" s="167">
        <f t="shared" si="2"/>
        <v>1.2515644555695093E-3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42311</v>
      </c>
      <c r="X18" s="12">
        <v>8</v>
      </c>
      <c r="Y18" s="12">
        <v>8.0500000000000007</v>
      </c>
      <c r="Z18" s="12">
        <v>7.98</v>
      </c>
      <c r="AA18" s="12">
        <v>7.99</v>
      </c>
      <c r="AB18" s="117">
        <v>23400</v>
      </c>
      <c r="AC18" s="12">
        <v>7.99</v>
      </c>
      <c r="AD18" s="2">
        <f t="shared" si="1"/>
        <v>7.0000000000000284E-2</v>
      </c>
      <c r="AE18" s="167">
        <f t="shared" si="2"/>
        <v>-1.2499999999999734E-3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42310</v>
      </c>
      <c r="X19" s="12">
        <v>7.97</v>
      </c>
      <c r="Y19" s="12">
        <v>8.0299999999999994</v>
      </c>
      <c r="Z19" s="12">
        <v>7.97</v>
      </c>
      <c r="AA19" s="12">
        <v>8</v>
      </c>
      <c r="AB19" s="117">
        <v>12500</v>
      </c>
      <c r="AC19" s="12">
        <v>8</v>
      </c>
      <c r="AD19" s="2">
        <f t="shared" si="1"/>
        <v>5.9999999999999609E-2</v>
      </c>
      <c r="AE19" s="167">
        <f t="shared" si="2"/>
        <v>6.2893081761006275E-3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42307</v>
      </c>
      <c r="X20" s="12">
        <v>7.97</v>
      </c>
      <c r="Y20" s="12">
        <v>8.01</v>
      </c>
      <c r="Z20" s="12">
        <v>7.95</v>
      </c>
      <c r="AA20" s="12">
        <v>7.95</v>
      </c>
      <c r="AB20" s="117">
        <v>1300</v>
      </c>
      <c r="AC20" s="12">
        <v>7.95</v>
      </c>
      <c r="AD20" s="2">
        <f t="shared" si="1"/>
        <v>5.9999999999999609E-2</v>
      </c>
      <c r="AE20" s="167">
        <f t="shared" si="2"/>
        <v>2.5220680958386588E-3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42306</v>
      </c>
      <c r="X21" s="12">
        <v>7.94</v>
      </c>
      <c r="Y21" s="12">
        <v>7.95</v>
      </c>
      <c r="Z21" s="12">
        <v>7.93</v>
      </c>
      <c r="AA21" s="12">
        <v>7.93</v>
      </c>
      <c r="AB21" s="117">
        <v>3300</v>
      </c>
      <c r="AC21" s="12">
        <v>7.93</v>
      </c>
      <c r="AD21" s="2">
        <f t="shared" si="1"/>
        <v>2.0000000000000462E-2</v>
      </c>
      <c r="AE21" s="167">
        <f t="shared" si="2"/>
        <v>-2.2194821208384674E-2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42305</v>
      </c>
      <c r="X22" s="12">
        <v>8.11</v>
      </c>
      <c r="Y22" s="12">
        <v>8.11</v>
      </c>
      <c r="Z22" s="12">
        <v>8.02</v>
      </c>
      <c r="AA22" s="12">
        <v>8.11</v>
      </c>
      <c r="AB22" s="117">
        <v>1100</v>
      </c>
      <c r="AC22" s="12">
        <v>8.11</v>
      </c>
      <c r="AD22" s="2">
        <f t="shared" si="1"/>
        <v>8.9999999999999858E-2</v>
      </c>
      <c r="AE22" s="167">
        <f t="shared" si="2"/>
        <v>1.122194513715713E-2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42304</v>
      </c>
      <c r="X23" s="12">
        <v>7.85</v>
      </c>
      <c r="Y23" s="12">
        <v>8.0500000000000007</v>
      </c>
      <c r="Z23" s="12">
        <v>7.83</v>
      </c>
      <c r="AA23" s="12">
        <v>8.02</v>
      </c>
      <c r="AB23" s="117">
        <v>6900</v>
      </c>
      <c r="AC23" s="12">
        <v>8.02</v>
      </c>
      <c r="AD23" s="2">
        <f t="shared" si="1"/>
        <v>0.22000000000000064</v>
      </c>
      <c r="AE23" s="167">
        <f t="shared" si="2"/>
        <v>4.5632333767926969E-2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42303</v>
      </c>
      <c r="X24" s="12">
        <v>8</v>
      </c>
      <c r="Y24" s="12">
        <v>8</v>
      </c>
      <c r="Z24" s="12">
        <v>7.66</v>
      </c>
      <c r="AA24" s="12">
        <v>7.67</v>
      </c>
      <c r="AB24" s="117">
        <v>12400</v>
      </c>
      <c r="AC24" s="12">
        <v>7.67</v>
      </c>
      <c r="AD24" s="2">
        <f t="shared" si="1"/>
        <v>0.33999999999999986</v>
      </c>
      <c r="AE24" s="167">
        <f t="shared" si="2"/>
        <v>-9.9765258215962382E-2</v>
      </c>
    </row>
    <row r="25" spans="2:31" x14ac:dyDescent="0.25">
      <c r="R25" s="47"/>
      <c r="W25" s="162">
        <v>42300</v>
      </c>
      <c r="X25" s="12">
        <v>8.4499999999999993</v>
      </c>
      <c r="Y25" s="12">
        <v>8.57</v>
      </c>
      <c r="Z25" s="12">
        <v>8.4499999999999993</v>
      </c>
      <c r="AA25" s="12">
        <v>8.52</v>
      </c>
      <c r="AB25" s="117">
        <v>1900</v>
      </c>
      <c r="AC25" s="12">
        <v>8.52</v>
      </c>
      <c r="AD25" s="2">
        <f t="shared" si="1"/>
        <v>0.12000000000000099</v>
      </c>
      <c r="AE25" s="167">
        <f t="shared" si="2"/>
        <v>1.3079667063020217E-2</v>
      </c>
    </row>
    <row r="26" spans="2:31" x14ac:dyDescent="0.25">
      <c r="R26" s="47"/>
      <c r="W26" s="162">
        <v>42299</v>
      </c>
      <c r="X26" s="12">
        <v>8.35</v>
      </c>
      <c r="Y26" s="12">
        <v>8.4700000000000006</v>
      </c>
      <c r="Z26" s="12">
        <v>8.35</v>
      </c>
      <c r="AA26" s="12">
        <v>8.41</v>
      </c>
      <c r="AB26" s="117">
        <v>10800</v>
      </c>
      <c r="AC26" s="12">
        <v>8.41</v>
      </c>
      <c r="AD26" s="2">
        <f t="shared" si="1"/>
        <v>0.12000000000000099</v>
      </c>
      <c r="AE26" s="167">
        <f t="shared" si="2"/>
        <v>1.9393939393939519E-2</v>
      </c>
    </row>
    <row r="27" spans="2:31" x14ac:dyDescent="0.25">
      <c r="R27" s="47"/>
      <c r="W27" s="162">
        <v>42298</v>
      </c>
      <c r="X27" s="12">
        <v>8.24</v>
      </c>
      <c r="Y27" s="12">
        <v>8.2899999999999991</v>
      </c>
      <c r="Z27" s="12">
        <v>8.1999999999999993</v>
      </c>
      <c r="AA27" s="12">
        <v>8.25</v>
      </c>
      <c r="AB27" s="117">
        <v>11000</v>
      </c>
      <c r="AC27" s="12">
        <v>8.25</v>
      </c>
      <c r="AD27" s="2">
        <f t="shared" si="1"/>
        <v>8.9999999999999858E-2</v>
      </c>
      <c r="AE27" s="167">
        <f t="shared" si="2"/>
        <v>3.6496350364962904E-3</v>
      </c>
    </row>
    <row r="28" spans="2:31" x14ac:dyDescent="0.25">
      <c r="W28" s="162">
        <v>42297</v>
      </c>
      <c r="X28" s="12">
        <v>8.24</v>
      </c>
      <c r="Y28" s="12">
        <v>8.25</v>
      </c>
      <c r="Z28" s="12">
        <v>8.2100000000000009</v>
      </c>
      <c r="AA28" s="12">
        <v>8.2200000000000006</v>
      </c>
      <c r="AB28" s="117">
        <v>8100</v>
      </c>
      <c r="AC28" s="12">
        <v>8.2200000000000006</v>
      </c>
      <c r="AD28" s="2">
        <f t="shared" si="1"/>
        <v>3.9999999999999147E-2</v>
      </c>
      <c r="AE28" s="167">
        <f t="shared" si="2"/>
        <v>4.8899755501223829E-3</v>
      </c>
    </row>
    <row r="29" spans="2:31" x14ac:dyDescent="0.25">
      <c r="W29" s="162">
        <v>42296</v>
      </c>
      <c r="X29" s="12">
        <v>8.09</v>
      </c>
      <c r="Y29" s="12">
        <v>8.18</v>
      </c>
      <c r="Z29" s="12">
        <v>8.09</v>
      </c>
      <c r="AA29" s="12">
        <v>8.18</v>
      </c>
      <c r="AB29" s="117">
        <v>1900</v>
      </c>
      <c r="AC29" s="12">
        <v>8.18</v>
      </c>
      <c r="AD29" s="2">
        <f t="shared" si="1"/>
        <v>8.9999999999999858E-2</v>
      </c>
      <c r="AE29" s="167">
        <f t="shared" si="2"/>
        <v>-2.1531100478468845E-2</v>
      </c>
    </row>
    <row r="30" spans="2:31" x14ac:dyDescent="0.25">
      <c r="W30" s="162">
        <v>42293</v>
      </c>
      <c r="X30" s="12">
        <v>8.31</v>
      </c>
      <c r="Y30" s="12">
        <v>8.3699999999999992</v>
      </c>
      <c r="Z30" s="12">
        <v>8.26</v>
      </c>
      <c r="AA30" s="12">
        <v>8.36</v>
      </c>
      <c r="AB30" s="117">
        <v>12400</v>
      </c>
      <c r="AC30" s="12">
        <v>8.36</v>
      </c>
      <c r="AD30" s="2">
        <f t="shared" si="1"/>
        <v>0.10999999999999943</v>
      </c>
      <c r="AE30" s="167">
        <f t="shared" si="2"/>
        <v>1.9512195121951237E-2</v>
      </c>
    </row>
    <row r="31" spans="2:31" x14ac:dyDescent="0.25">
      <c r="W31" s="162">
        <v>42292</v>
      </c>
      <c r="X31" s="12">
        <v>8.16</v>
      </c>
      <c r="Y31" s="12">
        <v>8.25</v>
      </c>
      <c r="Z31" s="12">
        <v>8.11</v>
      </c>
      <c r="AA31" s="12">
        <v>8.1999999999999993</v>
      </c>
      <c r="AB31" s="117">
        <v>8100</v>
      </c>
      <c r="AC31" s="12">
        <v>8.1999999999999993</v>
      </c>
      <c r="AD31" s="2">
        <f t="shared" si="1"/>
        <v>0.14000000000000057</v>
      </c>
      <c r="AE31" s="167">
        <f t="shared" si="2"/>
        <v>5.1282051282051322E-2</v>
      </c>
    </row>
    <row r="32" spans="2:31" x14ac:dyDescent="0.25">
      <c r="W32" s="162">
        <v>42291</v>
      </c>
      <c r="X32" s="12">
        <v>7.91</v>
      </c>
      <c r="Y32" s="12">
        <v>7.91</v>
      </c>
      <c r="Z32" s="12">
        <v>7.8</v>
      </c>
      <c r="AA32" s="12">
        <v>7.8</v>
      </c>
      <c r="AB32" s="117">
        <v>2100</v>
      </c>
      <c r="AC32" s="12">
        <v>7.8</v>
      </c>
      <c r="AD32" s="2">
        <f t="shared" si="1"/>
        <v>0.11000000000000032</v>
      </c>
      <c r="AE32" s="167">
        <f t="shared" si="2"/>
        <v>-3.8224414303329124E-2</v>
      </c>
    </row>
    <row r="33" spans="15:31" x14ac:dyDescent="0.25">
      <c r="W33" s="162">
        <v>42290</v>
      </c>
      <c r="X33" s="12">
        <v>8.06</v>
      </c>
      <c r="Y33" s="12">
        <v>8.17</v>
      </c>
      <c r="Z33" s="12">
        <v>8.06</v>
      </c>
      <c r="AA33" s="12">
        <v>8.11</v>
      </c>
      <c r="AB33" s="117">
        <v>2600</v>
      </c>
      <c r="AC33" s="12">
        <v>8.11</v>
      </c>
      <c r="AD33" s="2">
        <f t="shared" si="1"/>
        <v>0.10999999999999943</v>
      </c>
      <c r="AE33" s="167">
        <f t="shared" si="2"/>
        <v>0</v>
      </c>
    </row>
    <row r="34" spans="15:31" x14ac:dyDescent="0.25">
      <c r="W34" s="162">
        <v>42289</v>
      </c>
      <c r="X34" s="12">
        <v>8.07</v>
      </c>
      <c r="Y34" s="12">
        <v>8.15</v>
      </c>
      <c r="Z34" s="12">
        <v>8.07</v>
      </c>
      <c r="AA34" s="12">
        <v>8.11</v>
      </c>
      <c r="AB34" s="117">
        <v>3800</v>
      </c>
      <c r="AC34" s="12">
        <v>8.11</v>
      </c>
      <c r="AD34" s="2">
        <f t="shared" si="1"/>
        <v>8.0000000000000071E-2</v>
      </c>
      <c r="AE34" s="167">
        <f t="shared" si="2"/>
        <v>1.2345679012344402E-3</v>
      </c>
    </row>
    <row r="35" spans="15:31" x14ac:dyDescent="0.25">
      <c r="W35" s="162">
        <v>42286</v>
      </c>
      <c r="X35" s="12">
        <v>8.11</v>
      </c>
      <c r="Y35" s="12">
        <v>8.1199999999999992</v>
      </c>
      <c r="Z35" s="12">
        <v>8.07</v>
      </c>
      <c r="AA35" s="12">
        <v>8.1</v>
      </c>
      <c r="AB35" s="117">
        <v>9700</v>
      </c>
      <c r="AC35" s="12">
        <v>8.1</v>
      </c>
      <c r="AD35" s="2">
        <f t="shared" si="1"/>
        <v>4.9999999999998934E-2</v>
      </c>
      <c r="AE35" s="167">
        <f t="shared" si="2"/>
        <v>2.4752475247524774E-3</v>
      </c>
    </row>
    <row r="36" spans="15:31" x14ac:dyDescent="0.25">
      <c r="W36" s="162">
        <v>42285</v>
      </c>
      <c r="X36" s="12">
        <v>7.98</v>
      </c>
      <c r="Y36" s="12">
        <v>8.11</v>
      </c>
      <c r="Z36" s="12">
        <v>7.98</v>
      </c>
      <c r="AA36" s="12">
        <v>8.08</v>
      </c>
      <c r="AB36" s="117">
        <v>3100</v>
      </c>
      <c r="AC36" s="12">
        <v>8.08</v>
      </c>
      <c r="AD36" s="2">
        <f t="shared" si="1"/>
        <v>0.12999999999999901</v>
      </c>
      <c r="AE36" s="167">
        <f t="shared" si="2"/>
        <v>2.9299363057324834E-2</v>
      </c>
    </row>
    <row r="37" spans="15:31" ht="20.25" thickBot="1" x14ac:dyDescent="0.35">
      <c r="O37" s="336" t="s">
        <v>78</v>
      </c>
      <c r="P37" s="336"/>
      <c r="T37" s="113" t="s">
        <v>129</v>
      </c>
      <c r="W37" s="162">
        <v>42284</v>
      </c>
      <c r="X37" s="12">
        <v>7.9</v>
      </c>
      <c r="Y37" s="12">
        <v>7.92</v>
      </c>
      <c r="Z37" s="12">
        <v>7.83</v>
      </c>
      <c r="AA37" s="12">
        <v>7.85</v>
      </c>
      <c r="AB37" s="117">
        <v>5000</v>
      </c>
      <c r="AC37" s="12">
        <v>7.85</v>
      </c>
      <c r="AD37" s="2">
        <f t="shared" si="1"/>
        <v>8.9999999999999858E-2</v>
      </c>
      <c r="AE37" s="167">
        <f t="shared" si="2"/>
        <v>1.2903225806451646E-2</v>
      </c>
    </row>
    <row r="38" spans="15:31" ht="15.75" thickTop="1" x14ac:dyDescent="0.25">
      <c r="O38" s="105">
        <v>1.1000000000000001</v>
      </c>
      <c r="P38" s="105">
        <f>O38*$Q$4</f>
        <v>10.230000000000002</v>
      </c>
      <c r="Q38" s="2"/>
      <c r="T38" s="157" t="s">
        <v>114</v>
      </c>
      <c r="U38" s="120">
        <v>9.3000000000000007</v>
      </c>
      <c r="W38" s="162">
        <v>42283</v>
      </c>
      <c r="X38" s="12">
        <v>7.66</v>
      </c>
      <c r="Y38" s="12">
        <v>7.97</v>
      </c>
      <c r="Z38" s="12">
        <v>7.66</v>
      </c>
      <c r="AA38" s="12">
        <v>7.75</v>
      </c>
      <c r="AB38" s="117">
        <v>14300</v>
      </c>
      <c r="AC38" s="12">
        <v>7.75</v>
      </c>
      <c r="AD38" s="2">
        <f t="shared" si="1"/>
        <v>0.30999999999999961</v>
      </c>
      <c r="AE38" s="167">
        <f t="shared" si="2"/>
        <v>1.9736842105263275E-2</v>
      </c>
    </row>
    <row r="39" spans="15:31" x14ac:dyDescent="0.25">
      <c r="O39" s="105">
        <v>1.0900000000000001</v>
      </c>
      <c r="P39" s="105">
        <f t="shared" ref="P39:P58" si="5">O39*$Q$4</f>
        <v>10.137000000000002</v>
      </c>
      <c r="Q39" s="2"/>
      <c r="T39" s="115" t="s">
        <v>115</v>
      </c>
      <c r="U39" s="110" t="s">
        <v>160</v>
      </c>
      <c r="W39" s="162">
        <v>42282</v>
      </c>
      <c r="X39" s="12">
        <v>7.47</v>
      </c>
      <c r="Y39" s="12">
        <v>7.67</v>
      </c>
      <c r="Z39" s="12">
        <v>7.47</v>
      </c>
      <c r="AA39" s="12">
        <v>7.6</v>
      </c>
      <c r="AB39" s="117">
        <v>27700</v>
      </c>
      <c r="AC39" s="12">
        <v>7.6</v>
      </c>
      <c r="AD39" s="2">
        <f t="shared" si="1"/>
        <v>0.20000000000000018</v>
      </c>
      <c r="AE39" s="167">
        <f t="shared" si="2"/>
        <v>1.7402945113788482E-2</v>
      </c>
    </row>
    <row r="40" spans="15:31" x14ac:dyDescent="0.25">
      <c r="O40" s="105">
        <v>1.08</v>
      </c>
      <c r="P40" s="105">
        <f t="shared" si="5"/>
        <v>10.044000000000002</v>
      </c>
      <c r="Q40" s="2"/>
      <c r="T40" s="115" t="s">
        <v>116</v>
      </c>
      <c r="U40" s="110" t="s">
        <v>295</v>
      </c>
      <c r="W40" s="162">
        <v>42279</v>
      </c>
      <c r="X40" s="12">
        <v>7.36</v>
      </c>
      <c r="Y40" s="12">
        <v>7.52</v>
      </c>
      <c r="Z40" s="12">
        <v>7.36</v>
      </c>
      <c r="AA40" s="12">
        <v>7.47</v>
      </c>
      <c r="AB40" s="117">
        <v>14400</v>
      </c>
      <c r="AC40" s="12">
        <v>7.47</v>
      </c>
      <c r="AD40" s="2">
        <f t="shared" si="1"/>
        <v>0.15999999999999925</v>
      </c>
      <c r="AE40" s="167">
        <f t="shared" si="2"/>
        <v>4.6218487394958041E-2</v>
      </c>
    </row>
    <row r="41" spans="15:31" x14ac:dyDescent="0.25">
      <c r="O41" s="105">
        <v>1.07</v>
      </c>
      <c r="P41" s="105">
        <f t="shared" si="5"/>
        <v>9.9510000000000005</v>
      </c>
      <c r="Q41" s="2"/>
      <c r="T41" s="115" t="s">
        <v>117</v>
      </c>
      <c r="U41" s="110" t="s">
        <v>296</v>
      </c>
      <c r="W41" s="162">
        <v>42278</v>
      </c>
      <c r="X41" s="12">
        <v>7.14</v>
      </c>
      <c r="Y41" s="12">
        <v>7.21</v>
      </c>
      <c r="Z41" s="12">
        <v>7.12</v>
      </c>
      <c r="AA41" s="12">
        <v>7.14</v>
      </c>
      <c r="AB41" s="117">
        <v>13700</v>
      </c>
      <c r="AC41" s="12">
        <v>7.14</v>
      </c>
      <c r="AD41" s="2">
        <f t="shared" si="1"/>
        <v>8.9999999999999858E-2</v>
      </c>
      <c r="AE41" s="167">
        <f t="shared" si="2"/>
        <v>-4.1841004184101083E-3</v>
      </c>
    </row>
    <row r="42" spans="15:31" x14ac:dyDescent="0.25">
      <c r="O42" s="105">
        <v>1.06</v>
      </c>
      <c r="P42" s="105">
        <f t="shared" si="5"/>
        <v>9.8580000000000005</v>
      </c>
      <c r="Q42" s="2"/>
      <c r="T42" s="115" t="s">
        <v>118</v>
      </c>
      <c r="U42" s="110">
        <v>28</v>
      </c>
      <c r="W42" s="162">
        <v>42277</v>
      </c>
      <c r="X42" s="12">
        <v>7.13</v>
      </c>
      <c r="Y42" s="12">
        <v>7.17</v>
      </c>
      <c r="Z42" s="12">
        <v>7.1</v>
      </c>
      <c r="AA42" s="12">
        <v>7.17</v>
      </c>
      <c r="AB42" s="117">
        <v>3600</v>
      </c>
      <c r="AC42" s="12">
        <v>7.17</v>
      </c>
      <c r="AD42" s="2">
        <f t="shared" si="1"/>
        <v>7.0000000000000284E-2</v>
      </c>
      <c r="AE42" s="167">
        <f t="shared" si="2"/>
        <v>2.2824536376604865E-2</v>
      </c>
    </row>
    <row r="43" spans="15:31" x14ac:dyDescent="0.25">
      <c r="O43" s="105">
        <v>1.05</v>
      </c>
      <c r="P43" s="105">
        <f t="shared" si="5"/>
        <v>9.7650000000000006</v>
      </c>
      <c r="Q43" s="2"/>
      <c r="T43" s="115" t="s">
        <v>119</v>
      </c>
      <c r="U43" s="110">
        <v>0.46176800000000001</v>
      </c>
      <c r="W43" s="162">
        <v>42276</v>
      </c>
      <c r="X43" s="12">
        <v>7.18</v>
      </c>
      <c r="Y43" s="12">
        <v>7.27</v>
      </c>
      <c r="Z43" s="12">
        <v>7.01</v>
      </c>
      <c r="AA43" s="12">
        <v>7.01</v>
      </c>
      <c r="AB43" s="117">
        <v>33400</v>
      </c>
      <c r="AC43" s="12">
        <v>7.01</v>
      </c>
      <c r="AD43" s="2">
        <f t="shared" si="1"/>
        <v>0.25999999999999979</v>
      </c>
      <c r="AE43" s="167">
        <f t="shared" si="2"/>
        <v>-2.5034770514603677E-2</v>
      </c>
    </row>
    <row r="44" spans="15:31" x14ac:dyDescent="0.25">
      <c r="O44" s="105">
        <v>1.04</v>
      </c>
      <c r="P44" s="105">
        <f t="shared" si="5"/>
        <v>9.6720000000000006</v>
      </c>
      <c r="Q44" s="2"/>
      <c r="T44" s="115" t="s">
        <v>120</v>
      </c>
      <c r="U44" s="110" t="s">
        <v>160</v>
      </c>
      <c r="W44" s="162">
        <v>42275</v>
      </c>
      <c r="X44" s="12">
        <v>7.29</v>
      </c>
      <c r="Y44" s="12">
        <v>7.29</v>
      </c>
      <c r="Z44" s="12">
        <v>7.16</v>
      </c>
      <c r="AA44" s="12">
        <v>7.19</v>
      </c>
      <c r="AB44" s="117">
        <v>3300</v>
      </c>
      <c r="AC44" s="12">
        <v>7.19</v>
      </c>
      <c r="AD44" s="2">
        <f t="shared" si="1"/>
        <v>0.12999999999999989</v>
      </c>
      <c r="AE44" s="167">
        <f t="shared" si="2"/>
        <v>-2.9689608636977005E-2</v>
      </c>
    </row>
    <row r="45" spans="15:31" x14ac:dyDescent="0.25">
      <c r="O45" s="105">
        <v>1.03</v>
      </c>
      <c r="P45" s="105">
        <f t="shared" si="5"/>
        <v>9.5790000000000006</v>
      </c>
      <c r="Q45" s="2"/>
      <c r="T45" s="115"/>
      <c r="U45" s="110"/>
      <c r="W45" s="162">
        <v>42272</v>
      </c>
      <c r="X45" s="12">
        <v>7.43</v>
      </c>
      <c r="Y45" s="12">
        <v>7.45</v>
      </c>
      <c r="Z45" s="12">
        <v>7.41</v>
      </c>
      <c r="AA45" s="12">
        <v>7.41</v>
      </c>
      <c r="AB45" s="117">
        <v>2200</v>
      </c>
      <c r="AC45" s="12">
        <v>7.41</v>
      </c>
      <c r="AD45" s="2">
        <f t="shared" si="1"/>
        <v>4.0000000000000036E-2</v>
      </c>
      <c r="AE45" s="167">
        <f t="shared" si="2"/>
        <v>-1.3477088948786742E-3</v>
      </c>
    </row>
    <row r="46" spans="15:31" x14ac:dyDescent="0.25">
      <c r="O46" s="105">
        <v>1.02</v>
      </c>
      <c r="P46" s="105">
        <f t="shared" si="5"/>
        <v>9.4860000000000007</v>
      </c>
      <c r="Q46" s="2"/>
      <c r="T46" s="115" t="s">
        <v>121</v>
      </c>
      <c r="U46" s="110" t="s">
        <v>297</v>
      </c>
      <c r="W46" s="162">
        <v>42271</v>
      </c>
      <c r="X46" s="12">
        <v>7.41</v>
      </c>
      <c r="Y46" s="12">
        <v>7.49</v>
      </c>
      <c r="Z46" s="12">
        <v>7.27</v>
      </c>
      <c r="AA46" s="12">
        <v>7.42</v>
      </c>
      <c r="AB46" s="117">
        <v>9500</v>
      </c>
      <c r="AC46" s="12">
        <v>7.42</v>
      </c>
      <c r="AD46" s="2">
        <f t="shared" si="1"/>
        <v>0.22000000000000064</v>
      </c>
      <c r="AE46" s="167">
        <f t="shared" si="2"/>
        <v>-2.2397891963109373E-2</v>
      </c>
    </row>
    <row r="47" spans="15:31" x14ac:dyDescent="0.25">
      <c r="O47" s="105">
        <v>1.01</v>
      </c>
      <c r="P47" s="105">
        <f t="shared" si="5"/>
        <v>9.3930000000000007</v>
      </c>
      <c r="Q47" s="2"/>
      <c r="T47" s="115" t="s">
        <v>122</v>
      </c>
      <c r="U47" s="110" t="s">
        <v>182</v>
      </c>
      <c r="W47" s="162">
        <v>42270</v>
      </c>
      <c r="X47" s="12">
        <v>7.61</v>
      </c>
      <c r="Y47" s="12">
        <v>7.61</v>
      </c>
      <c r="Z47" s="12">
        <v>7.55</v>
      </c>
      <c r="AA47" s="12">
        <v>7.59</v>
      </c>
      <c r="AB47" s="117">
        <v>7300</v>
      </c>
      <c r="AC47" s="12">
        <v>7.59</v>
      </c>
      <c r="AD47" s="2">
        <f t="shared" si="1"/>
        <v>6.0000000000000497E-2</v>
      </c>
      <c r="AE47" s="167">
        <f t="shared" si="2"/>
        <v>2.6420079260236484E-3</v>
      </c>
    </row>
    <row r="48" spans="15:31" x14ac:dyDescent="0.25">
      <c r="O48" s="105">
        <v>1</v>
      </c>
      <c r="P48" s="105">
        <f t="shared" si="5"/>
        <v>9.3000000000000007</v>
      </c>
      <c r="Q48" s="2"/>
      <c r="T48" s="115" t="s">
        <v>123</v>
      </c>
      <c r="U48" s="112">
        <v>6</v>
      </c>
      <c r="W48" s="162">
        <v>42269</v>
      </c>
      <c r="X48" s="12">
        <v>7.7</v>
      </c>
      <c r="Y48" s="12">
        <v>7.7</v>
      </c>
      <c r="Z48" s="12">
        <v>7.54</v>
      </c>
      <c r="AA48" s="12">
        <v>7.57</v>
      </c>
      <c r="AB48" s="117">
        <v>17500</v>
      </c>
      <c r="AC48" s="12">
        <v>7.57</v>
      </c>
      <c r="AD48" s="2">
        <f t="shared" si="1"/>
        <v>0.16000000000000014</v>
      </c>
      <c r="AE48" s="167">
        <f t="shared" si="2"/>
        <v>-3.0729833546734864E-2</v>
      </c>
    </row>
    <row r="49" spans="15:31" x14ac:dyDescent="0.25">
      <c r="O49" s="105">
        <v>0.99</v>
      </c>
      <c r="P49" s="105">
        <f t="shared" si="5"/>
        <v>9.2070000000000007</v>
      </c>
      <c r="Q49" s="2"/>
      <c r="T49" s="115" t="s">
        <v>126</v>
      </c>
      <c r="U49" s="112">
        <v>10862</v>
      </c>
      <c r="W49" s="162">
        <v>42268</v>
      </c>
      <c r="X49" s="12">
        <v>7.79</v>
      </c>
      <c r="Y49" s="12">
        <v>7.85</v>
      </c>
      <c r="Z49" s="12">
        <v>7.79</v>
      </c>
      <c r="AA49" s="12">
        <v>7.81</v>
      </c>
      <c r="AB49" s="117">
        <v>1100</v>
      </c>
      <c r="AC49" s="12">
        <v>7.81</v>
      </c>
      <c r="AD49" s="2">
        <f t="shared" si="1"/>
        <v>5.9999999999999609E-2</v>
      </c>
      <c r="AE49" s="167">
        <f t="shared" si="2"/>
        <v>9.0439276485787534E-3</v>
      </c>
    </row>
    <row r="50" spans="15:31" x14ac:dyDescent="0.25">
      <c r="O50" s="105">
        <v>0.98</v>
      </c>
      <c r="P50" s="105">
        <f t="shared" si="5"/>
        <v>9.1140000000000008</v>
      </c>
      <c r="Q50" s="2"/>
      <c r="T50" s="115" t="s">
        <v>124</v>
      </c>
      <c r="U50" s="110" t="s">
        <v>257</v>
      </c>
      <c r="W50" s="162">
        <v>42265</v>
      </c>
      <c r="X50" s="12">
        <v>7.79</v>
      </c>
      <c r="Y50" s="12">
        <v>7.81</v>
      </c>
      <c r="Z50" s="12">
        <v>7.72</v>
      </c>
      <c r="AA50" s="12">
        <v>7.74</v>
      </c>
      <c r="AB50" s="117">
        <v>9900</v>
      </c>
      <c r="AC50" s="12">
        <v>7.74</v>
      </c>
      <c r="AD50" s="2">
        <f t="shared" si="1"/>
        <v>8.9999999999999858E-2</v>
      </c>
      <c r="AE50" s="167">
        <f t="shared" si="2"/>
        <v>-3.4912718204488713E-2</v>
      </c>
    </row>
    <row r="51" spans="15:31" x14ac:dyDescent="0.25">
      <c r="O51" s="105">
        <v>0.97</v>
      </c>
      <c r="P51" s="105">
        <f t="shared" si="5"/>
        <v>9.0210000000000008</v>
      </c>
      <c r="T51" s="115" t="s">
        <v>127</v>
      </c>
      <c r="U51" s="110">
        <v>17.25</v>
      </c>
      <c r="W51" s="162">
        <v>42264</v>
      </c>
      <c r="X51" s="12">
        <v>7.99</v>
      </c>
      <c r="Y51" s="12">
        <v>8.15</v>
      </c>
      <c r="Z51" s="12">
        <v>7.99</v>
      </c>
      <c r="AA51" s="12">
        <v>8.02</v>
      </c>
      <c r="AB51" s="117">
        <v>9600</v>
      </c>
      <c r="AC51" s="12">
        <v>8.02</v>
      </c>
      <c r="AD51" s="2">
        <f t="shared" si="1"/>
        <v>0.16000000000000014</v>
      </c>
      <c r="AE51" s="167">
        <f t="shared" si="2"/>
        <v>6.273525721455453E-3</v>
      </c>
    </row>
    <row r="52" spans="15:31" x14ac:dyDescent="0.25">
      <c r="O52" s="105">
        <v>0.96</v>
      </c>
      <c r="P52" s="105">
        <f t="shared" si="5"/>
        <v>8.9280000000000008</v>
      </c>
      <c r="T52" s="115" t="s">
        <v>128</v>
      </c>
      <c r="U52" s="110">
        <v>0.54</v>
      </c>
      <c r="W52" s="162">
        <v>42263</v>
      </c>
      <c r="X52" s="12">
        <v>7.88</v>
      </c>
      <c r="Y52" s="12">
        <v>7.99</v>
      </c>
      <c r="Z52" s="12">
        <v>7.85</v>
      </c>
      <c r="AA52" s="12">
        <v>7.97</v>
      </c>
      <c r="AB52" s="117">
        <v>9700</v>
      </c>
      <c r="AC52" s="12">
        <v>7.97</v>
      </c>
      <c r="AD52" s="2">
        <f t="shared" si="1"/>
        <v>0.14000000000000057</v>
      </c>
      <c r="AE52" s="167">
        <f t="shared" si="2"/>
        <v>3.2383419689119064E-2</v>
      </c>
    </row>
    <row r="53" spans="15:31" x14ac:dyDescent="0.25">
      <c r="O53" s="105">
        <v>0.95</v>
      </c>
      <c r="P53" s="105">
        <f t="shared" si="5"/>
        <v>8.8350000000000009</v>
      </c>
      <c r="T53" s="115" t="s">
        <v>125</v>
      </c>
      <c r="U53" s="110" t="s">
        <v>298</v>
      </c>
      <c r="W53" s="162">
        <v>42262</v>
      </c>
      <c r="X53" s="12">
        <v>7.71</v>
      </c>
      <c r="Y53" s="12">
        <v>7.76</v>
      </c>
      <c r="Z53" s="12">
        <v>7.65</v>
      </c>
      <c r="AA53" s="12">
        <v>7.72</v>
      </c>
      <c r="AB53" s="117">
        <v>12600</v>
      </c>
      <c r="AC53" s="12">
        <v>7.72</v>
      </c>
      <c r="AD53" s="2">
        <f t="shared" si="1"/>
        <v>0.10999999999999943</v>
      </c>
      <c r="AE53" s="167">
        <f t="shared" si="2"/>
        <v>7.8328981723236879E-3</v>
      </c>
    </row>
    <row r="54" spans="15:31" x14ac:dyDescent="0.25">
      <c r="O54" s="105">
        <v>0.94</v>
      </c>
      <c r="P54" s="105">
        <f t="shared" si="5"/>
        <v>8.7420000000000009</v>
      </c>
      <c r="W54" s="162">
        <v>42261</v>
      </c>
      <c r="X54" s="12">
        <v>7.66</v>
      </c>
      <c r="Y54" s="12">
        <v>7.68</v>
      </c>
      <c r="Z54" s="12">
        <v>7.66</v>
      </c>
      <c r="AA54" s="12">
        <v>7.66</v>
      </c>
      <c r="AB54" s="117">
        <v>700</v>
      </c>
      <c r="AC54" s="12">
        <v>7.66</v>
      </c>
      <c r="AD54" s="2">
        <f t="shared" si="1"/>
        <v>1.9999999999999574E-2</v>
      </c>
      <c r="AE54" s="167">
        <f t="shared" si="2"/>
        <v>1.3071895424836555E-3</v>
      </c>
    </row>
    <row r="55" spans="15:31" x14ac:dyDescent="0.25">
      <c r="O55" s="105">
        <v>0.93</v>
      </c>
      <c r="P55" s="105">
        <f t="shared" si="5"/>
        <v>8.6490000000000009</v>
      </c>
      <c r="W55" s="162">
        <v>42258</v>
      </c>
      <c r="X55" s="12">
        <v>7.61</v>
      </c>
      <c r="Y55" s="12">
        <v>7.67</v>
      </c>
      <c r="Z55" s="12">
        <v>7.59</v>
      </c>
      <c r="AA55" s="12">
        <v>7.65</v>
      </c>
      <c r="AB55" s="117">
        <v>8400</v>
      </c>
      <c r="AC55" s="12">
        <v>7.65</v>
      </c>
      <c r="AD55" s="2">
        <f t="shared" si="1"/>
        <v>8.0000000000000071E-2</v>
      </c>
      <c r="AE55" s="167">
        <f t="shared" si="2"/>
        <v>-9.0673575129532891E-3</v>
      </c>
    </row>
    <row r="56" spans="15:31" x14ac:dyDescent="0.25">
      <c r="O56" s="105">
        <v>0.92</v>
      </c>
      <c r="P56" s="105">
        <f t="shared" si="5"/>
        <v>8.5560000000000009</v>
      </c>
      <c r="W56" s="162">
        <v>42257</v>
      </c>
      <c r="X56" s="12">
        <v>7.77</v>
      </c>
      <c r="Y56" s="12">
        <v>7.81</v>
      </c>
      <c r="Z56" s="12">
        <v>7.7</v>
      </c>
      <c r="AA56" s="12">
        <v>7.72</v>
      </c>
      <c r="AB56" s="117">
        <v>9200</v>
      </c>
      <c r="AC56" s="12">
        <v>7.72</v>
      </c>
      <c r="AD56" s="2">
        <f t="shared" si="1"/>
        <v>0.10999999999999943</v>
      </c>
      <c r="AE56" s="167">
        <f t="shared" si="2"/>
        <v>-3.1367628607277265E-2</v>
      </c>
    </row>
    <row r="57" spans="15:31" x14ac:dyDescent="0.25">
      <c r="O57" s="105">
        <v>0.91</v>
      </c>
      <c r="P57" s="105">
        <f t="shared" si="5"/>
        <v>8.463000000000001</v>
      </c>
      <c r="W57" s="162">
        <v>42256</v>
      </c>
      <c r="X57" s="12">
        <v>8.1300000000000008</v>
      </c>
      <c r="Y57" s="12">
        <v>8.15</v>
      </c>
      <c r="Z57" s="12">
        <v>7.97</v>
      </c>
      <c r="AA57" s="12">
        <v>7.97</v>
      </c>
      <c r="AB57" s="117">
        <v>3700</v>
      </c>
      <c r="AC57" s="12">
        <v>7.97</v>
      </c>
      <c r="AD57" s="2">
        <f t="shared" si="1"/>
        <v>0.1800000000000006</v>
      </c>
      <c r="AE57" s="167">
        <f t="shared" si="2"/>
        <v>-1.7262638717632561E-2</v>
      </c>
    </row>
    <row r="58" spans="15:31" x14ac:dyDescent="0.25">
      <c r="O58" s="105">
        <v>0.9</v>
      </c>
      <c r="P58" s="105">
        <f t="shared" si="5"/>
        <v>8.370000000000001</v>
      </c>
      <c r="W58" s="162">
        <v>42255</v>
      </c>
      <c r="X58" s="12">
        <v>8.1199999999999992</v>
      </c>
      <c r="Y58" s="12">
        <v>8.26</v>
      </c>
      <c r="Z58" s="12">
        <v>8.08</v>
      </c>
      <c r="AA58" s="12">
        <v>8.11</v>
      </c>
      <c r="AB58" s="117">
        <v>10700</v>
      </c>
      <c r="AC58" s="12">
        <v>8.11</v>
      </c>
      <c r="AD58" s="2">
        <f t="shared" si="1"/>
        <v>0.17999999999999972</v>
      </c>
      <c r="AE58" s="167">
        <f t="shared" si="2"/>
        <v>5.4616384915474603E-2</v>
      </c>
    </row>
    <row r="59" spans="15:31" x14ac:dyDescent="0.25">
      <c r="O59" s="47"/>
      <c r="W59" s="162">
        <v>42251</v>
      </c>
      <c r="X59" s="12">
        <v>7.61</v>
      </c>
      <c r="Y59" s="12">
        <v>7.96</v>
      </c>
      <c r="Z59" s="12">
        <v>7.61</v>
      </c>
      <c r="AA59" s="12">
        <v>7.69</v>
      </c>
      <c r="AB59" s="117">
        <v>23300</v>
      </c>
      <c r="AC59" s="12">
        <v>7.69</v>
      </c>
      <c r="AD59" s="2">
        <f t="shared" si="1"/>
        <v>0.34999999999999964</v>
      </c>
      <c r="AE59" s="167">
        <f t="shared" si="2"/>
        <v>-1.7879948914431676E-2</v>
      </c>
    </row>
    <row r="60" spans="15:31" x14ac:dyDescent="0.25">
      <c r="W60" s="162">
        <v>42250</v>
      </c>
      <c r="X60" s="12">
        <v>7.76</v>
      </c>
      <c r="Y60" s="12">
        <v>7.87</v>
      </c>
      <c r="Z60" s="12">
        <v>7.76</v>
      </c>
      <c r="AA60" s="12">
        <v>7.83</v>
      </c>
      <c r="AB60" s="117">
        <v>14600</v>
      </c>
      <c r="AC60" s="12">
        <v>7.83</v>
      </c>
      <c r="AD60" s="2">
        <f t="shared" si="1"/>
        <v>0.11000000000000032</v>
      </c>
      <c r="AE60" s="167">
        <f t="shared" si="2"/>
        <v>5.1347881899872494E-3</v>
      </c>
    </row>
    <row r="61" spans="15:31" x14ac:dyDescent="0.25">
      <c r="W61" s="162">
        <v>42249</v>
      </c>
      <c r="X61" s="12">
        <v>7.77</v>
      </c>
      <c r="Y61" s="12">
        <v>7.84</v>
      </c>
      <c r="Z61" s="12">
        <v>7.7</v>
      </c>
      <c r="AA61" s="12">
        <v>7.79</v>
      </c>
      <c r="AB61" s="117">
        <v>17100</v>
      </c>
      <c r="AC61" s="12">
        <v>7.79</v>
      </c>
      <c r="AD61" s="2">
        <f t="shared" si="1"/>
        <v>0.13999999999999968</v>
      </c>
      <c r="AE61" s="167">
        <f t="shared" si="2"/>
        <v>1.6971279373368064E-2</v>
      </c>
    </row>
    <row r="62" spans="15:31" x14ac:dyDescent="0.25">
      <c r="W62" s="162">
        <v>42248</v>
      </c>
      <c r="X62" s="12">
        <v>7.63</v>
      </c>
      <c r="Y62" s="12">
        <v>7.85</v>
      </c>
      <c r="Z62" s="12">
        <v>7.61</v>
      </c>
      <c r="AA62" s="12">
        <v>7.66</v>
      </c>
      <c r="AB62" s="117">
        <v>27600</v>
      </c>
      <c r="AC62" s="12">
        <v>7.66</v>
      </c>
      <c r="AD62" s="2">
        <f t="shared" si="1"/>
        <v>0.23999999999999932</v>
      </c>
      <c r="AE62" s="167">
        <f t="shared" si="2"/>
        <v>-6.8126520681265235E-2</v>
      </c>
    </row>
    <row r="63" spans="15:31" x14ac:dyDescent="0.25">
      <c r="W63" s="162">
        <v>42247</v>
      </c>
      <c r="X63" s="12">
        <v>8</v>
      </c>
      <c r="Y63" s="12">
        <v>8.42</v>
      </c>
      <c r="Z63" s="12">
        <v>7.99</v>
      </c>
      <c r="AA63" s="12">
        <v>8.2200000000000006</v>
      </c>
      <c r="AB63" s="117">
        <v>105200</v>
      </c>
      <c r="AC63" s="12">
        <v>8.2200000000000006</v>
      </c>
      <c r="AD63" s="2">
        <f t="shared" si="1"/>
        <v>0.42999999999999972</v>
      </c>
      <c r="AE63" s="167">
        <f t="shared" si="2"/>
        <v>-8.443908323280902E-3</v>
      </c>
    </row>
    <row r="64" spans="15:31" x14ac:dyDescent="0.25">
      <c r="W64" s="162">
        <v>42244</v>
      </c>
      <c r="X64" s="12">
        <v>8.36</v>
      </c>
      <c r="Y64" s="12">
        <v>8.36</v>
      </c>
      <c r="Z64" s="12">
        <v>8.23</v>
      </c>
      <c r="AA64" s="12">
        <v>8.2899999999999991</v>
      </c>
      <c r="AB64" s="117">
        <v>17300</v>
      </c>
      <c r="AC64" s="12">
        <v>8.2899999999999991</v>
      </c>
      <c r="AD64" s="2">
        <f t="shared" si="1"/>
        <v>0.12999999999999901</v>
      </c>
      <c r="AE64" s="167">
        <f t="shared" si="2"/>
        <v>-4.8019207683074328E-3</v>
      </c>
    </row>
    <row r="65" spans="23:31" x14ac:dyDescent="0.25">
      <c r="W65" s="162">
        <v>42243</v>
      </c>
      <c r="X65" s="12">
        <v>8.44</v>
      </c>
      <c r="Y65" s="12">
        <v>8.49</v>
      </c>
      <c r="Z65" s="12">
        <v>8.33</v>
      </c>
      <c r="AA65" s="12">
        <v>8.33</v>
      </c>
      <c r="AB65" s="117">
        <v>10900</v>
      </c>
      <c r="AC65" s="12">
        <v>8.33</v>
      </c>
      <c r="AD65" s="2">
        <f t="shared" si="1"/>
        <v>0.16000000000000014</v>
      </c>
      <c r="AE65" s="167">
        <f t="shared" si="2"/>
        <v>1.8337408312958381E-2</v>
      </c>
    </row>
    <row r="66" spans="23:31" x14ac:dyDescent="0.25">
      <c r="W66" s="162">
        <v>42242</v>
      </c>
      <c r="X66" s="12">
        <v>8.06</v>
      </c>
      <c r="Y66" s="12">
        <v>8.19</v>
      </c>
      <c r="Z66" s="12">
        <v>7.95</v>
      </c>
      <c r="AA66" s="12">
        <v>8.18</v>
      </c>
      <c r="AB66" s="117">
        <v>14300</v>
      </c>
      <c r="AC66" s="12">
        <v>8.18</v>
      </c>
      <c r="AD66" s="2">
        <f t="shared" si="1"/>
        <v>0.23999999999999932</v>
      </c>
      <c r="AE66" s="167">
        <f t="shared" si="2"/>
        <v>7.3490813648293907E-2</v>
      </c>
    </row>
    <row r="67" spans="23:31" x14ac:dyDescent="0.25">
      <c r="W67" s="162">
        <v>42241</v>
      </c>
      <c r="X67" s="12">
        <v>8.01</v>
      </c>
      <c r="Y67" s="12">
        <v>8.01</v>
      </c>
      <c r="Z67" s="12">
        <v>7.62</v>
      </c>
      <c r="AA67" s="12">
        <v>7.62</v>
      </c>
      <c r="AB67" s="117">
        <v>38900</v>
      </c>
      <c r="AC67" s="12">
        <v>7.62</v>
      </c>
      <c r="AD67" s="2">
        <f t="shared" ref="AD67:AD68" si="6">Y67-Z67</f>
        <v>0.38999999999999968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42333</v>
      </c>
      <c r="X2" s="12">
        <v>129</v>
      </c>
      <c r="Y2" s="12">
        <v>129.16999999999999</v>
      </c>
      <c r="Z2" s="12">
        <v>127.66</v>
      </c>
      <c r="AA2" s="12">
        <v>128.38999999999999</v>
      </c>
      <c r="AB2" s="117">
        <v>2139600</v>
      </c>
      <c r="AC2" s="12">
        <v>128.38999999999999</v>
      </c>
      <c r="AD2" s="2">
        <f>Y2-Z2</f>
        <v>1.5099999999999909</v>
      </c>
      <c r="AE2" s="167">
        <f>AC2/AC3-1</f>
        <v>3.8959015116080131E-4</v>
      </c>
    </row>
    <row r="3" spans="1:31" x14ac:dyDescent="0.25">
      <c r="A3" s="26" t="s">
        <v>71</v>
      </c>
      <c r="B3" s="33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130.04</v>
      </c>
      <c r="T3" s="83">
        <v>42242</v>
      </c>
      <c r="U3" t="s">
        <v>105</v>
      </c>
      <c r="W3" s="162">
        <v>42332</v>
      </c>
      <c r="X3" s="12">
        <v>123.41</v>
      </c>
      <c r="Y3" s="12">
        <v>128.59</v>
      </c>
      <c r="Z3" s="12">
        <v>123.41</v>
      </c>
      <c r="AA3" s="12">
        <v>128.34</v>
      </c>
      <c r="AB3" s="117">
        <v>3329900</v>
      </c>
      <c r="AC3" s="12">
        <v>128.34</v>
      </c>
      <c r="AD3" s="2">
        <f t="shared" ref="AD3:AD66" si="1">Y3-Z3</f>
        <v>5.1800000000000068</v>
      </c>
      <c r="AE3" s="167">
        <f t="shared" ref="AE3:AE66" si="2">AC3/AC4-1</f>
        <v>3.1589100554617833E-2</v>
      </c>
    </row>
    <row r="4" spans="1:31" x14ac:dyDescent="0.25">
      <c r="B4" s="33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130.04</v>
      </c>
      <c r="T4" s="83">
        <v>42246</v>
      </c>
      <c r="U4" t="s">
        <v>103</v>
      </c>
      <c r="W4" s="162">
        <v>42331</v>
      </c>
      <c r="X4" s="12">
        <v>126.75</v>
      </c>
      <c r="Y4" s="12">
        <v>126.75</v>
      </c>
      <c r="Z4" s="12">
        <v>124.21</v>
      </c>
      <c r="AA4" s="12">
        <v>124.41</v>
      </c>
      <c r="AB4" s="117">
        <v>1589900</v>
      </c>
      <c r="AC4" s="12">
        <v>124.41</v>
      </c>
      <c r="AD4" s="2">
        <f t="shared" si="1"/>
        <v>2.5400000000000063</v>
      </c>
      <c r="AE4" s="167">
        <f t="shared" si="2"/>
        <v>-1.5743670886075978E-2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42328</v>
      </c>
      <c r="X5" s="12">
        <v>126.21</v>
      </c>
      <c r="Y5" s="12">
        <v>126.67</v>
      </c>
      <c r="Z5" s="12">
        <v>123.73</v>
      </c>
      <c r="AA5" s="12">
        <v>126.4</v>
      </c>
      <c r="AB5" s="117">
        <v>2804000</v>
      </c>
      <c r="AC5" s="12">
        <v>126.4</v>
      </c>
      <c r="AD5" s="2">
        <f t="shared" si="1"/>
        <v>2.9399999999999977</v>
      </c>
      <c r="AE5" s="167">
        <f t="shared" si="2"/>
        <v>9.5040332241833614E-3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42327</v>
      </c>
      <c r="X6" s="12">
        <v>126.1</v>
      </c>
      <c r="Y6" s="12">
        <v>126.13</v>
      </c>
      <c r="Z6" s="12">
        <v>123.01</v>
      </c>
      <c r="AA6" s="12">
        <v>125.21</v>
      </c>
      <c r="AB6" s="117">
        <v>3278000</v>
      </c>
      <c r="AC6" s="12">
        <v>125.21</v>
      </c>
      <c r="AD6" s="2">
        <f t="shared" si="1"/>
        <v>3.1199999999999903</v>
      </c>
      <c r="AE6" s="167">
        <f t="shared" si="2"/>
        <v>-5.6385006353241174E-3</v>
      </c>
    </row>
    <row r="7" spans="1:31" ht="15.75" x14ac:dyDescent="0.25">
      <c r="B7" s="33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249</v>
      </c>
      <c r="T7" s="83"/>
      <c r="W7" s="162">
        <v>42326</v>
      </c>
      <c r="X7" s="12">
        <v>121.92</v>
      </c>
      <c r="Y7" s="12">
        <v>126.1</v>
      </c>
      <c r="Z7" s="12">
        <v>121.6</v>
      </c>
      <c r="AA7" s="12">
        <v>125.92</v>
      </c>
      <c r="AB7" s="117">
        <v>2012800</v>
      </c>
      <c r="AC7" s="12">
        <v>125.92</v>
      </c>
      <c r="AD7" s="2">
        <f t="shared" si="1"/>
        <v>4.5</v>
      </c>
      <c r="AE7" s="167">
        <f t="shared" si="2"/>
        <v>3.1623791577912508E-2</v>
      </c>
    </row>
    <row r="8" spans="1:31" x14ac:dyDescent="0.25">
      <c r="B8" s="340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42325</v>
      </c>
      <c r="X8" s="12">
        <v>121.46</v>
      </c>
      <c r="Y8" s="12">
        <v>123.68</v>
      </c>
      <c r="Z8" s="12">
        <v>121</v>
      </c>
      <c r="AA8" s="12">
        <v>122.06</v>
      </c>
      <c r="AB8" s="117">
        <v>1973000</v>
      </c>
      <c r="AC8" s="12">
        <v>122.06</v>
      </c>
      <c r="AD8" s="2">
        <f t="shared" si="1"/>
        <v>2.6800000000000068</v>
      </c>
      <c r="AE8" s="167">
        <f t="shared" si="2"/>
        <v>4.8571663785297314E-3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42324</v>
      </c>
      <c r="X9" s="12">
        <v>117.47</v>
      </c>
      <c r="Y9" s="12">
        <v>121.77</v>
      </c>
      <c r="Z9" s="12">
        <v>117.08</v>
      </c>
      <c r="AA9" s="12">
        <v>121.47</v>
      </c>
      <c r="AB9" s="117">
        <v>2758600</v>
      </c>
      <c r="AC9" s="12">
        <v>121.47</v>
      </c>
      <c r="AD9" s="2">
        <f t="shared" si="1"/>
        <v>4.6899999999999977</v>
      </c>
      <c r="AE9" s="167">
        <f t="shared" si="2"/>
        <v>3.3435426237876431E-2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42321</v>
      </c>
      <c r="X10" s="12">
        <v>119</v>
      </c>
      <c r="Y10" s="12">
        <v>119.89</v>
      </c>
      <c r="Z10" s="12">
        <v>115.21</v>
      </c>
      <c r="AA10" s="12">
        <v>117.54</v>
      </c>
      <c r="AB10" s="117">
        <v>3834700</v>
      </c>
      <c r="AC10" s="12">
        <v>117.54</v>
      </c>
      <c r="AD10" s="2">
        <f t="shared" si="1"/>
        <v>4.6800000000000068</v>
      </c>
      <c r="AE10" s="167">
        <f t="shared" si="2"/>
        <v>-1.9274092615769622E-2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42320</v>
      </c>
      <c r="X11" s="12">
        <v>120.21</v>
      </c>
      <c r="Y11" s="12">
        <v>121.41</v>
      </c>
      <c r="Z11" s="12">
        <v>118.92</v>
      </c>
      <c r="AA11" s="12">
        <v>119.85</v>
      </c>
      <c r="AB11" s="117">
        <v>2638000</v>
      </c>
      <c r="AC11" s="12">
        <v>119.85</v>
      </c>
      <c r="AD11" s="2">
        <f t="shared" si="1"/>
        <v>2.4899999999999949</v>
      </c>
      <c r="AE11" s="167">
        <f t="shared" si="2"/>
        <v>-8.3368070029188335E-4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42319</v>
      </c>
      <c r="X12" s="12">
        <v>120.21</v>
      </c>
      <c r="Y12" s="12">
        <v>122.7</v>
      </c>
      <c r="Z12" s="12">
        <v>119.82</v>
      </c>
      <c r="AA12" s="12">
        <v>119.95</v>
      </c>
      <c r="AB12" s="117">
        <v>2595300</v>
      </c>
      <c r="AC12" s="12">
        <v>119.95</v>
      </c>
      <c r="AD12" s="2">
        <f t="shared" si="1"/>
        <v>2.8800000000000097</v>
      </c>
      <c r="AE12" s="167">
        <f t="shared" si="2"/>
        <v>7.5087602202561499E-4</v>
      </c>
    </row>
    <row r="13" spans="1:31" x14ac:dyDescent="0.25">
      <c r="W13" s="162">
        <v>42318</v>
      </c>
      <c r="X13" s="12">
        <v>123.11</v>
      </c>
      <c r="Y13" s="12">
        <v>124.08</v>
      </c>
      <c r="Z13" s="12">
        <v>119.77</v>
      </c>
      <c r="AA13" s="12">
        <v>119.86</v>
      </c>
      <c r="AB13" s="117">
        <v>4450300</v>
      </c>
      <c r="AC13" s="12">
        <v>119.86</v>
      </c>
      <c r="AD13" s="2">
        <f t="shared" si="1"/>
        <v>4.3100000000000023</v>
      </c>
      <c r="AE13" s="167">
        <f t="shared" si="2"/>
        <v>-5.2490118577075084E-2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42317</v>
      </c>
      <c r="X14" s="12">
        <v>128.37</v>
      </c>
      <c r="Y14" s="12">
        <v>128.94</v>
      </c>
      <c r="Z14" s="12">
        <v>125.71</v>
      </c>
      <c r="AA14" s="12">
        <v>126.5</v>
      </c>
      <c r="AB14" s="117">
        <v>2823000</v>
      </c>
      <c r="AC14" s="12">
        <v>126.5</v>
      </c>
      <c r="AD14" s="2">
        <f t="shared" si="1"/>
        <v>3.230000000000004</v>
      </c>
      <c r="AE14" s="167">
        <f t="shared" si="2"/>
        <v>-2.4446672322048224E-2</v>
      </c>
    </row>
    <row r="15" spans="1:31" x14ac:dyDescent="0.25">
      <c r="W15" s="162">
        <v>42314</v>
      </c>
      <c r="X15" s="12">
        <v>123.25</v>
      </c>
      <c r="Y15" s="12">
        <v>129.79</v>
      </c>
      <c r="Z15" s="12">
        <v>123.23</v>
      </c>
      <c r="AA15" s="12">
        <v>129.66999999999999</v>
      </c>
      <c r="AB15" s="117">
        <v>4516100</v>
      </c>
      <c r="AC15" s="12">
        <v>129.66999999999999</v>
      </c>
      <c r="AD15" s="2">
        <f t="shared" si="1"/>
        <v>6.5599999999999881</v>
      </c>
      <c r="AE15" s="167">
        <f t="shared" si="2"/>
        <v>7.112175780604657E-2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0" t="s">
        <v>231</v>
      </c>
      <c r="H16" s="255" t="s">
        <v>98</v>
      </c>
      <c r="W16" s="162">
        <v>42313</v>
      </c>
      <c r="X16" s="12">
        <v>124.91</v>
      </c>
      <c r="Y16" s="12">
        <v>125</v>
      </c>
      <c r="Z16" s="12">
        <v>120.6</v>
      </c>
      <c r="AA16" s="12">
        <v>121.06</v>
      </c>
      <c r="AB16" s="117">
        <v>2815300</v>
      </c>
      <c r="AC16" s="12">
        <v>121.06</v>
      </c>
      <c r="AD16" s="2">
        <f t="shared" si="1"/>
        <v>4.4000000000000057</v>
      </c>
      <c r="AE16" s="167">
        <f t="shared" si="2"/>
        <v>-2.4574973813552448E-2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42312</v>
      </c>
      <c r="X17" s="12">
        <v>122.5</v>
      </c>
      <c r="Y17" s="12">
        <v>124.86</v>
      </c>
      <c r="Z17" s="12">
        <v>120.06</v>
      </c>
      <c r="AA17" s="12">
        <v>124.11</v>
      </c>
      <c r="AB17" s="117">
        <v>4307000</v>
      </c>
      <c r="AC17" s="12">
        <v>124.11</v>
      </c>
      <c r="AD17" s="2">
        <f t="shared" si="1"/>
        <v>4.7999999999999972</v>
      </c>
      <c r="AE17" s="167">
        <f t="shared" si="2"/>
        <v>1.6129032258064502E-2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42311</v>
      </c>
      <c r="X18" s="12">
        <v>121.48</v>
      </c>
      <c r="Y18" s="12">
        <v>124.95</v>
      </c>
      <c r="Z18" s="12">
        <v>121.48</v>
      </c>
      <c r="AA18" s="12">
        <v>122.14</v>
      </c>
      <c r="AB18" s="117">
        <v>2614800</v>
      </c>
      <c r="AC18" s="12">
        <v>122.14</v>
      </c>
      <c r="AD18" s="2">
        <f t="shared" si="1"/>
        <v>3.4699999999999989</v>
      </c>
      <c r="AE18" s="167">
        <f t="shared" si="2"/>
        <v>-1.3408723747980633E-2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42310</v>
      </c>
      <c r="X19" s="12">
        <v>123.66</v>
      </c>
      <c r="Y19" s="12">
        <v>125.21</v>
      </c>
      <c r="Z19" s="12">
        <v>122.46</v>
      </c>
      <c r="AA19" s="12">
        <v>123.8</v>
      </c>
      <c r="AB19" s="117">
        <v>2593900</v>
      </c>
      <c r="AC19" s="12">
        <v>123.8</v>
      </c>
      <c r="AD19" s="2">
        <f t="shared" si="1"/>
        <v>2.75</v>
      </c>
      <c r="AE19" s="167">
        <f t="shared" si="2"/>
        <v>5.4414033947860485E-3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42307</v>
      </c>
      <c r="X20" s="12">
        <v>120.85</v>
      </c>
      <c r="Y20" s="12">
        <v>124.02</v>
      </c>
      <c r="Z20" s="12">
        <v>120.17</v>
      </c>
      <c r="AA20" s="12">
        <v>123.13</v>
      </c>
      <c r="AB20" s="117">
        <v>2538200</v>
      </c>
      <c r="AC20" s="12">
        <v>123.13</v>
      </c>
      <c r="AD20" s="2">
        <f t="shared" si="1"/>
        <v>3.8499999999999943</v>
      </c>
      <c r="AE20" s="167">
        <f t="shared" si="2"/>
        <v>2.5314347572653828E-2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42306</v>
      </c>
      <c r="X21" s="12">
        <v>121</v>
      </c>
      <c r="Y21" s="12">
        <v>124.16</v>
      </c>
      <c r="Z21" s="12">
        <v>118.72</v>
      </c>
      <c r="AA21" s="12">
        <v>120.09</v>
      </c>
      <c r="AB21" s="117">
        <v>6084500</v>
      </c>
      <c r="AC21" s="12">
        <v>120.09</v>
      </c>
      <c r="AD21" s="2">
        <f t="shared" si="1"/>
        <v>5.4399999999999977</v>
      </c>
      <c r="AE21" s="167">
        <f t="shared" si="2"/>
        <v>-5.507907781886856E-2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124.79</v>
      </c>
      <c r="Y22" s="12">
        <v>127.85</v>
      </c>
      <c r="Z22" s="12">
        <v>123.7</v>
      </c>
      <c r="AA22" s="12">
        <v>127.09</v>
      </c>
      <c r="AB22" s="117">
        <v>3094500</v>
      </c>
      <c r="AC22" s="12">
        <v>127.09</v>
      </c>
      <c r="AD22" s="2">
        <f t="shared" si="1"/>
        <v>4.1499999999999915</v>
      </c>
      <c r="AE22" s="167">
        <f t="shared" si="2"/>
        <v>4.6094328751337565E-2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42304</v>
      </c>
      <c r="X23" s="12">
        <v>123.09</v>
      </c>
      <c r="Y23" s="12">
        <v>125.15</v>
      </c>
      <c r="Z23" s="12">
        <v>120.94</v>
      </c>
      <c r="AA23" s="12">
        <v>121.49</v>
      </c>
      <c r="AB23" s="117">
        <v>3198100</v>
      </c>
      <c r="AC23" s="12">
        <v>121.49</v>
      </c>
      <c r="AD23" s="2">
        <f t="shared" si="1"/>
        <v>4.210000000000008</v>
      </c>
      <c r="AE23" s="167">
        <f t="shared" si="2"/>
        <v>-1.7150715961491869E-2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42303</v>
      </c>
      <c r="X24" s="12">
        <v>128.06</v>
      </c>
      <c r="Y24" s="12">
        <v>128.06</v>
      </c>
      <c r="Z24" s="12">
        <v>122.74</v>
      </c>
      <c r="AA24" s="12">
        <v>123.61</v>
      </c>
      <c r="AB24" s="117">
        <v>5812900</v>
      </c>
      <c r="AC24" s="12">
        <v>123.61</v>
      </c>
      <c r="AD24" s="2">
        <f t="shared" si="1"/>
        <v>5.3200000000000074</v>
      </c>
      <c r="AE24" s="167">
        <f t="shared" si="2"/>
        <v>-4.6071924679734644E-2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42300</v>
      </c>
      <c r="X25" s="12">
        <v>127.47</v>
      </c>
      <c r="Y25" s="12">
        <v>129.84</v>
      </c>
      <c r="Z25" s="12">
        <v>124.06</v>
      </c>
      <c r="AA25" s="12">
        <v>129.58000000000001</v>
      </c>
      <c r="AB25" s="117">
        <v>3540200</v>
      </c>
      <c r="AC25" s="12">
        <v>129.58000000000001</v>
      </c>
      <c r="AD25" s="2">
        <f t="shared" si="1"/>
        <v>5.7800000000000011</v>
      </c>
      <c r="AE25" s="167">
        <f t="shared" si="2"/>
        <v>3.3827987872985466E-2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42299</v>
      </c>
      <c r="X26" s="12">
        <v>121.62</v>
      </c>
      <c r="Y26" s="12">
        <v>125.62</v>
      </c>
      <c r="Z26" s="12">
        <v>121.21</v>
      </c>
      <c r="AA26" s="12">
        <v>125.34</v>
      </c>
      <c r="AB26" s="117">
        <v>3427100</v>
      </c>
      <c r="AC26" s="12">
        <v>125.34</v>
      </c>
      <c r="AD26" s="2">
        <f t="shared" si="1"/>
        <v>4.4100000000000108</v>
      </c>
      <c r="AE26" s="167">
        <f t="shared" si="2"/>
        <v>4.016597510373443E-2</v>
      </c>
    </row>
    <row r="27" spans="2:31" x14ac:dyDescent="0.25">
      <c r="W27" s="162">
        <v>42298</v>
      </c>
      <c r="X27" s="12">
        <v>121.76</v>
      </c>
      <c r="Y27" s="12">
        <v>122.68</v>
      </c>
      <c r="Z27" s="12">
        <v>120.11</v>
      </c>
      <c r="AA27" s="12">
        <v>120.5</v>
      </c>
      <c r="AB27" s="117">
        <v>2819700</v>
      </c>
      <c r="AC27" s="12">
        <v>120.5</v>
      </c>
      <c r="AD27" s="2">
        <f t="shared" si="1"/>
        <v>2.5700000000000074</v>
      </c>
      <c r="AE27" s="167">
        <f t="shared" si="2"/>
        <v>5.0879973308866067E-3</v>
      </c>
    </row>
    <row r="28" spans="2:31" x14ac:dyDescent="0.25">
      <c r="W28" s="162">
        <v>42297</v>
      </c>
      <c r="X28" s="12">
        <v>118.47</v>
      </c>
      <c r="Y28" s="12">
        <v>120.07</v>
      </c>
      <c r="Z28" s="12">
        <v>117.6</v>
      </c>
      <c r="AA28" s="12">
        <v>119.89</v>
      </c>
      <c r="AB28" s="117">
        <v>2187500</v>
      </c>
      <c r="AC28" s="12">
        <v>119.89</v>
      </c>
      <c r="AD28" s="2">
        <f t="shared" si="1"/>
        <v>2.4699999999999989</v>
      </c>
      <c r="AE28" s="167">
        <f t="shared" si="2"/>
        <v>7.8177538668460222E-3</v>
      </c>
    </row>
    <row r="29" spans="2:31" x14ac:dyDescent="0.25">
      <c r="W29" s="162">
        <v>42296</v>
      </c>
      <c r="X29" s="12">
        <v>121</v>
      </c>
      <c r="Y29" s="12">
        <v>121.26</v>
      </c>
      <c r="Z29" s="12">
        <v>117.37</v>
      </c>
      <c r="AA29" s="12">
        <v>118.96</v>
      </c>
      <c r="AB29" s="117">
        <v>1853800</v>
      </c>
      <c r="AC29" s="12">
        <v>118.96</v>
      </c>
      <c r="AD29" s="2">
        <f t="shared" si="1"/>
        <v>3.8900000000000006</v>
      </c>
      <c r="AE29" s="167">
        <f t="shared" si="2"/>
        <v>-1.7427934252911559E-2</v>
      </c>
    </row>
    <row r="30" spans="2:31" x14ac:dyDescent="0.25">
      <c r="W30" s="162">
        <v>42293</v>
      </c>
      <c r="X30" s="12">
        <v>121.9</v>
      </c>
      <c r="Y30" s="12">
        <v>121.98</v>
      </c>
      <c r="Z30" s="12">
        <v>119.9</v>
      </c>
      <c r="AA30" s="12">
        <v>121.07</v>
      </c>
      <c r="AB30" s="117">
        <v>1975300</v>
      </c>
      <c r="AC30" s="12">
        <v>121.07</v>
      </c>
      <c r="AD30" s="2">
        <f t="shared" si="1"/>
        <v>2.0799999999999983</v>
      </c>
      <c r="AE30" s="167">
        <f t="shared" si="2"/>
        <v>-6.5643718716665855E-3</v>
      </c>
    </row>
    <row r="31" spans="2:31" x14ac:dyDescent="0.25">
      <c r="W31" s="162">
        <v>42292</v>
      </c>
      <c r="X31" s="12">
        <v>118</v>
      </c>
      <c r="Y31" s="12">
        <v>121.99</v>
      </c>
      <c r="Z31" s="12">
        <v>117.69</v>
      </c>
      <c r="AA31" s="12">
        <v>121.87</v>
      </c>
      <c r="AB31" s="117">
        <v>4929300</v>
      </c>
      <c r="AC31" s="12">
        <v>121.87</v>
      </c>
      <c r="AD31" s="2">
        <f t="shared" si="1"/>
        <v>4.2999999999999972</v>
      </c>
      <c r="AE31" s="167">
        <f t="shared" si="2"/>
        <v>3.7544696066746264E-2</v>
      </c>
    </row>
    <row r="32" spans="2:31" x14ac:dyDescent="0.25">
      <c r="W32" s="162">
        <v>42291</v>
      </c>
      <c r="X32" s="12">
        <v>113</v>
      </c>
      <c r="Y32" s="12">
        <v>117.76</v>
      </c>
      <c r="Z32" s="12">
        <v>112.38</v>
      </c>
      <c r="AA32" s="12">
        <v>117.46</v>
      </c>
      <c r="AB32" s="117">
        <v>3350900</v>
      </c>
      <c r="AC32" s="12">
        <v>117.46</v>
      </c>
      <c r="AD32" s="2">
        <f t="shared" si="1"/>
        <v>5.3800000000000097</v>
      </c>
      <c r="AE32" s="167">
        <f t="shared" si="2"/>
        <v>3.5619820137541724E-2</v>
      </c>
    </row>
    <row r="33" spans="15:31" x14ac:dyDescent="0.25">
      <c r="W33" s="162">
        <v>42290</v>
      </c>
      <c r="X33" s="12">
        <v>116.34</v>
      </c>
      <c r="Y33" s="12">
        <v>116.67</v>
      </c>
      <c r="Z33" s="12">
        <v>113.21</v>
      </c>
      <c r="AA33" s="12">
        <v>113.42</v>
      </c>
      <c r="AB33" s="117">
        <v>3232400</v>
      </c>
      <c r="AC33" s="12">
        <v>113.42</v>
      </c>
      <c r="AD33" s="2">
        <f t="shared" si="1"/>
        <v>3.460000000000008</v>
      </c>
      <c r="AE33" s="167">
        <f t="shared" si="2"/>
        <v>-3.6199864038069407E-2</v>
      </c>
    </row>
    <row r="34" spans="15:31" x14ac:dyDescent="0.25">
      <c r="W34" s="162">
        <v>42289</v>
      </c>
      <c r="X34" s="12">
        <v>117.59</v>
      </c>
      <c r="Y34" s="12">
        <v>117.98</v>
      </c>
      <c r="Z34" s="12">
        <v>115.76</v>
      </c>
      <c r="AA34" s="12">
        <v>117.68</v>
      </c>
      <c r="AB34" s="117">
        <v>2418400</v>
      </c>
      <c r="AC34" s="12">
        <v>117.68</v>
      </c>
      <c r="AD34" s="2">
        <f t="shared" si="1"/>
        <v>2.2199999999999989</v>
      </c>
      <c r="AE34" s="167">
        <f t="shared" si="2"/>
        <v>6.5862629373023562E-3</v>
      </c>
    </row>
    <row r="35" spans="15:31" x14ac:dyDescent="0.25">
      <c r="W35" s="162">
        <v>42286</v>
      </c>
      <c r="X35" s="12">
        <v>116.56</v>
      </c>
      <c r="Y35" s="12">
        <v>118.08</v>
      </c>
      <c r="Z35" s="12">
        <v>115.54</v>
      </c>
      <c r="AA35" s="12">
        <v>116.91</v>
      </c>
      <c r="AB35" s="117">
        <v>3439300</v>
      </c>
      <c r="AC35" s="12">
        <v>116.91</v>
      </c>
      <c r="AD35" s="2">
        <f t="shared" si="1"/>
        <v>2.539999999999992</v>
      </c>
      <c r="AE35" s="167">
        <f t="shared" si="2"/>
        <v>1.8853372182705552E-3</v>
      </c>
    </row>
    <row r="36" spans="15:31" x14ac:dyDescent="0.25">
      <c r="W36" s="162">
        <v>42285</v>
      </c>
      <c r="X36" s="12">
        <v>117.52</v>
      </c>
      <c r="Y36" s="12">
        <v>117.96</v>
      </c>
      <c r="Z36" s="12">
        <v>113.79</v>
      </c>
      <c r="AA36" s="12">
        <v>116.69</v>
      </c>
      <c r="AB36" s="117">
        <v>4134100</v>
      </c>
      <c r="AC36" s="12">
        <v>116.69</v>
      </c>
      <c r="AD36" s="2">
        <f t="shared" si="1"/>
        <v>4.1699999999999875</v>
      </c>
      <c r="AE36" s="167">
        <f t="shared" si="2"/>
        <v>-1.6436277815239375E-2</v>
      </c>
    </row>
    <row r="37" spans="15:31" x14ac:dyDescent="0.25">
      <c r="W37" s="162">
        <v>42284</v>
      </c>
      <c r="X37" s="12">
        <v>118.65</v>
      </c>
      <c r="Y37" s="12">
        <v>119.54</v>
      </c>
      <c r="Z37" s="12">
        <v>115.82</v>
      </c>
      <c r="AA37" s="12">
        <v>118.64</v>
      </c>
      <c r="AB37" s="117">
        <v>3715000</v>
      </c>
      <c r="AC37" s="12">
        <v>118.64</v>
      </c>
      <c r="AD37" s="2">
        <f t="shared" si="1"/>
        <v>3.7200000000000131</v>
      </c>
      <c r="AE37" s="167">
        <f t="shared" si="2"/>
        <v>1.3064640081974277E-2</v>
      </c>
    </row>
    <row r="38" spans="15:31" x14ac:dyDescent="0.25">
      <c r="W38" s="162">
        <v>42283</v>
      </c>
      <c r="X38" s="12">
        <v>120.76</v>
      </c>
      <c r="Y38" s="12">
        <v>121.01</v>
      </c>
      <c r="Z38" s="12">
        <v>111.53</v>
      </c>
      <c r="AA38" s="12">
        <v>117.11</v>
      </c>
      <c r="AB38" s="117">
        <v>11584600</v>
      </c>
      <c r="AC38" s="12">
        <v>117.11</v>
      </c>
      <c r="AD38" s="2">
        <f t="shared" si="1"/>
        <v>9.480000000000004</v>
      </c>
      <c r="AE38" s="167">
        <f t="shared" si="2"/>
        <v>-3.3905296155749887E-2</v>
      </c>
    </row>
    <row r="39" spans="15:31" x14ac:dyDescent="0.25">
      <c r="W39" s="162">
        <v>42282</v>
      </c>
      <c r="X39" s="12">
        <v>123.96</v>
      </c>
      <c r="Y39" s="12">
        <v>124.87</v>
      </c>
      <c r="Z39" s="12">
        <v>120.96</v>
      </c>
      <c r="AA39" s="12">
        <v>121.22</v>
      </c>
      <c r="AB39" s="117">
        <v>3883200</v>
      </c>
      <c r="AC39" s="12">
        <v>121.22</v>
      </c>
      <c r="AD39" s="2">
        <f t="shared" si="1"/>
        <v>3.9100000000000108</v>
      </c>
      <c r="AE39" s="167">
        <f t="shared" si="2"/>
        <v>-1.7108570501905507E-2</v>
      </c>
    </row>
    <row r="40" spans="15:31" x14ac:dyDescent="0.25">
      <c r="W40" s="162">
        <v>42279</v>
      </c>
      <c r="X40" s="12">
        <v>119.99</v>
      </c>
      <c r="Y40" s="12">
        <v>123.36</v>
      </c>
      <c r="Z40" s="12">
        <v>118.21</v>
      </c>
      <c r="AA40" s="12">
        <v>123.33</v>
      </c>
      <c r="AB40" s="117">
        <v>3494000</v>
      </c>
      <c r="AC40" s="12">
        <v>123.33</v>
      </c>
      <c r="AD40" s="2">
        <f t="shared" si="1"/>
        <v>5.1500000000000057</v>
      </c>
      <c r="AE40" s="167">
        <f t="shared" si="2"/>
        <v>9.7429179629933138E-3</v>
      </c>
    </row>
    <row r="41" spans="15:31" ht="20.25" thickBot="1" x14ac:dyDescent="0.35">
      <c r="O41" s="336" t="s">
        <v>78</v>
      </c>
      <c r="P41" s="336"/>
      <c r="T41" s="113" t="s">
        <v>129</v>
      </c>
      <c r="W41" s="162">
        <v>42278</v>
      </c>
      <c r="X41" s="12">
        <v>123.11</v>
      </c>
      <c r="Y41" s="12">
        <v>124.9</v>
      </c>
      <c r="Z41" s="12">
        <v>119.5</v>
      </c>
      <c r="AA41" s="12">
        <v>122.14</v>
      </c>
      <c r="AB41" s="117">
        <v>4550200</v>
      </c>
      <c r="AC41" s="12">
        <v>122.14</v>
      </c>
      <c r="AD41" s="2">
        <f t="shared" si="1"/>
        <v>5.4000000000000057</v>
      </c>
      <c r="AE41" s="167">
        <f t="shared" si="2"/>
        <v>-2.2958163346932237E-2</v>
      </c>
    </row>
    <row r="42" spans="15:31" ht="15.75" thickTop="1" x14ac:dyDescent="0.25">
      <c r="O42" s="105">
        <v>1.1000000000000001</v>
      </c>
      <c r="P42" s="105">
        <f>O42*$Q$4</f>
        <v>143.04400000000001</v>
      </c>
      <c r="Q42" s="2"/>
      <c r="T42" s="164" t="s">
        <v>114</v>
      </c>
      <c r="U42" s="120">
        <v>128.38999999999999</v>
      </c>
      <c r="W42" s="162">
        <v>42277</v>
      </c>
      <c r="X42" s="12">
        <v>121.79</v>
      </c>
      <c r="Y42" s="12">
        <v>125.23</v>
      </c>
      <c r="Z42" s="12">
        <v>121</v>
      </c>
      <c r="AA42" s="12">
        <v>125.01</v>
      </c>
      <c r="AB42" s="117">
        <v>4375600</v>
      </c>
      <c r="AC42" s="12">
        <v>125.01</v>
      </c>
      <c r="AD42" s="2">
        <f t="shared" si="1"/>
        <v>4.230000000000004</v>
      </c>
      <c r="AE42" s="167">
        <f t="shared" si="2"/>
        <v>4.4622712459263081E-2</v>
      </c>
    </row>
    <row r="43" spans="15:31" x14ac:dyDescent="0.25">
      <c r="O43" s="105">
        <v>1.0900000000000001</v>
      </c>
      <c r="P43" s="105">
        <f t="shared" ref="P43:P62" si="5">O43*$Q$4</f>
        <v>141.74360000000001</v>
      </c>
      <c r="Q43" s="2"/>
      <c r="T43" s="165" t="s">
        <v>115</v>
      </c>
      <c r="U43" s="110">
        <v>128.63</v>
      </c>
      <c r="W43" s="162">
        <v>42276</v>
      </c>
      <c r="X43" s="12">
        <v>121.91</v>
      </c>
      <c r="Y43" s="12">
        <v>122.48</v>
      </c>
      <c r="Z43" s="12">
        <v>118.06</v>
      </c>
      <c r="AA43" s="12">
        <v>119.67</v>
      </c>
      <c r="AB43" s="117">
        <v>4796400</v>
      </c>
      <c r="AC43" s="12">
        <v>119.67</v>
      </c>
      <c r="AD43" s="2">
        <f t="shared" si="1"/>
        <v>4.4200000000000017</v>
      </c>
      <c r="AE43" s="167">
        <f t="shared" si="2"/>
        <v>-9.7641704592469347E-3</v>
      </c>
    </row>
    <row r="44" spans="15:31" x14ac:dyDescent="0.25">
      <c r="O44" s="105">
        <v>1.08</v>
      </c>
      <c r="P44" s="105">
        <f t="shared" si="5"/>
        <v>140.44319999999999</v>
      </c>
      <c r="Q44" s="2"/>
      <c r="T44" s="165" t="s">
        <v>116</v>
      </c>
      <c r="U44" s="110" t="s">
        <v>346</v>
      </c>
      <c r="W44" s="162">
        <v>42275</v>
      </c>
      <c r="X44" s="12">
        <v>125.96</v>
      </c>
      <c r="Y44" s="12">
        <v>128.16999999999999</v>
      </c>
      <c r="Z44" s="12">
        <v>120.81</v>
      </c>
      <c r="AA44" s="12">
        <v>120.85</v>
      </c>
      <c r="AB44" s="117">
        <v>3954900</v>
      </c>
      <c r="AC44" s="12">
        <v>120.85</v>
      </c>
      <c r="AD44" s="2">
        <f t="shared" si="1"/>
        <v>7.3599999999999852</v>
      </c>
      <c r="AE44" s="167">
        <f t="shared" si="2"/>
        <v>-4.647309452422288E-2</v>
      </c>
    </row>
    <row r="45" spans="15:31" x14ac:dyDescent="0.25">
      <c r="O45" s="105">
        <v>1.07</v>
      </c>
      <c r="P45" s="105">
        <f t="shared" si="5"/>
        <v>139.14279999999999</v>
      </c>
      <c r="Q45" s="2"/>
      <c r="T45" s="165" t="s">
        <v>117</v>
      </c>
      <c r="U45" s="110" t="s">
        <v>299</v>
      </c>
      <c r="W45" s="162">
        <v>42272</v>
      </c>
      <c r="X45" s="12">
        <v>125.96</v>
      </c>
      <c r="Y45" s="12">
        <v>128.93</v>
      </c>
      <c r="Z45" s="12">
        <v>125.2</v>
      </c>
      <c r="AA45" s="12">
        <v>126.74</v>
      </c>
      <c r="AB45" s="117">
        <v>3459900</v>
      </c>
      <c r="AC45" s="12">
        <v>126.74</v>
      </c>
      <c r="AD45" s="2">
        <f t="shared" si="1"/>
        <v>3.730000000000004</v>
      </c>
      <c r="AE45" s="167">
        <f t="shared" si="2"/>
        <v>2.1273166800966914E-2</v>
      </c>
    </row>
    <row r="46" spans="15:31" x14ac:dyDescent="0.25">
      <c r="O46" s="105">
        <v>1.06</v>
      </c>
      <c r="P46" s="105">
        <f t="shared" si="5"/>
        <v>137.8424</v>
      </c>
      <c r="Q46" s="2"/>
      <c r="T46" s="165" t="s">
        <v>118</v>
      </c>
      <c r="U46" s="110">
        <v>162</v>
      </c>
      <c r="W46" s="162">
        <v>42271</v>
      </c>
      <c r="X46" s="12">
        <v>124.1</v>
      </c>
      <c r="Y46" s="12">
        <v>125.35</v>
      </c>
      <c r="Z46" s="12">
        <v>119.45</v>
      </c>
      <c r="AA46" s="12">
        <v>124.1</v>
      </c>
      <c r="AB46" s="117">
        <v>4499500</v>
      </c>
      <c r="AC46" s="12">
        <v>124.1</v>
      </c>
      <c r="AD46" s="2">
        <f t="shared" si="1"/>
        <v>5.8999999999999915</v>
      </c>
      <c r="AE46" s="167">
        <f t="shared" si="2"/>
        <v>-1.1470447666082628E-2</v>
      </c>
    </row>
    <row r="47" spans="15:31" x14ac:dyDescent="0.25">
      <c r="O47" s="105">
        <v>1.05</v>
      </c>
      <c r="P47" s="105">
        <f t="shared" si="5"/>
        <v>136.542</v>
      </c>
      <c r="Q47" s="2"/>
      <c r="T47" s="165" t="s">
        <v>119</v>
      </c>
      <c r="U47" s="110">
        <v>0.91486900000000004</v>
      </c>
      <c r="W47" s="162">
        <v>42270</v>
      </c>
      <c r="X47" s="12">
        <v>124.82</v>
      </c>
      <c r="Y47" s="12">
        <v>127.8</v>
      </c>
      <c r="Z47" s="12">
        <v>123.81</v>
      </c>
      <c r="AA47" s="12">
        <v>125.54</v>
      </c>
      <c r="AB47" s="117">
        <v>2187900</v>
      </c>
      <c r="AC47" s="12">
        <v>125.54</v>
      </c>
      <c r="AD47" s="2">
        <f t="shared" si="1"/>
        <v>3.9899999999999949</v>
      </c>
      <c r="AE47" s="167">
        <f t="shared" si="2"/>
        <v>6.736166800320742E-3</v>
      </c>
    </row>
    <row r="48" spans="15:31" x14ac:dyDescent="0.25">
      <c r="O48" s="105">
        <v>1.04</v>
      </c>
      <c r="P48" s="105">
        <f t="shared" si="5"/>
        <v>135.24160000000001</v>
      </c>
      <c r="Q48" s="2"/>
      <c r="T48" s="165" t="s">
        <v>141</v>
      </c>
      <c r="U48" s="110" t="s">
        <v>184</v>
      </c>
      <c r="W48" s="162">
        <v>42269</v>
      </c>
      <c r="X48" s="12">
        <v>124.99</v>
      </c>
      <c r="Y48" s="12">
        <v>125.84</v>
      </c>
      <c r="Z48" s="12">
        <v>123.7</v>
      </c>
      <c r="AA48" s="12">
        <v>124.7</v>
      </c>
      <c r="AB48" s="117">
        <v>2248300</v>
      </c>
      <c r="AC48" s="12">
        <v>124.7</v>
      </c>
      <c r="AD48" s="2">
        <f t="shared" si="1"/>
        <v>2.1400000000000006</v>
      </c>
      <c r="AE48" s="167">
        <f t="shared" si="2"/>
        <v>-2.0116297344020095E-2</v>
      </c>
    </row>
    <row r="49" spans="15:31" x14ac:dyDescent="0.25">
      <c r="O49" s="105">
        <v>1.03</v>
      </c>
      <c r="P49" s="105">
        <f t="shared" si="5"/>
        <v>133.94120000000001</v>
      </c>
      <c r="Q49" s="2"/>
      <c r="T49" s="165"/>
      <c r="U49" s="110"/>
      <c r="W49" s="162">
        <v>42268</v>
      </c>
      <c r="X49" s="12">
        <v>128.37</v>
      </c>
      <c r="Y49" s="12">
        <v>129.38</v>
      </c>
      <c r="Z49" s="12">
        <v>126.22</v>
      </c>
      <c r="AA49" s="12">
        <v>127.26</v>
      </c>
      <c r="AB49" s="117">
        <v>1651500</v>
      </c>
      <c r="AC49" s="12">
        <v>127.26</v>
      </c>
      <c r="AD49" s="2">
        <f t="shared" si="1"/>
        <v>3.1599999999999966</v>
      </c>
      <c r="AE49" s="167">
        <f t="shared" si="2"/>
        <v>-2.5864095932283115E-3</v>
      </c>
    </row>
    <row r="50" spans="15:31" x14ac:dyDescent="0.25">
      <c r="O50" s="105">
        <v>1.02</v>
      </c>
      <c r="P50" s="105">
        <f t="shared" si="5"/>
        <v>132.64079999999998</v>
      </c>
      <c r="Q50" s="2"/>
      <c r="T50" s="165" t="s">
        <v>121</v>
      </c>
      <c r="U50" s="110" t="s">
        <v>300</v>
      </c>
      <c r="W50" s="162">
        <v>42265</v>
      </c>
      <c r="X50" s="12">
        <v>128.54</v>
      </c>
      <c r="Y50" s="12">
        <v>129.49</v>
      </c>
      <c r="Z50" s="12">
        <v>126.6</v>
      </c>
      <c r="AA50" s="12">
        <v>127.59</v>
      </c>
      <c r="AB50" s="117">
        <v>4402100</v>
      </c>
      <c r="AC50" s="12">
        <v>127.59</v>
      </c>
      <c r="AD50" s="2">
        <f t="shared" si="1"/>
        <v>2.8900000000000148</v>
      </c>
      <c r="AE50" s="167">
        <f t="shared" si="2"/>
        <v>-2.3122272414057177E-2</v>
      </c>
    </row>
    <row r="51" spans="15:31" x14ac:dyDescent="0.25">
      <c r="O51" s="105">
        <v>1.01</v>
      </c>
      <c r="P51" s="105">
        <f t="shared" si="5"/>
        <v>131.34039999999999</v>
      </c>
      <c r="Q51" s="2"/>
      <c r="T51" s="165" t="s">
        <v>122</v>
      </c>
      <c r="U51" s="110" t="s">
        <v>243</v>
      </c>
      <c r="W51" s="162">
        <v>42264</v>
      </c>
      <c r="X51" s="12">
        <v>131.51</v>
      </c>
      <c r="Y51" s="12">
        <v>133.06</v>
      </c>
      <c r="Z51" s="12">
        <v>130.19999999999999</v>
      </c>
      <c r="AA51" s="12">
        <v>130.61000000000001</v>
      </c>
      <c r="AB51" s="117">
        <v>1991800</v>
      </c>
      <c r="AC51" s="12">
        <v>130.61000000000001</v>
      </c>
      <c r="AD51" s="2">
        <f t="shared" si="1"/>
        <v>2.8600000000000136</v>
      </c>
      <c r="AE51" s="167">
        <f t="shared" si="2"/>
        <v>-6.6925241463229312E-3</v>
      </c>
    </row>
    <row r="52" spans="15:31" x14ac:dyDescent="0.25">
      <c r="O52" s="105">
        <v>1</v>
      </c>
      <c r="P52" s="105">
        <f t="shared" si="5"/>
        <v>130.04</v>
      </c>
      <c r="Q52" s="2"/>
      <c r="T52" s="165" t="s">
        <v>123</v>
      </c>
      <c r="U52" s="112">
        <v>1326156</v>
      </c>
      <c r="W52" s="162">
        <v>42263</v>
      </c>
      <c r="X52" s="12">
        <v>133.88999999999999</v>
      </c>
      <c r="Y52" s="12">
        <v>133.88999999999999</v>
      </c>
      <c r="Z52" s="12">
        <v>130.26</v>
      </c>
      <c r="AA52" s="12">
        <v>131.49</v>
      </c>
      <c r="AB52" s="117">
        <v>2731700</v>
      </c>
      <c r="AC52" s="12">
        <v>131.49</v>
      </c>
      <c r="AD52" s="2">
        <f t="shared" si="1"/>
        <v>3.6299999999999955</v>
      </c>
      <c r="AE52" s="167" t="e">
        <f t="shared" si="2"/>
        <v>#DIV/0!</v>
      </c>
    </row>
    <row r="53" spans="15:31" x14ac:dyDescent="0.25">
      <c r="O53" s="105">
        <v>0.99</v>
      </c>
      <c r="P53" s="105">
        <f t="shared" si="5"/>
        <v>128.7396</v>
      </c>
      <c r="Q53" s="2"/>
      <c r="T53" s="165" t="s">
        <v>126</v>
      </c>
      <c r="U53" s="112">
        <v>3573550</v>
      </c>
      <c r="W53" s="162">
        <v>42263</v>
      </c>
      <c r="X53" s="12" t="s">
        <v>185</v>
      </c>
      <c r="Y53" s="12"/>
      <c r="Z53" s="12"/>
      <c r="AA53" s="12"/>
      <c r="AB53" s="117"/>
      <c r="AC53" s="12"/>
      <c r="AD53" s="2">
        <f t="shared" si="1"/>
        <v>0</v>
      </c>
      <c r="AE53" s="167">
        <f t="shared" si="2"/>
        <v>-1</v>
      </c>
    </row>
    <row r="54" spans="15:31" x14ac:dyDescent="0.25">
      <c r="O54" s="105">
        <v>0.98</v>
      </c>
      <c r="P54" s="105">
        <f t="shared" si="5"/>
        <v>127.43919999999999</v>
      </c>
      <c r="Q54" s="2"/>
      <c r="T54" s="165" t="s">
        <v>124</v>
      </c>
      <c r="U54" s="110" t="s">
        <v>301</v>
      </c>
      <c r="W54" s="162">
        <v>42262</v>
      </c>
      <c r="X54" s="12">
        <v>132.13</v>
      </c>
      <c r="Y54" s="12">
        <v>134.94999999999999</v>
      </c>
      <c r="Z54" s="12">
        <v>131</v>
      </c>
      <c r="AA54" s="12">
        <v>134.38</v>
      </c>
      <c r="AB54" s="117">
        <v>3080400</v>
      </c>
      <c r="AC54" s="12">
        <v>133.96</v>
      </c>
      <c r="AD54" s="2">
        <f t="shared" si="1"/>
        <v>3.9499999999999886</v>
      </c>
      <c r="AE54" s="167">
        <f t="shared" si="2"/>
        <v>2.4315644593974728E-2</v>
      </c>
    </row>
    <row r="55" spans="15:31" x14ac:dyDescent="0.25">
      <c r="O55" s="105">
        <v>0.97</v>
      </c>
      <c r="P55" s="105">
        <f t="shared" si="5"/>
        <v>126.13879999999999</v>
      </c>
      <c r="T55" s="165" t="s">
        <v>127</v>
      </c>
      <c r="U55" s="110">
        <v>34.11</v>
      </c>
      <c r="W55" s="162">
        <v>42261</v>
      </c>
      <c r="X55" s="12">
        <v>132.5</v>
      </c>
      <c r="Y55" s="12">
        <v>133.72999999999999</v>
      </c>
      <c r="Z55" s="12">
        <v>130.6</v>
      </c>
      <c r="AA55" s="12">
        <v>131.19</v>
      </c>
      <c r="AB55" s="117">
        <v>3464300</v>
      </c>
      <c r="AC55" s="12">
        <v>130.78</v>
      </c>
      <c r="AD55" s="2">
        <f t="shared" si="1"/>
        <v>3.1299999999999955</v>
      </c>
      <c r="AE55" s="167">
        <f t="shared" si="2"/>
        <v>8.4181525981485983E-4</v>
      </c>
    </row>
    <row r="56" spans="15:31" x14ac:dyDescent="0.25">
      <c r="O56" s="105">
        <v>0.96</v>
      </c>
      <c r="P56" s="105">
        <f t="shared" si="5"/>
        <v>124.83839999999999</v>
      </c>
      <c r="T56" s="165" t="s">
        <v>128</v>
      </c>
      <c r="U56" s="110">
        <v>3.81</v>
      </c>
      <c r="W56" s="162">
        <v>42258</v>
      </c>
      <c r="X56" s="12">
        <v>128.16</v>
      </c>
      <c r="Y56" s="12">
        <v>131.22</v>
      </c>
      <c r="Z56" s="12">
        <v>126.94</v>
      </c>
      <c r="AA56" s="12">
        <v>131.08000000000001</v>
      </c>
      <c r="AB56" s="117">
        <v>3960600</v>
      </c>
      <c r="AC56" s="12">
        <v>130.66999999999999</v>
      </c>
      <c r="AD56" s="2">
        <f t="shared" si="1"/>
        <v>4.2800000000000011</v>
      </c>
      <c r="AE56" s="167">
        <f t="shared" si="2"/>
        <v>1.8313591022443898E-2</v>
      </c>
    </row>
    <row r="57" spans="15:31" x14ac:dyDescent="0.25">
      <c r="O57" s="105">
        <v>0.95</v>
      </c>
      <c r="P57" s="105">
        <f t="shared" si="5"/>
        <v>123.53799999999998</v>
      </c>
      <c r="T57" s="165" t="s">
        <v>125</v>
      </c>
      <c r="U57" s="110" t="s">
        <v>302</v>
      </c>
      <c r="W57" s="162">
        <v>42257</v>
      </c>
      <c r="X57" s="12">
        <v>128.54</v>
      </c>
      <c r="Y57" s="12">
        <v>129.16</v>
      </c>
      <c r="Z57" s="12">
        <v>124.8</v>
      </c>
      <c r="AA57" s="12">
        <v>128.72</v>
      </c>
      <c r="AB57" s="117">
        <v>3622400</v>
      </c>
      <c r="AC57" s="12">
        <v>128.32</v>
      </c>
      <c r="AD57" s="2">
        <f t="shared" si="1"/>
        <v>4.3599999999999994</v>
      </c>
      <c r="AE57" s="167">
        <f t="shared" si="2"/>
        <v>1.2226867555415355E-2</v>
      </c>
    </row>
    <row r="58" spans="15:31" x14ac:dyDescent="0.25">
      <c r="O58" s="105">
        <v>0.94</v>
      </c>
      <c r="P58" s="105">
        <f t="shared" si="5"/>
        <v>122.23759999999999</v>
      </c>
      <c r="W58" s="162">
        <v>42256</v>
      </c>
      <c r="X58" s="12">
        <v>130.18</v>
      </c>
      <c r="Y58" s="12">
        <v>131.79</v>
      </c>
      <c r="Z58" s="12">
        <v>126.3</v>
      </c>
      <c r="AA58" s="12">
        <v>127.17</v>
      </c>
      <c r="AB58" s="117">
        <v>3150200</v>
      </c>
      <c r="AC58" s="12">
        <v>126.77</v>
      </c>
      <c r="AD58" s="2">
        <f t="shared" si="1"/>
        <v>5.4899999999999949</v>
      </c>
      <c r="AE58" s="167">
        <f t="shared" si="2"/>
        <v>-1.5455110282696416E-2</v>
      </c>
    </row>
    <row r="59" spans="15:31" x14ac:dyDescent="0.25">
      <c r="O59" s="105">
        <v>0.93</v>
      </c>
      <c r="P59" s="105">
        <f t="shared" si="5"/>
        <v>120.9372</v>
      </c>
      <c r="W59" s="162">
        <v>42255</v>
      </c>
      <c r="X59" s="12">
        <v>125.4</v>
      </c>
      <c r="Y59" s="12">
        <v>129.33000000000001</v>
      </c>
      <c r="Z59" s="12">
        <v>124.82</v>
      </c>
      <c r="AA59" s="12">
        <v>129.16</v>
      </c>
      <c r="AB59" s="117">
        <v>3547700</v>
      </c>
      <c r="AC59" s="12">
        <v>128.76</v>
      </c>
      <c r="AD59" s="2">
        <f t="shared" si="1"/>
        <v>4.5100000000000193</v>
      </c>
      <c r="AE59" s="167">
        <f t="shared" si="2"/>
        <v>6.6158814275068201E-2</v>
      </c>
    </row>
    <row r="60" spans="15:31" x14ac:dyDescent="0.25">
      <c r="O60" s="105">
        <v>0.92</v>
      </c>
      <c r="P60" s="105">
        <f t="shared" si="5"/>
        <v>119.63679999999999</v>
      </c>
      <c r="W60" s="162">
        <v>42251</v>
      </c>
      <c r="X60" s="12">
        <v>121.24</v>
      </c>
      <c r="Y60" s="12">
        <v>123.81</v>
      </c>
      <c r="Z60" s="12">
        <v>120.65</v>
      </c>
      <c r="AA60" s="12">
        <v>121.15</v>
      </c>
      <c r="AB60" s="117">
        <v>2492300</v>
      </c>
      <c r="AC60" s="12">
        <v>120.77</v>
      </c>
      <c r="AD60" s="2">
        <f t="shared" si="1"/>
        <v>3.1599999999999966</v>
      </c>
      <c r="AE60" s="167">
        <f t="shared" si="2"/>
        <v>-2.1154157886205227E-2</v>
      </c>
    </row>
    <row r="61" spans="15:31" x14ac:dyDescent="0.25">
      <c r="O61" s="105">
        <v>0.91</v>
      </c>
      <c r="P61" s="105">
        <f t="shared" si="5"/>
        <v>118.3364</v>
      </c>
      <c r="W61" s="162">
        <v>42250</v>
      </c>
      <c r="X61" s="12">
        <v>125.4</v>
      </c>
      <c r="Y61" s="12">
        <v>126.9</v>
      </c>
      <c r="Z61" s="12">
        <v>123.21</v>
      </c>
      <c r="AA61" s="12">
        <v>123.77</v>
      </c>
      <c r="AB61" s="117">
        <v>2995400</v>
      </c>
      <c r="AC61" s="12">
        <v>123.38</v>
      </c>
      <c r="AD61" s="2">
        <f t="shared" si="1"/>
        <v>3.6900000000000119</v>
      </c>
      <c r="AE61" s="167">
        <f t="shared" si="2"/>
        <v>-2.1835826930853841E-3</v>
      </c>
    </row>
    <row r="62" spans="15:31" x14ac:dyDescent="0.25">
      <c r="O62" s="105">
        <v>0.9</v>
      </c>
      <c r="P62" s="105">
        <f t="shared" si="5"/>
        <v>117.036</v>
      </c>
      <c r="W62" s="162">
        <v>42249</v>
      </c>
      <c r="X62" s="12">
        <v>122.15</v>
      </c>
      <c r="Y62" s="12">
        <v>124.07</v>
      </c>
      <c r="Z62" s="12">
        <v>120.16</v>
      </c>
      <c r="AA62" s="12">
        <v>124.04</v>
      </c>
      <c r="AB62" s="117">
        <v>3670000</v>
      </c>
      <c r="AC62" s="12">
        <v>123.65</v>
      </c>
      <c r="AD62" s="2">
        <f t="shared" si="1"/>
        <v>3.9099999999999966</v>
      </c>
      <c r="AE62" s="167">
        <f t="shared" si="2"/>
        <v>3.9075630252100924E-2</v>
      </c>
    </row>
    <row r="63" spans="15:31" x14ac:dyDescent="0.25">
      <c r="W63" s="162">
        <v>42248</v>
      </c>
      <c r="X63" s="12">
        <v>121.52</v>
      </c>
      <c r="Y63" s="12">
        <v>125.02</v>
      </c>
      <c r="Z63" s="12">
        <v>118.1</v>
      </c>
      <c r="AA63" s="12">
        <v>119.37</v>
      </c>
      <c r="AB63" s="117">
        <v>4974900</v>
      </c>
      <c r="AC63" s="12">
        <v>119</v>
      </c>
      <c r="AD63" s="2">
        <f t="shared" si="1"/>
        <v>6.9200000000000017</v>
      </c>
      <c r="AE63" s="167">
        <f t="shared" si="2"/>
        <v>-5.2396878483835008E-2</v>
      </c>
    </row>
    <row r="64" spans="15:31" x14ac:dyDescent="0.25">
      <c r="W64" s="162">
        <v>42247</v>
      </c>
      <c r="X64" s="12">
        <v>126.64</v>
      </c>
      <c r="Y64" s="12">
        <v>128.04</v>
      </c>
      <c r="Z64" s="12">
        <v>125</v>
      </c>
      <c r="AA64" s="12">
        <v>125.97</v>
      </c>
      <c r="AB64" s="117">
        <v>3008700</v>
      </c>
      <c r="AC64" s="12">
        <v>125.58</v>
      </c>
      <c r="AD64" s="2">
        <f t="shared" si="1"/>
        <v>3.039999999999992</v>
      </c>
      <c r="AE64" s="167">
        <f t="shared" si="2"/>
        <v>-1.289105486558717E-2</v>
      </c>
    </row>
    <row r="65" spans="23:31" x14ac:dyDescent="0.25">
      <c r="W65" s="162">
        <v>42244</v>
      </c>
      <c r="X65" s="12">
        <v>125.53</v>
      </c>
      <c r="Y65" s="12">
        <v>127.72</v>
      </c>
      <c r="Z65" s="12">
        <v>124.69</v>
      </c>
      <c r="AA65" s="12">
        <v>127.62</v>
      </c>
      <c r="AB65" s="117">
        <v>3632200</v>
      </c>
      <c r="AC65" s="12">
        <v>127.22</v>
      </c>
      <c r="AD65" s="2">
        <f t="shared" si="1"/>
        <v>3.0300000000000011</v>
      </c>
      <c r="AE65" s="167">
        <f t="shared" si="2"/>
        <v>1.0725351553189766E-2</v>
      </c>
    </row>
    <row r="66" spans="23:31" x14ac:dyDescent="0.25">
      <c r="W66" s="162">
        <v>42243</v>
      </c>
      <c r="X66" s="12">
        <v>120.5</v>
      </c>
      <c r="Y66" s="12">
        <v>127</v>
      </c>
      <c r="Z66" s="12">
        <v>120.38</v>
      </c>
      <c r="AA66" s="12">
        <v>126.26</v>
      </c>
      <c r="AB66" s="117">
        <v>9188200</v>
      </c>
      <c r="AC66" s="12">
        <v>125.87</v>
      </c>
      <c r="AD66" s="2">
        <f t="shared" si="1"/>
        <v>6.6200000000000045</v>
      </c>
      <c r="AE66" s="167">
        <f t="shared" si="2"/>
        <v>8.6584944751381121E-2</v>
      </c>
    </row>
    <row r="67" spans="23:31" x14ac:dyDescent="0.25">
      <c r="W67" s="162">
        <v>42242</v>
      </c>
      <c r="X67" s="12">
        <v>112.6</v>
      </c>
      <c r="Y67" s="12">
        <v>116.74</v>
      </c>
      <c r="Z67" s="12">
        <v>111.18</v>
      </c>
      <c r="AA67" s="12">
        <v>116.2</v>
      </c>
      <c r="AB67" s="117">
        <v>5935400</v>
      </c>
      <c r="AC67" s="12">
        <v>115.84</v>
      </c>
      <c r="AD67" s="2">
        <f t="shared" ref="AD67:AD69" si="6">Y67-Z67</f>
        <v>5.5599999999999881</v>
      </c>
      <c r="AE67" s="167">
        <f t="shared" ref="AE67:AE69" si="7">AC67/AC68-1</f>
        <v>7.0906905796431552E-2</v>
      </c>
    </row>
    <row r="68" spans="23:31" x14ac:dyDescent="0.25">
      <c r="W68" s="162">
        <v>42241</v>
      </c>
      <c r="X68" s="12">
        <v>114.13</v>
      </c>
      <c r="Y68" s="12">
        <v>115</v>
      </c>
      <c r="Z68" s="12">
        <v>108.2</v>
      </c>
      <c r="AA68" s="12">
        <v>108.51</v>
      </c>
      <c r="AB68" s="117">
        <v>4392100</v>
      </c>
      <c r="AC68" s="12">
        <v>108.17</v>
      </c>
      <c r="AD68" s="2">
        <f t="shared" si="6"/>
        <v>6.7999999999999972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42333</v>
      </c>
      <c r="X2" s="12">
        <v>118.29</v>
      </c>
      <c r="Y2" s="12">
        <v>119.34</v>
      </c>
      <c r="Z2" s="12">
        <v>118.15</v>
      </c>
      <c r="AA2" s="12">
        <v>118.67</v>
      </c>
      <c r="AB2" s="117">
        <v>4728500</v>
      </c>
      <c r="AC2" s="12">
        <v>118.67</v>
      </c>
      <c r="AD2" s="2">
        <f>Y2-Z2</f>
        <v>1.1899999999999977</v>
      </c>
      <c r="AE2" s="167">
        <f>AC2/AC3-1</f>
        <v>6.1042814752012564E-3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115.13</v>
      </c>
      <c r="T3" s="1">
        <v>42231</v>
      </c>
      <c r="U3" t="s">
        <v>187</v>
      </c>
      <c r="W3" s="162">
        <v>42332</v>
      </c>
      <c r="X3" s="12">
        <v>117.9</v>
      </c>
      <c r="Y3" s="12">
        <v>118.57</v>
      </c>
      <c r="Z3" s="12">
        <v>117.28</v>
      </c>
      <c r="AA3" s="12">
        <v>117.95</v>
      </c>
      <c r="AB3" s="117">
        <v>8101000</v>
      </c>
      <c r="AC3" s="12">
        <v>117.95</v>
      </c>
      <c r="AD3" s="2">
        <f t="shared" ref="AD3:AD66" si="0">Y3-Z3</f>
        <v>1.289999999999992</v>
      </c>
      <c r="AE3" s="167">
        <f t="shared" ref="AE3:AE66" si="1">AC3/AC4-1</f>
        <v>-1.2309495896834721E-2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115.13</v>
      </c>
      <c r="T4" s="200">
        <v>42313</v>
      </c>
      <c r="U4" t="s">
        <v>186</v>
      </c>
      <c r="W4" s="162">
        <v>42331</v>
      </c>
      <c r="X4" s="12">
        <v>120.3</v>
      </c>
      <c r="Y4" s="12">
        <v>120.65</v>
      </c>
      <c r="Z4" s="12">
        <v>119</v>
      </c>
      <c r="AA4" s="12">
        <v>119.42</v>
      </c>
      <c r="AB4" s="117">
        <v>6980300</v>
      </c>
      <c r="AC4" s="12">
        <v>119.42</v>
      </c>
      <c r="AD4" s="2">
        <f t="shared" si="0"/>
        <v>1.6500000000000057</v>
      </c>
      <c r="AE4" s="167">
        <f t="shared" si="1"/>
        <v>-5.4135087865411213E-3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42328</v>
      </c>
      <c r="X5" s="12">
        <v>119.11</v>
      </c>
      <c r="Y5" s="12">
        <v>120.25</v>
      </c>
      <c r="Z5" s="12">
        <v>118.9</v>
      </c>
      <c r="AA5" s="12">
        <v>120.07</v>
      </c>
      <c r="AB5" s="117">
        <v>9870000</v>
      </c>
      <c r="AC5" s="12">
        <v>120.07</v>
      </c>
      <c r="AD5" s="2">
        <f t="shared" si="0"/>
        <v>1.3499999999999943</v>
      </c>
      <c r="AE5" s="167">
        <f t="shared" si="1"/>
        <v>1.1456490607362424E-2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118.14</v>
      </c>
      <c r="Y6" s="12">
        <v>119.16</v>
      </c>
      <c r="Z6" s="12">
        <v>117.64</v>
      </c>
      <c r="AA6" s="12">
        <v>118.71</v>
      </c>
      <c r="AB6" s="117">
        <v>6097000</v>
      </c>
      <c r="AC6" s="12">
        <v>118.71</v>
      </c>
      <c r="AD6" s="2">
        <f t="shared" si="0"/>
        <v>1.519999999999996</v>
      </c>
      <c r="AE6" s="167">
        <f t="shared" si="1"/>
        <v>4.8247841543931358E-3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42326</v>
      </c>
      <c r="X7" s="12">
        <v>116.22</v>
      </c>
      <c r="Y7" s="12">
        <v>118.28</v>
      </c>
      <c r="Z7" s="12">
        <v>116.05</v>
      </c>
      <c r="AA7" s="12">
        <v>118.14</v>
      </c>
      <c r="AB7" s="117">
        <v>6544100</v>
      </c>
      <c r="AC7" s="12">
        <v>118.14</v>
      </c>
      <c r="AD7" s="2">
        <f t="shared" si="0"/>
        <v>2.230000000000004</v>
      </c>
      <c r="AE7" s="167">
        <f t="shared" si="1"/>
        <v>1.7308189098424132E-2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116.11</v>
      </c>
      <c r="Y8" s="12">
        <v>117.55</v>
      </c>
      <c r="Z8" s="12">
        <v>115.51</v>
      </c>
      <c r="AA8" s="12">
        <v>116.13</v>
      </c>
      <c r="AB8" s="117">
        <v>6409500</v>
      </c>
      <c r="AC8" s="12">
        <v>116.13</v>
      </c>
      <c r="AD8" s="2">
        <f t="shared" si="0"/>
        <v>2.039999999999992</v>
      </c>
      <c r="AE8" s="167">
        <f t="shared" si="1"/>
        <v>1.8115942028984477E-3</v>
      </c>
    </row>
    <row r="9" spans="1:31" x14ac:dyDescent="0.25">
      <c r="W9" s="162">
        <v>42324</v>
      </c>
      <c r="X9" s="12">
        <v>113.47</v>
      </c>
      <c r="Y9" s="12">
        <v>116.08</v>
      </c>
      <c r="Z9" s="12">
        <v>113.34</v>
      </c>
      <c r="AA9" s="12">
        <v>115.92</v>
      </c>
      <c r="AB9" s="117">
        <v>5743800</v>
      </c>
      <c r="AC9" s="12">
        <v>115.92</v>
      </c>
      <c r="AD9" s="2">
        <f t="shared" si="0"/>
        <v>2.7399999999999949</v>
      </c>
      <c r="AE9" s="167">
        <f t="shared" si="1"/>
        <v>9.4043887147334804E-3</v>
      </c>
    </row>
    <row r="10" spans="1:31" x14ac:dyDescent="0.25">
      <c r="W10" s="162">
        <v>42321</v>
      </c>
      <c r="X10" s="12">
        <v>115.92</v>
      </c>
      <c r="Y10" s="12">
        <v>116.42</v>
      </c>
      <c r="Z10" s="12">
        <v>114.38</v>
      </c>
      <c r="AA10" s="12">
        <v>114.84</v>
      </c>
      <c r="AB10" s="117">
        <v>7881700</v>
      </c>
      <c r="AC10" s="12">
        <v>114.84</v>
      </c>
      <c r="AD10" s="2">
        <f t="shared" si="0"/>
        <v>2.0400000000000063</v>
      </c>
      <c r="AE10" s="167">
        <f t="shared" si="1"/>
        <v>-1.1789002667584425E-2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42320</v>
      </c>
      <c r="X11" s="12">
        <v>115.6</v>
      </c>
      <c r="Y11" s="12">
        <v>116.99</v>
      </c>
      <c r="Z11" s="12">
        <v>115</v>
      </c>
      <c r="AA11" s="12">
        <v>116.21</v>
      </c>
      <c r="AB11" s="117">
        <v>7101000</v>
      </c>
      <c r="AC11" s="12">
        <v>116.21</v>
      </c>
      <c r="AD11" s="2">
        <f t="shared" si="0"/>
        <v>1.9899999999999949</v>
      </c>
      <c r="AE11" s="167">
        <f t="shared" si="1"/>
        <v>-2.6604874699622805E-3</v>
      </c>
    </row>
    <row r="12" spans="1:31" x14ac:dyDescent="0.25">
      <c r="W12" s="162">
        <v>42319</v>
      </c>
      <c r="X12" s="12">
        <v>117.55</v>
      </c>
      <c r="Y12" s="12">
        <v>117.58</v>
      </c>
      <c r="Z12" s="12">
        <v>116.43</v>
      </c>
      <c r="AA12" s="12">
        <v>116.52</v>
      </c>
      <c r="AB12" s="117">
        <v>6346100</v>
      </c>
      <c r="AC12" s="12">
        <v>116.52</v>
      </c>
      <c r="AD12" s="2">
        <f t="shared" si="0"/>
        <v>1.1499999999999915</v>
      </c>
      <c r="AE12" s="167">
        <f t="shared" si="1"/>
        <v>-7.6647930505876483E-3</v>
      </c>
    </row>
    <row r="13" spans="1:31" x14ac:dyDescent="0.25">
      <c r="W13" s="162">
        <v>42318</v>
      </c>
      <c r="X13" s="12">
        <v>116.17</v>
      </c>
      <c r="Y13" s="12">
        <v>117.51</v>
      </c>
      <c r="Z13" s="12">
        <v>115.51</v>
      </c>
      <c r="AA13" s="12">
        <v>117.42</v>
      </c>
      <c r="AB13" s="117">
        <v>8123700</v>
      </c>
      <c r="AC13" s="12">
        <v>117.42</v>
      </c>
      <c r="AD13" s="2">
        <f t="shared" si="0"/>
        <v>2</v>
      </c>
      <c r="AE13" s="167">
        <f t="shared" si="1"/>
        <v>8.5895894176257759E-3</v>
      </c>
    </row>
    <row r="14" spans="1:31" x14ac:dyDescent="0.25">
      <c r="W14" s="162">
        <v>42317</v>
      </c>
      <c r="X14" s="12">
        <v>115.9</v>
      </c>
      <c r="Y14" s="12">
        <v>116.73</v>
      </c>
      <c r="Z14" s="12">
        <v>115.18</v>
      </c>
      <c r="AA14" s="12">
        <v>116.42</v>
      </c>
      <c r="AB14" s="117">
        <v>9277100</v>
      </c>
      <c r="AC14" s="12">
        <v>116.42</v>
      </c>
      <c r="AD14" s="2">
        <f t="shared" si="0"/>
        <v>1.5499999999999972</v>
      </c>
      <c r="AE14" s="167">
        <f t="shared" si="1"/>
        <v>6.4839629981845448E-3</v>
      </c>
    </row>
    <row r="15" spans="1:31" x14ac:dyDescent="0.25">
      <c r="W15" s="162">
        <v>42314</v>
      </c>
      <c r="X15" s="12">
        <v>114.6</v>
      </c>
      <c r="Y15" s="12">
        <v>116.75</v>
      </c>
      <c r="Z15" s="12">
        <v>114.57</v>
      </c>
      <c r="AA15" s="12">
        <v>115.67</v>
      </c>
      <c r="AB15" s="117">
        <v>16624800</v>
      </c>
      <c r="AC15" s="12">
        <v>115.67</v>
      </c>
      <c r="AD15" s="2">
        <f t="shared" si="0"/>
        <v>2.1800000000000068</v>
      </c>
      <c r="AE15" s="167">
        <f t="shared" si="1"/>
        <v>2.3628318584070884E-2</v>
      </c>
    </row>
    <row r="16" spans="1:31" x14ac:dyDescent="0.25">
      <c r="W16" s="162">
        <v>42313</v>
      </c>
      <c r="X16" s="12">
        <v>113.26</v>
      </c>
      <c r="Y16" s="12">
        <v>113.93</v>
      </c>
      <c r="Z16" s="12">
        <v>111.6</v>
      </c>
      <c r="AA16" s="12">
        <v>113</v>
      </c>
      <c r="AB16" s="117">
        <v>12600000</v>
      </c>
      <c r="AC16" s="12">
        <v>113</v>
      </c>
      <c r="AD16" s="2">
        <f t="shared" si="0"/>
        <v>2.3300000000000125</v>
      </c>
      <c r="AE16" s="167">
        <f t="shared" si="1"/>
        <v>-2.2075055187638082E-3</v>
      </c>
    </row>
    <row r="17" spans="23:31" x14ac:dyDescent="0.25">
      <c r="W17" s="162">
        <v>42312</v>
      </c>
      <c r="X17" s="12">
        <v>116.64</v>
      </c>
      <c r="Y17" s="12">
        <v>116.83</v>
      </c>
      <c r="Z17" s="12">
        <v>110.81</v>
      </c>
      <c r="AA17" s="12">
        <v>113.25</v>
      </c>
      <c r="AB17" s="117">
        <v>20690800</v>
      </c>
      <c r="AC17" s="12">
        <v>113.25</v>
      </c>
      <c r="AD17" s="2">
        <f t="shared" si="0"/>
        <v>6.019999999999996</v>
      </c>
      <c r="AE17" s="167">
        <f t="shared" si="1"/>
        <v>-1.9819975765968501E-2</v>
      </c>
    </row>
    <row r="18" spans="23:31" x14ac:dyDescent="0.25">
      <c r="W18" s="162">
        <v>42311</v>
      </c>
      <c r="X18" s="12">
        <v>114.97</v>
      </c>
      <c r="Y18" s="12">
        <v>116.4</v>
      </c>
      <c r="Z18" s="12">
        <v>114.54</v>
      </c>
      <c r="AA18" s="12">
        <v>115.54</v>
      </c>
      <c r="AB18" s="117">
        <v>7062800</v>
      </c>
      <c r="AC18" s="12">
        <v>115.54</v>
      </c>
      <c r="AD18" s="2">
        <f t="shared" si="0"/>
        <v>1.8599999999999994</v>
      </c>
      <c r="AE18" s="167">
        <f t="shared" si="1"/>
        <v>4.346314325452072E-3</v>
      </c>
    </row>
    <row r="19" spans="23:31" x14ac:dyDescent="0.25">
      <c r="W19" s="162">
        <v>42310</v>
      </c>
      <c r="X19" s="12">
        <v>114.49</v>
      </c>
      <c r="Y19" s="12">
        <v>115.31</v>
      </c>
      <c r="Z19" s="12">
        <v>114.01</v>
      </c>
      <c r="AA19" s="12">
        <v>115.04</v>
      </c>
      <c r="AB19" s="117">
        <v>6935800</v>
      </c>
      <c r="AC19" s="12">
        <v>115.04</v>
      </c>
      <c r="AD19" s="2">
        <f t="shared" si="0"/>
        <v>1.2999999999999972</v>
      </c>
      <c r="AE19" s="167">
        <f t="shared" si="1"/>
        <v>1.1429576226481553E-2</v>
      </c>
    </row>
    <row r="20" spans="23:31" x14ac:dyDescent="0.25">
      <c r="W20" s="162">
        <v>42307</v>
      </c>
      <c r="X20" s="12">
        <v>115</v>
      </c>
      <c r="Y20" s="12">
        <v>115.24</v>
      </c>
      <c r="Z20" s="12">
        <v>113.67</v>
      </c>
      <c r="AA20" s="12">
        <v>113.74</v>
      </c>
      <c r="AB20" s="117">
        <v>8360100</v>
      </c>
      <c r="AC20" s="12">
        <v>113.74</v>
      </c>
      <c r="AD20" s="2">
        <f t="shared" si="0"/>
        <v>1.5699999999999932</v>
      </c>
      <c r="AE20" s="167">
        <f t="shared" si="1"/>
        <v>-1.1300417246175365E-2</v>
      </c>
    </row>
    <row r="21" spans="23:31" x14ac:dyDescent="0.25">
      <c r="W21" s="162">
        <v>42306</v>
      </c>
      <c r="X21" s="12">
        <v>114.34</v>
      </c>
      <c r="Y21" s="12">
        <v>115.4</v>
      </c>
      <c r="Z21" s="12">
        <v>114.2</v>
      </c>
      <c r="AA21" s="12">
        <v>115.04</v>
      </c>
      <c r="AB21" s="117">
        <v>6067100</v>
      </c>
      <c r="AC21" s="12">
        <v>115.04</v>
      </c>
      <c r="AD21" s="2">
        <f t="shared" si="0"/>
        <v>1.2000000000000028</v>
      </c>
      <c r="AE21" s="167">
        <f t="shared" si="1"/>
        <v>6.1220920062969864E-3</v>
      </c>
    </row>
    <row r="22" spans="23:31" x14ac:dyDescent="0.25">
      <c r="W22" s="162">
        <v>42305</v>
      </c>
      <c r="X22" s="12">
        <v>113.97</v>
      </c>
      <c r="Y22" s="12">
        <v>114.46</v>
      </c>
      <c r="Z22" s="12">
        <v>112.86</v>
      </c>
      <c r="AA22" s="12">
        <v>114.34</v>
      </c>
      <c r="AB22" s="117">
        <v>6438400</v>
      </c>
      <c r="AC22" s="12">
        <v>114.34</v>
      </c>
      <c r="AD22" s="2">
        <f t="shared" si="0"/>
        <v>1.5999999999999943</v>
      </c>
      <c r="AE22" s="167">
        <f t="shared" si="1"/>
        <v>5.0101081128592906E-3</v>
      </c>
    </row>
    <row r="23" spans="23:31" x14ac:dyDescent="0.25">
      <c r="W23" s="162">
        <v>42304</v>
      </c>
      <c r="X23" s="12">
        <v>113.29</v>
      </c>
      <c r="Y23" s="12">
        <v>114.27</v>
      </c>
      <c r="Z23" s="12">
        <v>113.25</v>
      </c>
      <c r="AA23" s="12">
        <v>113.77</v>
      </c>
      <c r="AB23" s="117">
        <v>5728900</v>
      </c>
      <c r="AC23" s="12">
        <v>113.77</v>
      </c>
      <c r="AD23" s="2">
        <f t="shared" si="0"/>
        <v>1.019999999999996</v>
      </c>
      <c r="AE23" s="167">
        <f t="shared" si="1"/>
        <v>2.2022551092317766E-3</v>
      </c>
    </row>
    <row r="24" spans="23:31" x14ac:dyDescent="0.25">
      <c r="W24" s="162">
        <v>42303</v>
      </c>
      <c r="X24" s="12">
        <v>113.07</v>
      </c>
      <c r="Y24" s="12">
        <v>113.58</v>
      </c>
      <c r="Z24" s="12">
        <v>112.12</v>
      </c>
      <c r="AA24" s="12">
        <v>113.52</v>
      </c>
      <c r="AB24" s="117">
        <v>5722800</v>
      </c>
      <c r="AC24" s="12">
        <v>113.52</v>
      </c>
      <c r="AD24" s="2">
        <f t="shared" si="0"/>
        <v>1.4599999999999937</v>
      </c>
      <c r="AE24" s="167">
        <f t="shared" si="1"/>
        <v>3.8022813688212143E-3</v>
      </c>
    </row>
    <row r="25" spans="23:31" x14ac:dyDescent="0.25">
      <c r="W25" s="162">
        <v>42300</v>
      </c>
      <c r="X25" s="12">
        <v>114.21</v>
      </c>
      <c r="Y25" s="12">
        <v>114.21</v>
      </c>
      <c r="Z25" s="12">
        <v>111.85</v>
      </c>
      <c r="AA25" s="12">
        <v>113.09</v>
      </c>
      <c r="AB25" s="117">
        <v>7919700</v>
      </c>
      <c r="AC25" s="12">
        <v>113.09</v>
      </c>
      <c r="AD25" s="2">
        <f t="shared" si="0"/>
        <v>2.3599999999999994</v>
      </c>
      <c r="AE25" s="167">
        <f t="shared" si="1"/>
        <v>-1.4128035320087884E-3</v>
      </c>
    </row>
    <row r="26" spans="23:31" x14ac:dyDescent="0.25">
      <c r="W26" s="162">
        <v>42299</v>
      </c>
      <c r="X26" s="12">
        <v>110.67</v>
      </c>
      <c r="Y26" s="12">
        <v>113.35</v>
      </c>
      <c r="Z26" s="12">
        <v>110.39</v>
      </c>
      <c r="AA26" s="12">
        <v>113.25</v>
      </c>
      <c r="AB26" s="117">
        <v>9844700</v>
      </c>
      <c r="AC26" s="12">
        <v>113.25</v>
      </c>
      <c r="AD26" s="2">
        <f t="shared" si="0"/>
        <v>2.9599999999999937</v>
      </c>
      <c r="AE26" s="167">
        <f t="shared" si="1"/>
        <v>2.8703787809973624E-2</v>
      </c>
    </row>
    <row r="27" spans="23:31" x14ac:dyDescent="0.25">
      <c r="W27" s="162">
        <v>42298</v>
      </c>
      <c r="X27" s="12">
        <v>110.67</v>
      </c>
      <c r="Y27" s="12">
        <v>111.56</v>
      </c>
      <c r="Z27" s="12">
        <v>110.01</v>
      </c>
      <c r="AA27" s="12">
        <v>110.09</v>
      </c>
      <c r="AB27" s="117">
        <v>8769800</v>
      </c>
      <c r="AC27" s="12">
        <v>110.09</v>
      </c>
      <c r="AD27" s="2">
        <f t="shared" si="0"/>
        <v>1.5499999999999972</v>
      </c>
      <c r="AE27" s="167">
        <f t="shared" si="1"/>
        <v>2.2760378732702424E-3</v>
      </c>
    </row>
    <row r="28" spans="23:31" x14ac:dyDescent="0.25">
      <c r="W28" s="162">
        <v>42297</v>
      </c>
      <c r="X28" s="12">
        <v>109.55</v>
      </c>
      <c r="Y28" s="12">
        <v>110.53</v>
      </c>
      <c r="Z28" s="12">
        <v>109.41</v>
      </c>
      <c r="AA28" s="12">
        <v>109.84</v>
      </c>
      <c r="AB28" s="117">
        <v>9542400</v>
      </c>
      <c r="AC28" s="12">
        <v>109.84</v>
      </c>
      <c r="AD28" s="2">
        <f t="shared" si="0"/>
        <v>1.1200000000000045</v>
      </c>
      <c r="AE28" s="167">
        <f t="shared" si="1"/>
        <v>3.3799214396639243E-3</v>
      </c>
    </row>
    <row r="29" spans="23:31" x14ac:dyDescent="0.25">
      <c r="W29" s="162">
        <v>42296</v>
      </c>
      <c r="X29" s="12">
        <v>108.25</v>
      </c>
      <c r="Y29" s="12">
        <v>109.97</v>
      </c>
      <c r="Z29" s="12">
        <v>107.94</v>
      </c>
      <c r="AA29" s="12">
        <v>109.47</v>
      </c>
      <c r="AB29" s="117">
        <v>8001900</v>
      </c>
      <c r="AC29" s="12">
        <v>109.47</v>
      </c>
      <c r="AD29" s="2">
        <f t="shared" si="0"/>
        <v>2.0300000000000011</v>
      </c>
      <c r="AE29" s="167">
        <f t="shared" si="1"/>
        <v>1.1363636363636465E-2</v>
      </c>
    </row>
    <row r="30" spans="23:31" x14ac:dyDescent="0.25">
      <c r="W30" s="162">
        <v>42293</v>
      </c>
      <c r="X30" s="12">
        <v>108.27</v>
      </c>
      <c r="Y30" s="12">
        <v>108.5</v>
      </c>
      <c r="Z30" s="12">
        <v>107.46</v>
      </c>
      <c r="AA30" s="12">
        <v>108.24</v>
      </c>
      <c r="AB30" s="117">
        <v>5739600</v>
      </c>
      <c r="AC30" s="12">
        <v>108.24</v>
      </c>
      <c r="AD30" s="2">
        <f t="shared" si="0"/>
        <v>1.0400000000000063</v>
      </c>
      <c r="AE30" s="167">
        <f t="shared" si="1"/>
        <v>3.2440448605060013E-3</v>
      </c>
    </row>
    <row r="31" spans="23:31" x14ac:dyDescent="0.25">
      <c r="W31" s="162">
        <v>42292</v>
      </c>
      <c r="X31" s="12">
        <v>106.5</v>
      </c>
      <c r="Y31" s="12">
        <v>108</v>
      </c>
      <c r="Z31" s="12">
        <v>106.26</v>
      </c>
      <c r="AA31" s="12">
        <v>107.89</v>
      </c>
      <c r="AB31" s="117">
        <v>6739200</v>
      </c>
      <c r="AC31" s="12">
        <v>107.89</v>
      </c>
      <c r="AD31" s="2">
        <f t="shared" si="0"/>
        <v>1.7399999999999949</v>
      </c>
      <c r="AE31" s="167">
        <f t="shared" si="1"/>
        <v>2.0429395630379155E-2</v>
      </c>
    </row>
    <row r="32" spans="23:31" x14ac:dyDescent="0.25">
      <c r="W32" s="162">
        <v>42291</v>
      </c>
      <c r="X32" s="12">
        <v>106.5</v>
      </c>
      <c r="Y32" s="12">
        <v>106.85</v>
      </c>
      <c r="Z32" s="12">
        <v>105.23</v>
      </c>
      <c r="AA32" s="12">
        <v>105.73</v>
      </c>
      <c r="AB32" s="117">
        <v>5563600</v>
      </c>
      <c r="AC32" s="12">
        <v>105.73</v>
      </c>
      <c r="AD32" s="2">
        <f t="shared" si="0"/>
        <v>1.6199999999999903</v>
      </c>
      <c r="AE32" s="167">
        <f t="shared" si="1"/>
        <v>-8.0682990899708651E-3</v>
      </c>
    </row>
    <row r="33" spans="15:31" x14ac:dyDescent="0.25">
      <c r="W33" s="162">
        <v>42290</v>
      </c>
      <c r="X33" s="12">
        <v>105.74</v>
      </c>
      <c r="Y33" s="12">
        <v>107.39</v>
      </c>
      <c r="Z33" s="12">
        <v>105.31</v>
      </c>
      <c r="AA33" s="12">
        <v>106.59</v>
      </c>
      <c r="AB33" s="117">
        <v>8342700</v>
      </c>
      <c r="AC33" s="12">
        <v>106.59</v>
      </c>
      <c r="AD33" s="2">
        <f t="shared" si="0"/>
        <v>2.0799999999999983</v>
      </c>
      <c r="AE33" s="167">
        <f t="shared" si="1"/>
        <v>2.2566995768689146E-3</v>
      </c>
    </row>
    <row r="34" spans="15:31" x14ac:dyDescent="0.25">
      <c r="W34" s="162">
        <v>42289</v>
      </c>
      <c r="X34" s="12">
        <v>105.91</v>
      </c>
      <c r="Y34" s="12">
        <v>106.7</v>
      </c>
      <c r="Z34" s="12">
        <v>105.62</v>
      </c>
      <c r="AA34" s="12">
        <v>106.35</v>
      </c>
      <c r="AB34" s="117">
        <v>5179000</v>
      </c>
      <c r="AC34" s="12">
        <v>106.35</v>
      </c>
      <c r="AD34" s="2">
        <f t="shared" si="0"/>
        <v>1.0799999999999983</v>
      </c>
      <c r="AE34" s="167">
        <f t="shared" si="1"/>
        <v>7.4838954149298864E-3</v>
      </c>
    </row>
    <row r="35" spans="15:31" x14ac:dyDescent="0.25">
      <c r="W35" s="162">
        <v>42286</v>
      </c>
      <c r="X35" s="12">
        <v>105.09</v>
      </c>
      <c r="Y35" s="12">
        <v>106.05</v>
      </c>
      <c r="Z35" s="12">
        <v>104.67</v>
      </c>
      <c r="AA35" s="12">
        <v>105.56</v>
      </c>
      <c r="AB35" s="117">
        <v>7341800</v>
      </c>
      <c r="AC35" s="12">
        <v>105.56</v>
      </c>
      <c r="AD35" s="2">
        <f t="shared" si="0"/>
        <v>1.3799999999999955</v>
      </c>
      <c r="AE35" s="167">
        <f t="shared" si="1"/>
        <v>9.081349775356129E-3</v>
      </c>
    </row>
    <row r="36" spans="15:31" x14ac:dyDescent="0.25">
      <c r="W36" s="162">
        <v>42285</v>
      </c>
      <c r="X36" s="12">
        <v>103.2</v>
      </c>
      <c r="Y36" s="12">
        <v>104.89</v>
      </c>
      <c r="Z36" s="12">
        <v>102.7</v>
      </c>
      <c r="AA36" s="12">
        <v>104.61</v>
      </c>
      <c r="AB36" s="117">
        <v>7499100</v>
      </c>
      <c r="AC36" s="12">
        <v>104.61</v>
      </c>
      <c r="AD36" s="2">
        <f t="shared" si="0"/>
        <v>2.1899999999999977</v>
      </c>
      <c r="AE36" s="167">
        <f t="shared" si="1"/>
        <v>1.1799980655769371E-2</v>
      </c>
    </row>
    <row r="37" spans="15:31" x14ac:dyDescent="0.25">
      <c r="W37" s="162">
        <v>42284</v>
      </c>
      <c r="X37" s="12">
        <v>104.49</v>
      </c>
      <c r="Y37" s="12">
        <v>104.59</v>
      </c>
      <c r="Z37" s="12">
        <v>102.66</v>
      </c>
      <c r="AA37" s="12">
        <v>103.39</v>
      </c>
      <c r="AB37" s="117">
        <v>6947200</v>
      </c>
      <c r="AC37" s="12">
        <v>103.39</v>
      </c>
      <c r="AD37" s="2">
        <f t="shared" si="0"/>
        <v>1.9300000000000068</v>
      </c>
      <c r="AE37" s="167">
        <f t="shared" si="1"/>
        <v>-3.6619446853618509E-3</v>
      </c>
    </row>
    <row r="38" spans="15:31" x14ac:dyDescent="0.25">
      <c r="W38" s="162">
        <v>42283</v>
      </c>
      <c r="X38" s="12">
        <v>104.19</v>
      </c>
      <c r="Y38" s="12">
        <v>104.51</v>
      </c>
      <c r="Z38" s="12">
        <v>103.21</v>
      </c>
      <c r="AA38" s="12">
        <v>103.77</v>
      </c>
      <c r="AB38" s="117">
        <v>5660600</v>
      </c>
      <c r="AC38" s="12">
        <v>103.77</v>
      </c>
      <c r="AD38" s="2">
        <f t="shared" si="0"/>
        <v>1.3000000000000114</v>
      </c>
      <c r="AE38" s="167">
        <f t="shared" si="1"/>
        <v>-7.7034183919111321E-4</v>
      </c>
    </row>
    <row r="39" spans="15:31" x14ac:dyDescent="0.25">
      <c r="W39" s="162">
        <v>42282</v>
      </c>
      <c r="X39" s="12">
        <v>103.7</v>
      </c>
      <c r="Y39" s="12">
        <v>104.2</v>
      </c>
      <c r="Z39" s="12">
        <v>102.61</v>
      </c>
      <c r="AA39" s="12">
        <v>103.85</v>
      </c>
      <c r="AB39" s="117">
        <v>7144600</v>
      </c>
      <c r="AC39" s="12">
        <v>103.85</v>
      </c>
      <c r="AD39" s="2">
        <f t="shared" si="0"/>
        <v>1.5900000000000034</v>
      </c>
      <c r="AE39" s="167">
        <f t="shared" si="1"/>
        <v>8.2524271844659491E-3</v>
      </c>
    </row>
    <row r="40" spans="15:31" ht="20.25" thickBot="1" x14ac:dyDescent="0.35">
      <c r="O40" s="336" t="s">
        <v>78</v>
      </c>
      <c r="P40" s="336"/>
      <c r="T40" s="113" t="s">
        <v>129</v>
      </c>
      <c r="W40" s="162">
        <v>42279</v>
      </c>
      <c r="X40" s="12">
        <v>101.21</v>
      </c>
      <c r="Y40" s="12">
        <v>103.01</v>
      </c>
      <c r="Z40" s="12">
        <v>99.88</v>
      </c>
      <c r="AA40" s="12">
        <v>103</v>
      </c>
      <c r="AB40" s="117">
        <v>9105600</v>
      </c>
      <c r="AC40" s="12">
        <v>103</v>
      </c>
      <c r="AD40" s="2">
        <f t="shared" si="0"/>
        <v>3.1300000000000097</v>
      </c>
      <c r="AE40" s="167">
        <f t="shared" si="1"/>
        <v>3.2141813577482026E-3</v>
      </c>
    </row>
    <row r="41" spans="15:31" ht="15.75" thickTop="1" x14ac:dyDescent="0.25">
      <c r="O41" s="105">
        <v>1.1000000000000001</v>
      </c>
      <c r="P41" s="105">
        <f>O41*$Q$4</f>
        <v>126.643</v>
      </c>
      <c r="Q41" s="2"/>
      <c r="T41" s="157" t="s">
        <v>114</v>
      </c>
      <c r="U41" s="120">
        <v>118.67</v>
      </c>
      <c r="W41" s="162">
        <v>42278</v>
      </c>
      <c r="X41" s="12">
        <v>102.97</v>
      </c>
      <c r="Y41" s="12">
        <v>103.47</v>
      </c>
      <c r="Z41" s="12">
        <v>101.08</v>
      </c>
      <c r="AA41" s="12">
        <v>102.67</v>
      </c>
      <c r="AB41" s="117">
        <v>7503700</v>
      </c>
      <c r="AC41" s="12">
        <v>102.67</v>
      </c>
      <c r="AD41" s="2">
        <f t="shared" si="0"/>
        <v>2.3900000000000006</v>
      </c>
      <c r="AE41" s="167">
        <f t="shared" si="1"/>
        <v>4.5988258317024577E-3</v>
      </c>
    </row>
    <row r="42" spans="15:31" x14ac:dyDescent="0.25">
      <c r="O42" s="105">
        <v>1.0900000000000001</v>
      </c>
      <c r="P42" s="105">
        <f t="shared" ref="P42:P61" si="2">O42*$Q$4</f>
        <v>125.49170000000001</v>
      </c>
      <c r="Q42" s="2"/>
      <c r="T42" s="115" t="s">
        <v>115</v>
      </c>
      <c r="U42" s="110">
        <v>116</v>
      </c>
      <c r="W42" s="162">
        <v>42277</v>
      </c>
      <c r="X42" s="12">
        <v>100.78</v>
      </c>
      <c r="Y42" s="12">
        <v>102.43</v>
      </c>
      <c r="Z42" s="12">
        <v>100.5</v>
      </c>
      <c r="AA42" s="12">
        <v>102.2</v>
      </c>
      <c r="AB42" s="117">
        <v>9190000</v>
      </c>
      <c r="AC42" s="12">
        <v>102.2</v>
      </c>
      <c r="AD42" s="2">
        <f t="shared" si="0"/>
        <v>1.9300000000000068</v>
      </c>
      <c r="AE42" s="167">
        <f t="shared" si="1"/>
        <v>2.7962180647757018E-2</v>
      </c>
    </row>
    <row r="43" spans="15:31" x14ac:dyDescent="0.25">
      <c r="O43" s="105">
        <v>1.08</v>
      </c>
      <c r="P43" s="105">
        <f t="shared" si="2"/>
        <v>124.3404</v>
      </c>
      <c r="Q43" s="2"/>
      <c r="T43" s="115" t="s">
        <v>116</v>
      </c>
      <c r="U43" s="110" t="s">
        <v>347</v>
      </c>
      <c r="W43" s="162">
        <v>42276</v>
      </c>
      <c r="X43" s="12">
        <v>98.51</v>
      </c>
      <c r="Y43" s="12">
        <v>100.06</v>
      </c>
      <c r="Z43" s="12">
        <v>97.77</v>
      </c>
      <c r="AA43" s="12">
        <v>99.42</v>
      </c>
      <c r="AB43" s="117">
        <v>9466900</v>
      </c>
      <c r="AC43" s="12">
        <v>99.42</v>
      </c>
      <c r="AD43" s="2">
        <f t="shared" si="0"/>
        <v>2.2900000000000063</v>
      </c>
      <c r="AE43" s="167">
        <f t="shared" si="1"/>
        <v>9.4425830033506575E-3</v>
      </c>
    </row>
    <row r="44" spans="15:31" x14ac:dyDescent="0.25">
      <c r="O44" s="105">
        <v>1.07</v>
      </c>
      <c r="P44" s="105">
        <f t="shared" si="2"/>
        <v>123.1891</v>
      </c>
      <c r="Q44" s="2"/>
      <c r="T44" s="115" t="s">
        <v>117</v>
      </c>
      <c r="U44" s="110" t="s">
        <v>348</v>
      </c>
      <c r="W44" s="162">
        <v>42275</v>
      </c>
      <c r="X44" s="12">
        <v>99.9</v>
      </c>
      <c r="Y44" s="12">
        <v>100.39</v>
      </c>
      <c r="Z44" s="12">
        <v>98.3</v>
      </c>
      <c r="AA44" s="12">
        <v>98.49</v>
      </c>
      <c r="AB44" s="117">
        <v>8238300</v>
      </c>
      <c r="AC44" s="12">
        <v>98.49</v>
      </c>
      <c r="AD44" s="2">
        <f t="shared" si="0"/>
        <v>2.0900000000000034</v>
      </c>
      <c r="AE44" s="167">
        <f t="shared" si="1"/>
        <v>-1.8045862412761737E-2</v>
      </c>
    </row>
    <row r="45" spans="15:31" x14ac:dyDescent="0.25">
      <c r="O45" s="105">
        <v>1.06</v>
      </c>
      <c r="P45" s="105">
        <f t="shared" si="2"/>
        <v>122.0378</v>
      </c>
      <c r="Q45" s="2"/>
      <c r="T45" s="115" t="s">
        <v>118</v>
      </c>
      <c r="U45" s="110">
        <v>119.32</v>
      </c>
      <c r="W45" s="162">
        <v>42272</v>
      </c>
      <c r="X45" s="12">
        <v>101.51</v>
      </c>
      <c r="Y45" s="12">
        <v>101.8</v>
      </c>
      <c r="Z45" s="12">
        <v>99.58</v>
      </c>
      <c r="AA45" s="12">
        <v>100.3</v>
      </c>
      <c r="AB45" s="117">
        <v>7179800</v>
      </c>
      <c r="AC45" s="12">
        <v>100.3</v>
      </c>
      <c r="AD45" s="2">
        <f t="shared" si="0"/>
        <v>2.2199999999999989</v>
      </c>
      <c r="AE45" s="167">
        <f t="shared" si="1"/>
        <v>-3.1802822500497374E-3</v>
      </c>
    </row>
    <row r="46" spans="15:31" x14ac:dyDescent="0.25">
      <c r="O46" s="105">
        <v>1.05</v>
      </c>
      <c r="P46" s="105">
        <f t="shared" si="2"/>
        <v>120.8865</v>
      </c>
      <c r="Q46" s="2"/>
      <c r="T46" s="115" t="s">
        <v>119</v>
      </c>
      <c r="U46" s="110">
        <v>1.4777499999999999</v>
      </c>
      <c r="W46" s="162">
        <v>42271</v>
      </c>
      <c r="X46" s="12">
        <v>101</v>
      </c>
      <c r="Y46" s="12">
        <v>101.33</v>
      </c>
      <c r="Z46" s="12">
        <v>99.24</v>
      </c>
      <c r="AA46" s="12">
        <v>100.62</v>
      </c>
      <c r="AB46" s="117">
        <v>10706800</v>
      </c>
      <c r="AC46" s="12">
        <v>100.62</v>
      </c>
      <c r="AD46" s="2">
        <f t="shared" si="0"/>
        <v>2.0900000000000034</v>
      </c>
      <c r="AE46" s="167">
        <f t="shared" si="1"/>
        <v>-9.3531554592890531E-3</v>
      </c>
    </row>
    <row r="47" spans="15:31" x14ac:dyDescent="0.25">
      <c r="O47" s="105">
        <v>1.04</v>
      </c>
      <c r="P47" s="105">
        <f t="shared" si="2"/>
        <v>119.73520000000001</v>
      </c>
      <c r="Q47" s="2"/>
      <c r="T47" s="115" t="s">
        <v>120</v>
      </c>
      <c r="U47" s="110" t="s">
        <v>160</v>
      </c>
      <c r="W47" s="162">
        <v>42270</v>
      </c>
      <c r="X47" s="12">
        <v>102.44</v>
      </c>
      <c r="Y47" s="12">
        <v>102.63</v>
      </c>
      <c r="Z47" s="12">
        <v>101.38</v>
      </c>
      <c r="AA47" s="12">
        <v>101.57</v>
      </c>
      <c r="AB47" s="117">
        <v>5818000</v>
      </c>
      <c r="AC47" s="12">
        <v>101.57</v>
      </c>
      <c r="AD47" s="2">
        <f t="shared" si="0"/>
        <v>1.25</v>
      </c>
      <c r="AE47" s="167">
        <f t="shared" si="1"/>
        <v>-8.9764855107815622E-3</v>
      </c>
    </row>
    <row r="48" spans="15:31" x14ac:dyDescent="0.25">
      <c r="O48" s="105">
        <v>1.03</v>
      </c>
      <c r="P48" s="105">
        <f t="shared" si="2"/>
        <v>118.5839</v>
      </c>
      <c r="Q48" s="2"/>
      <c r="T48" s="115"/>
      <c r="U48" s="110"/>
      <c r="W48" s="162">
        <v>42269</v>
      </c>
      <c r="X48" s="12">
        <v>102.18</v>
      </c>
      <c r="Y48" s="12">
        <v>102.75</v>
      </c>
      <c r="Z48" s="12">
        <v>101.48</v>
      </c>
      <c r="AA48" s="12">
        <v>102.49</v>
      </c>
      <c r="AB48" s="117">
        <v>8330100</v>
      </c>
      <c r="AC48" s="12">
        <v>102.49</v>
      </c>
      <c r="AD48" s="2">
        <f t="shared" si="0"/>
        <v>1.269999999999996</v>
      </c>
      <c r="AE48" s="167">
        <f t="shared" si="1"/>
        <v>-8.89662508461464E-3</v>
      </c>
    </row>
    <row r="49" spans="15:31" x14ac:dyDescent="0.25">
      <c r="O49" s="105">
        <v>1.02</v>
      </c>
      <c r="P49" s="105">
        <f t="shared" si="2"/>
        <v>117.43259999999999</v>
      </c>
      <c r="Q49" s="2"/>
      <c r="T49" s="115" t="s">
        <v>121</v>
      </c>
      <c r="U49" s="110" t="s">
        <v>303</v>
      </c>
      <c r="W49" s="162">
        <v>42268</v>
      </c>
      <c r="X49" s="12">
        <v>103.68</v>
      </c>
      <c r="Y49" s="12">
        <v>103.83</v>
      </c>
      <c r="Z49" s="12">
        <v>102.46</v>
      </c>
      <c r="AA49" s="12">
        <v>103.41</v>
      </c>
      <c r="AB49" s="117">
        <v>7152300</v>
      </c>
      <c r="AC49" s="12">
        <v>103.41</v>
      </c>
      <c r="AD49" s="2">
        <f t="shared" si="0"/>
        <v>1.3700000000000045</v>
      </c>
      <c r="AE49" s="167">
        <f t="shared" si="1"/>
        <v>5.5425904317385477E-3</v>
      </c>
    </row>
    <row r="50" spans="15:31" x14ac:dyDescent="0.25">
      <c r="O50" s="105">
        <v>1.01</v>
      </c>
      <c r="P50" s="105">
        <f t="shared" si="2"/>
        <v>116.2813</v>
      </c>
      <c r="Q50" s="2"/>
      <c r="T50" s="115" t="s">
        <v>122</v>
      </c>
      <c r="U50" s="110" t="s">
        <v>246</v>
      </c>
      <c r="W50" s="162">
        <v>42265</v>
      </c>
      <c r="X50" s="12">
        <v>103.2</v>
      </c>
      <c r="Y50" s="12">
        <v>104.21</v>
      </c>
      <c r="Z50" s="12">
        <v>102.39</v>
      </c>
      <c r="AA50" s="12">
        <v>102.84</v>
      </c>
      <c r="AB50" s="117">
        <v>13559400</v>
      </c>
      <c r="AC50" s="12">
        <v>102.84</v>
      </c>
      <c r="AD50" s="2">
        <f t="shared" si="0"/>
        <v>1.8199999999999932</v>
      </c>
      <c r="AE50" s="167">
        <f t="shared" si="1"/>
        <v>-1.305182341650668E-2</v>
      </c>
    </row>
    <row r="51" spans="15:31" x14ac:dyDescent="0.25">
      <c r="O51" s="105">
        <v>1</v>
      </c>
      <c r="P51" s="105">
        <f t="shared" si="2"/>
        <v>115.13</v>
      </c>
      <c r="Q51" s="2"/>
      <c r="T51" s="115" t="s">
        <v>123</v>
      </c>
      <c r="U51" s="112">
        <v>14912040</v>
      </c>
      <c r="W51" s="162">
        <v>42264</v>
      </c>
      <c r="X51" s="12">
        <v>104.2</v>
      </c>
      <c r="Y51" s="12">
        <v>105.95</v>
      </c>
      <c r="Z51" s="12">
        <v>103.75</v>
      </c>
      <c r="AA51" s="12">
        <v>104.2</v>
      </c>
      <c r="AB51" s="117">
        <v>7792600</v>
      </c>
      <c r="AC51" s="12">
        <v>104.2</v>
      </c>
      <c r="AD51" s="2">
        <f t="shared" si="0"/>
        <v>2.2000000000000028</v>
      </c>
      <c r="AE51" s="167">
        <f t="shared" si="1"/>
        <v>2.3085802231628261E-3</v>
      </c>
    </row>
    <row r="52" spans="15:31" x14ac:dyDescent="0.25">
      <c r="O52" s="105">
        <v>0.99</v>
      </c>
      <c r="P52" s="105">
        <f t="shared" si="2"/>
        <v>113.97869999999999</v>
      </c>
      <c r="Q52" s="2"/>
      <c r="T52" s="115" t="s">
        <v>126</v>
      </c>
      <c r="U52" s="112">
        <v>8679160</v>
      </c>
      <c r="W52" s="162">
        <v>42263</v>
      </c>
      <c r="X52" s="12">
        <v>103.32</v>
      </c>
      <c r="Y52" s="12">
        <v>104.07</v>
      </c>
      <c r="Z52" s="12">
        <v>102.75</v>
      </c>
      <c r="AA52" s="12">
        <v>103.96</v>
      </c>
      <c r="AB52" s="117">
        <v>6509700</v>
      </c>
      <c r="AC52" s="12">
        <v>103.96</v>
      </c>
      <c r="AD52" s="2">
        <f t="shared" si="0"/>
        <v>1.3199999999999932</v>
      </c>
      <c r="AE52" s="167">
        <f t="shared" si="1"/>
        <v>5.1242386154886077E-3</v>
      </c>
    </row>
    <row r="53" spans="15:31" x14ac:dyDescent="0.25">
      <c r="O53" s="105">
        <v>0.98</v>
      </c>
      <c r="P53" s="105">
        <f t="shared" si="2"/>
        <v>112.8274</v>
      </c>
      <c r="Q53" s="2"/>
      <c r="T53" s="115" t="s">
        <v>124</v>
      </c>
      <c r="U53" s="110" t="s">
        <v>304</v>
      </c>
      <c r="W53" s="162">
        <v>42262</v>
      </c>
      <c r="X53" s="12">
        <v>103.25</v>
      </c>
      <c r="Y53" s="12">
        <v>103.8</v>
      </c>
      <c r="Z53" s="12">
        <v>101.83</v>
      </c>
      <c r="AA53" s="12">
        <v>103.43</v>
      </c>
      <c r="AB53" s="117">
        <v>9171400</v>
      </c>
      <c r="AC53" s="12">
        <v>103.43</v>
      </c>
      <c r="AD53" s="2">
        <f t="shared" si="0"/>
        <v>1.9699999999999989</v>
      </c>
      <c r="AE53" s="167">
        <f t="shared" si="1"/>
        <v>-3.7565016374493387E-3</v>
      </c>
    </row>
    <row r="54" spans="15:31" x14ac:dyDescent="0.25">
      <c r="O54" s="105">
        <v>0.97</v>
      </c>
      <c r="P54" s="105">
        <f t="shared" si="2"/>
        <v>111.67609999999999</v>
      </c>
      <c r="T54" s="115" t="s">
        <v>127</v>
      </c>
      <c r="U54" s="110">
        <v>23.5</v>
      </c>
      <c r="W54" s="162">
        <v>42261</v>
      </c>
      <c r="X54" s="12">
        <v>104.65</v>
      </c>
      <c r="Y54" s="12">
        <v>104.9</v>
      </c>
      <c r="Z54" s="12">
        <v>102.99</v>
      </c>
      <c r="AA54" s="12">
        <v>103.82</v>
      </c>
      <c r="AB54" s="117">
        <v>6959800</v>
      </c>
      <c r="AC54" s="12">
        <v>103.82</v>
      </c>
      <c r="AD54" s="2">
        <f t="shared" si="0"/>
        <v>1.9100000000000108</v>
      </c>
      <c r="AE54" s="167">
        <f t="shared" si="1"/>
        <v>-6.3169984686065606E-3</v>
      </c>
    </row>
    <row r="55" spans="15:31" x14ac:dyDescent="0.25">
      <c r="O55" s="105">
        <v>0.96</v>
      </c>
      <c r="P55" s="105">
        <f t="shared" si="2"/>
        <v>110.52479999999998</v>
      </c>
      <c r="T55" s="115" t="s">
        <v>128</v>
      </c>
      <c r="U55" s="110">
        <v>4.9000000000000004</v>
      </c>
      <c r="W55" s="162">
        <v>42258</v>
      </c>
      <c r="X55" s="12">
        <v>102.35</v>
      </c>
      <c r="Y55" s="12">
        <v>104.5</v>
      </c>
      <c r="Z55" s="12">
        <v>102.2</v>
      </c>
      <c r="AA55" s="12">
        <v>104.48</v>
      </c>
      <c r="AB55" s="117">
        <v>9529800</v>
      </c>
      <c r="AC55" s="12">
        <v>104.48</v>
      </c>
      <c r="AD55" s="2">
        <f t="shared" si="0"/>
        <v>2.2999999999999972</v>
      </c>
      <c r="AE55" s="167">
        <f t="shared" si="1"/>
        <v>1.8323586744639409E-2</v>
      </c>
    </row>
    <row r="56" spans="15:31" x14ac:dyDescent="0.25">
      <c r="O56" s="105">
        <v>0.95</v>
      </c>
      <c r="P56" s="105">
        <f t="shared" si="2"/>
        <v>109.37349999999999</v>
      </c>
      <c r="T56" s="115" t="s">
        <v>125</v>
      </c>
      <c r="U56" s="110" t="s">
        <v>305</v>
      </c>
      <c r="W56" s="162">
        <v>42257</v>
      </c>
      <c r="X56" s="12">
        <v>101.85</v>
      </c>
      <c r="Y56" s="12">
        <v>103.22</v>
      </c>
      <c r="Z56" s="12">
        <v>101.33</v>
      </c>
      <c r="AA56" s="12">
        <v>102.6</v>
      </c>
      <c r="AB56" s="117">
        <v>9026100</v>
      </c>
      <c r="AC56" s="12">
        <v>102.6</v>
      </c>
      <c r="AD56" s="2">
        <f t="shared" si="0"/>
        <v>1.8900000000000006</v>
      </c>
      <c r="AE56" s="167">
        <f t="shared" si="1"/>
        <v>6.7706800117750543E-3</v>
      </c>
    </row>
    <row r="57" spans="15:31" x14ac:dyDescent="0.25">
      <c r="O57" s="105">
        <v>0.94</v>
      </c>
      <c r="P57" s="105">
        <f t="shared" si="2"/>
        <v>108.22219999999999</v>
      </c>
      <c r="W57" s="162">
        <v>42256</v>
      </c>
      <c r="X57" s="12">
        <v>104.75</v>
      </c>
      <c r="Y57" s="12">
        <v>104.95</v>
      </c>
      <c r="Z57" s="12">
        <v>101.68</v>
      </c>
      <c r="AA57" s="12">
        <v>101.91</v>
      </c>
      <c r="AB57" s="117">
        <v>9577500</v>
      </c>
      <c r="AC57" s="12">
        <v>101.91</v>
      </c>
      <c r="AD57" s="2">
        <f t="shared" si="0"/>
        <v>3.269999999999996</v>
      </c>
      <c r="AE57" s="167">
        <f t="shared" si="1"/>
        <v>-2.019036631093174E-2</v>
      </c>
    </row>
    <row r="58" spans="15:31" x14ac:dyDescent="0.25">
      <c r="O58" s="105">
        <v>0.93</v>
      </c>
      <c r="P58" s="105">
        <f t="shared" si="2"/>
        <v>107.07089999999999</v>
      </c>
      <c r="W58" s="162">
        <v>42255</v>
      </c>
      <c r="X58" s="12">
        <v>102.95</v>
      </c>
      <c r="Y58" s="12">
        <v>104.15</v>
      </c>
      <c r="Z58" s="12">
        <v>102.52</v>
      </c>
      <c r="AA58" s="12">
        <v>104.01</v>
      </c>
      <c r="AB58" s="117">
        <v>8571500</v>
      </c>
      <c r="AC58" s="12">
        <v>104.01</v>
      </c>
      <c r="AD58" s="2">
        <f t="shared" si="0"/>
        <v>1.6300000000000097</v>
      </c>
      <c r="AE58" s="167">
        <f t="shared" si="1"/>
        <v>3.0107952857284515E-2</v>
      </c>
    </row>
    <row r="59" spans="15:31" x14ac:dyDescent="0.25">
      <c r="O59" s="105">
        <v>0.92</v>
      </c>
      <c r="P59" s="105">
        <f t="shared" si="2"/>
        <v>105.9196</v>
      </c>
      <c r="W59" s="162">
        <v>42251</v>
      </c>
      <c r="X59" s="12">
        <v>100.96</v>
      </c>
      <c r="Y59" s="12">
        <v>101.82</v>
      </c>
      <c r="Z59" s="12">
        <v>100.36</v>
      </c>
      <c r="AA59" s="12">
        <v>100.97</v>
      </c>
      <c r="AB59" s="117">
        <v>9213800</v>
      </c>
      <c r="AC59" s="12">
        <v>100.97</v>
      </c>
      <c r="AD59" s="2">
        <f t="shared" si="0"/>
        <v>1.4599999999999937</v>
      </c>
      <c r="AE59" s="167">
        <f t="shared" si="1"/>
        <v>-1.0000980488283129E-2</v>
      </c>
    </row>
    <row r="60" spans="15:31" x14ac:dyDescent="0.25">
      <c r="O60" s="105">
        <v>0.91</v>
      </c>
      <c r="P60" s="105">
        <f t="shared" si="2"/>
        <v>104.7683</v>
      </c>
      <c r="W60" s="162">
        <v>42250</v>
      </c>
      <c r="X60" s="12">
        <v>102.2</v>
      </c>
      <c r="Y60" s="12">
        <v>103.03</v>
      </c>
      <c r="Z60" s="12">
        <v>101.46</v>
      </c>
      <c r="AA60" s="12">
        <v>101.99</v>
      </c>
      <c r="AB60" s="117">
        <v>8953300</v>
      </c>
      <c r="AC60" s="12">
        <v>101.99</v>
      </c>
      <c r="AD60" s="2">
        <f t="shared" si="0"/>
        <v>1.5700000000000074</v>
      </c>
      <c r="AE60" s="167">
        <f t="shared" si="1"/>
        <v>9.8145058396315044E-4</v>
      </c>
    </row>
    <row r="61" spans="15:31" x14ac:dyDescent="0.25">
      <c r="O61" s="105">
        <v>0.9</v>
      </c>
      <c r="P61" s="105">
        <f t="shared" si="2"/>
        <v>103.617</v>
      </c>
      <c r="W61" s="162">
        <v>42249</v>
      </c>
      <c r="X61" s="12">
        <v>100.92</v>
      </c>
      <c r="Y61" s="12">
        <v>101.94</v>
      </c>
      <c r="Z61" s="12">
        <v>99.55</v>
      </c>
      <c r="AA61" s="12">
        <v>101.89</v>
      </c>
      <c r="AB61" s="117">
        <v>12148200</v>
      </c>
      <c r="AC61" s="12">
        <v>101.89</v>
      </c>
      <c r="AD61" s="2">
        <f t="shared" si="0"/>
        <v>2.3900000000000006</v>
      </c>
      <c r="AE61" s="167">
        <f t="shared" si="1"/>
        <v>2.3917194251833918E-2</v>
      </c>
    </row>
    <row r="62" spans="15:31" x14ac:dyDescent="0.25">
      <c r="W62" s="162">
        <v>42248</v>
      </c>
      <c r="X62" s="12">
        <v>99.31</v>
      </c>
      <c r="Y62" s="12">
        <v>101.34</v>
      </c>
      <c r="Z62" s="12">
        <v>99.16</v>
      </c>
      <c r="AA62" s="12">
        <v>99.51</v>
      </c>
      <c r="AB62" s="117">
        <v>14212600</v>
      </c>
      <c r="AC62" s="12">
        <v>99.51</v>
      </c>
      <c r="AD62" s="2">
        <f t="shared" si="0"/>
        <v>2.1800000000000068</v>
      </c>
      <c r="AE62" s="167">
        <f t="shared" si="1"/>
        <v>-2.3262661955241404E-2</v>
      </c>
    </row>
    <row r="63" spans="15:31" x14ac:dyDescent="0.25">
      <c r="W63" s="162">
        <v>42247</v>
      </c>
      <c r="X63" s="12">
        <v>102.3</v>
      </c>
      <c r="Y63" s="12">
        <v>102.46</v>
      </c>
      <c r="Z63" s="12">
        <v>100.91</v>
      </c>
      <c r="AA63" s="12">
        <v>101.88</v>
      </c>
      <c r="AB63" s="117">
        <v>8518200</v>
      </c>
      <c r="AC63" s="12">
        <v>101.88</v>
      </c>
      <c r="AD63" s="2">
        <f t="shared" si="0"/>
        <v>1.5499999999999972</v>
      </c>
      <c r="AE63" s="167">
        <f t="shared" si="1"/>
        <v>-5.8548009367682674E-3</v>
      </c>
    </row>
    <row r="64" spans="15:31" x14ac:dyDescent="0.25">
      <c r="W64" s="162">
        <v>42244</v>
      </c>
      <c r="X64" s="12">
        <v>102.19</v>
      </c>
      <c r="Y64" s="12">
        <v>103.34</v>
      </c>
      <c r="Z64" s="12">
        <v>101.81</v>
      </c>
      <c r="AA64" s="12">
        <v>102.48</v>
      </c>
      <c r="AB64" s="117">
        <v>11005200</v>
      </c>
      <c r="AC64" s="12">
        <v>102.48</v>
      </c>
      <c r="AD64" s="2">
        <f t="shared" si="0"/>
        <v>1.5300000000000011</v>
      </c>
      <c r="AE64" s="167">
        <f t="shared" si="1"/>
        <v>3.0341587550162252E-3</v>
      </c>
    </row>
    <row r="65" spans="23:31" x14ac:dyDescent="0.25">
      <c r="W65" s="162">
        <v>42243</v>
      </c>
      <c r="X65" s="12">
        <v>101.35</v>
      </c>
      <c r="Y65" s="12">
        <v>102.62</v>
      </c>
      <c r="Z65" s="12">
        <v>99.78</v>
      </c>
      <c r="AA65" s="12">
        <v>102.17</v>
      </c>
      <c r="AB65" s="117">
        <v>17532200</v>
      </c>
      <c r="AC65" s="12">
        <v>102.17</v>
      </c>
      <c r="AD65" s="2">
        <f t="shared" si="0"/>
        <v>2.8400000000000034</v>
      </c>
      <c r="AE65" s="167">
        <f t="shared" si="1"/>
        <v>2.9628136652222192E-2</v>
      </c>
    </row>
    <row r="66" spans="23:31" x14ac:dyDescent="0.25">
      <c r="W66" s="162">
        <v>42242</v>
      </c>
      <c r="X66" s="12">
        <v>98.69</v>
      </c>
      <c r="Y66" s="12">
        <v>99.49</v>
      </c>
      <c r="Z66" s="12">
        <v>96.26</v>
      </c>
      <c r="AA66" s="12">
        <v>99.23</v>
      </c>
      <c r="AB66" s="117">
        <v>13755900</v>
      </c>
      <c r="AC66" s="12">
        <v>99.23</v>
      </c>
      <c r="AD66" s="2">
        <f t="shared" si="0"/>
        <v>3.2299999999999898</v>
      </c>
      <c r="AE66" s="167">
        <f t="shared" si="1"/>
        <v>3.4831577849619322E-2</v>
      </c>
    </row>
    <row r="67" spans="23:31" x14ac:dyDescent="0.25">
      <c r="W67" s="162">
        <v>42241</v>
      </c>
      <c r="X67" s="12">
        <v>99.73</v>
      </c>
      <c r="Y67" s="12">
        <v>100.09</v>
      </c>
      <c r="Z67" s="12">
        <v>95.72</v>
      </c>
      <c r="AA67" s="12">
        <v>95.89</v>
      </c>
      <c r="AB67" s="117">
        <v>19079400</v>
      </c>
      <c r="AC67" s="12">
        <v>95.89</v>
      </c>
      <c r="AD67" s="2">
        <f t="shared" ref="AD67" si="3">Y67-Z67</f>
        <v>4.3700000000000045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42333</v>
      </c>
      <c r="X2" s="12">
        <v>106.57</v>
      </c>
      <c r="Y2" s="12">
        <v>108.07</v>
      </c>
      <c r="Z2" s="12">
        <v>106.31</v>
      </c>
      <c r="AA2" s="12">
        <v>107.78</v>
      </c>
      <c r="AB2" s="117">
        <v>5715900</v>
      </c>
      <c r="AC2" s="12">
        <v>107.78</v>
      </c>
      <c r="AD2" s="53">
        <f>Y2-Z2</f>
        <v>1.7599999999999909</v>
      </c>
      <c r="AE2" s="199">
        <f>AC2/AC3-1</f>
        <v>1.1354039598386212E-2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42332</v>
      </c>
      <c r="X3" s="12">
        <v>105.75</v>
      </c>
      <c r="Y3" s="12">
        <v>106.8</v>
      </c>
      <c r="Z3" s="12">
        <v>105.5</v>
      </c>
      <c r="AA3" s="12">
        <v>106.57</v>
      </c>
      <c r="AB3" s="117">
        <v>6422000</v>
      </c>
      <c r="AC3" s="12">
        <v>106.57</v>
      </c>
      <c r="AD3" s="53">
        <f t="shared" ref="AD3:AD66" si="0">Y3-Z3</f>
        <v>1.2999999999999972</v>
      </c>
      <c r="AE3" s="199">
        <f t="shared" ref="AE3:AE66" si="1">AC3/AC4-1</f>
        <v>1.9744264761187846E-3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</v>
      </c>
      <c r="W4" s="162">
        <v>42331</v>
      </c>
      <c r="X4" s="12">
        <v>106.7</v>
      </c>
      <c r="Y4" s="12">
        <v>107.65</v>
      </c>
      <c r="Z4" s="12">
        <v>105.93</v>
      </c>
      <c r="AA4" s="12">
        <v>106.36</v>
      </c>
      <c r="AB4" s="117">
        <v>5474600</v>
      </c>
      <c r="AC4" s="12">
        <v>106.36</v>
      </c>
      <c r="AD4" s="53">
        <f t="shared" si="0"/>
        <v>1.7199999999999989</v>
      </c>
      <c r="AE4" s="199">
        <f t="shared" si="1"/>
        <v>-1.6895062887178902E-3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2700</v>
      </c>
      <c r="T5" s="1">
        <v>42248</v>
      </c>
      <c r="U5" t="s">
        <v>190</v>
      </c>
      <c r="W5" s="162">
        <v>42328</v>
      </c>
      <c r="X5" s="12">
        <v>107.34</v>
      </c>
      <c r="Y5" s="12">
        <v>107.97</v>
      </c>
      <c r="Z5" s="12">
        <v>106.42</v>
      </c>
      <c r="AA5" s="12">
        <v>106.54</v>
      </c>
      <c r="AB5" s="117">
        <v>7104200</v>
      </c>
      <c r="AC5" s="12">
        <v>106.54</v>
      </c>
      <c r="AD5" s="53">
        <f t="shared" si="0"/>
        <v>1.5499999999999972</v>
      </c>
      <c r="AE5" s="199">
        <f t="shared" si="1"/>
        <v>2.8166369354987175E-4</v>
      </c>
    </row>
    <row r="6" spans="1:31" x14ac:dyDescent="0.25">
      <c r="O6" s="13" t="s">
        <v>64</v>
      </c>
      <c r="Q6" s="2">
        <f>Q3*Q2</f>
        <v>2554.9400000000005</v>
      </c>
      <c r="W6" s="162">
        <v>42327</v>
      </c>
      <c r="X6" s="12">
        <v>108</v>
      </c>
      <c r="Y6" s="12">
        <v>108.05</v>
      </c>
      <c r="Z6" s="12">
        <v>106.21</v>
      </c>
      <c r="AA6" s="12">
        <v>106.51</v>
      </c>
      <c r="AB6" s="117">
        <v>7012400</v>
      </c>
      <c r="AC6" s="12">
        <v>106.51</v>
      </c>
      <c r="AD6" s="53">
        <f t="shared" si="0"/>
        <v>1.8400000000000034</v>
      </c>
      <c r="AE6" s="199">
        <f t="shared" si="1"/>
        <v>-1.4981966151854209E-2</v>
      </c>
    </row>
    <row r="7" spans="1:31" ht="15.75" x14ac:dyDescent="0.25">
      <c r="O7" s="13" t="s">
        <v>65</v>
      </c>
      <c r="Q7" s="24">
        <f>Q5-Q6</f>
        <v>145.05999999999949</v>
      </c>
      <c r="R7" s="248"/>
      <c r="W7" s="162">
        <v>42326</v>
      </c>
      <c r="X7" s="12">
        <v>104.49</v>
      </c>
      <c r="Y7" s="12">
        <v>108.22</v>
      </c>
      <c r="Z7" s="12">
        <v>104.45</v>
      </c>
      <c r="AA7" s="12">
        <v>108.13</v>
      </c>
      <c r="AB7" s="117">
        <v>8143500</v>
      </c>
      <c r="AC7" s="12">
        <v>108.13</v>
      </c>
      <c r="AD7" s="53">
        <f t="shared" si="0"/>
        <v>3.769999999999996</v>
      </c>
      <c r="AE7" s="199">
        <f t="shared" si="1"/>
        <v>3.4439873720462977E-2</v>
      </c>
    </row>
    <row r="8" spans="1:31" x14ac:dyDescent="0.25">
      <c r="O8" s="13" t="s">
        <v>98</v>
      </c>
      <c r="Q8" s="167">
        <f>(Q4-Q3)/Q3</f>
        <v>5.6776284374583902E-2</v>
      </c>
      <c r="T8" s="1">
        <v>42304</v>
      </c>
      <c r="U8" t="s">
        <v>188</v>
      </c>
      <c r="W8" s="162">
        <v>42325</v>
      </c>
      <c r="X8" s="12">
        <v>104.45</v>
      </c>
      <c r="Y8" s="12">
        <v>104.89</v>
      </c>
      <c r="Z8" s="12">
        <v>103.5</v>
      </c>
      <c r="AA8" s="12">
        <v>104.53</v>
      </c>
      <c r="AB8" s="117">
        <v>6830800</v>
      </c>
      <c r="AC8" s="12">
        <v>104.53</v>
      </c>
      <c r="AD8" s="53">
        <f t="shared" si="0"/>
        <v>1.3900000000000006</v>
      </c>
      <c r="AE8" s="199">
        <f t="shared" si="1"/>
        <v>6.9357480011560391E-3</v>
      </c>
    </row>
    <row r="9" spans="1:31" x14ac:dyDescent="0.25">
      <c r="W9" s="162">
        <v>42324</v>
      </c>
      <c r="X9" s="12">
        <v>102.9</v>
      </c>
      <c r="Y9" s="12">
        <v>104</v>
      </c>
      <c r="Z9" s="12">
        <v>101.64</v>
      </c>
      <c r="AA9" s="12">
        <v>103.81</v>
      </c>
      <c r="AB9" s="117">
        <v>7256900</v>
      </c>
      <c r="AC9" s="12">
        <v>103.81</v>
      </c>
      <c r="AD9" s="53">
        <f t="shared" si="0"/>
        <v>2.3599999999999994</v>
      </c>
      <c r="AE9" s="199">
        <f t="shared" si="1"/>
        <v>1.2089304864970396E-2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42321</v>
      </c>
      <c r="X10" s="12">
        <v>104.09</v>
      </c>
      <c r="Y10" s="12">
        <v>104.18</v>
      </c>
      <c r="Z10" s="12">
        <v>102.12</v>
      </c>
      <c r="AA10" s="12">
        <v>102.57</v>
      </c>
      <c r="AB10" s="117">
        <v>10699100</v>
      </c>
      <c r="AC10" s="12">
        <v>102.57</v>
      </c>
      <c r="AD10" s="53">
        <f t="shared" si="0"/>
        <v>2.0600000000000023</v>
      </c>
      <c r="AE10" s="199">
        <f t="shared" si="1"/>
        <v>-1.5926316799386053E-2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42320</v>
      </c>
      <c r="X11" s="12">
        <v>106.94</v>
      </c>
      <c r="Y11" s="12">
        <v>107.1</v>
      </c>
      <c r="Z11" s="12">
        <v>104.16</v>
      </c>
      <c r="AA11" s="12">
        <v>104.23</v>
      </c>
      <c r="AB11" s="117">
        <v>7892600</v>
      </c>
      <c r="AC11" s="12">
        <v>104.23</v>
      </c>
      <c r="AD11" s="53">
        <f t="shared" si="0"/>
        <v>2.9399999999999977</v>
      </c>
      <c r="AE11" s="199">
        <f t="shared" si="1"/>
        <v>-2.761451627950362E-2</v>
      </c>
    </row>
    <row r="12" spans="1:31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0" t="s">
        <v>231</v>
      </c>
      <c r="H12" s="255" t="s">
        <v>98</v>
      </c>
      <c r="I12" s="10"/>
      <c r="J12" s="10"/>
      <c r="K12" s="10"/>
      <c r="L12" s="10"/>
      <c r="M12" s="10"/>
      <c r="N12" s="5"/>
      <c r="W12" s="162">
        <v>42319</v>
      </c>
      <c r="X12" s="12">
        <v>108.91</v>
      </c>
      <c r="Y12" s="12">
        <v>109.23</v>
      </c>
      <c r="Z12" s="12">
        <v>107.03</v>
      </c>
      <c r="AA12" s="12">
        <v>107.19</v>
      </c>
      <c r="AB12" s="117">
        <v>6039300</v>
      </c>
      <c r="AC12" s="12">
        <v>107.19</v>
      </c>
      <c r="AD12" s="53">
        <f t="shared" si="0"/>
        <v>2.2000000000000028</v>
      </c>
      <c r="AE12" s="199">
        <f t="shared" si="1"/>
        <v>-1.5250344510794656E-2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42318</v>
      </c>
      <c r="X13" s="12">
        <v>108.1</v>
      </c>
      <c r="Y13" s="12">
        <v>109.37</v>
      </c>
      <c r="Z13" s="12">
        <v>107.94</v>
      </c>
      <c r="AA13" s="12">
        <v>108.85</v>
      </c>
      <c r="AB13" s="117">
        <v>8522900</v>
      </c>
      <c r="AC13" s="12">
        <v>108.85</v>
      </c>
      <c r="AD13" s="53">
        <f t="shared" si="0"/>
        <v>1.4300000000000068</v>
      </c>
      <c r="AE13" s="199">
        <f t="shared" si="1"/>
        <v>6.8448802145961718E-3</v>
      </c>
    </row>
    <row r="14" spans="1:31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42317</v>
      </c>
      <c r="X14" s="12">
        <v>108</v>
      </c>
      <c r="Y14" s="12">
        <v>108.53</v>
      </c>
      <c r="Z14" s="12">
        <v>107.08</v>
      </c>
      <c r="AA14" s="12">
        <v>108.11</v>
      </c>
      <c r="AB14" s="117">
        <v>8133200</v>
      </c>
      <c r="AC14" s="12">
        <v>108.11</v>
      </c>
      <c r="AD14" s="53">
        <f t="shared" si="0"/>
        <v>1.4500000000000028</v>
      </c>
      <c r="AE14" s="199">
        <f t="shared" si="1"/>
        <v>-2.1229462802289101E-3</v>
      </c>
    </row>
    <row r="15" spans="1:31" x14ac:dyDescent="0.25">
      <c r="B15" s="12"/>
      <c r="C15" s="12"/>
      <c r="D15" s="53"/>
      <c r="E15" s="53"/>
      <c r="F15" s="53"/>
      <c r="G15" s="53"/>
      <c r="H15" s="315"/>
      <c r="W15" s="162">
        <v>42314</v>
      </c>
      <c r="X15" s="12">
        <v>107</v>
      </c>
      <c r="Y15" s="12">
        <v>108.34</v>
      </c>
      <c r="Z15" s="12">
        <v>106.36</v>
      </c>
      <c r="AA15" s="12">
        <v>108.34</v>
      </c>
      <c r="AB15" s="117">
        <v>8553300</v>
      </c>
      <c r="AC15" s="12">
        <v>108.34</v>
      </c>
      <c r="AD15" s="53">
        <f t="shared" si="0"/>
        <v>1.980000000000004</v>
      </c>
      <c r="AE15" s="199">
        <f t="shared" si="1"/>
        <v>4.7296670685339492E-3</v>
      </c>
    </row>
    <row r="16" spans="1:31" x14ac:dyDescent="0.25">
      <c r="B16" s="12"/>
      <c r="C16" s="12"/>
      <c r="D16" s="53"/>
      <c r="E16" s="53"/>
      <c r="F16" s="53"/>
      <c r="G16" s="53"/>
      <c r="H16" s="315"/>
      <c r="W16" s="162">
        <v>42313</v>
      </c>
      <c r="X16" s="12">
        <v>108.33</v>
      </c>
      <c r="Y16" s="12">
        <v>108.39</v>
      </c>
      <c r="Z16" s="12">
        <v>106.05</v>
      </c>
      <c r="AA16" s="12">
        <v>107.83</v>
      </c>
      <c r="AB16" s="117">
        <v>10159000</v>
      </c>
      <c r="AC16" s="12">
        <v>107.83</v>
      </c>
      <c r="AD16" s="53">
        <f t="shared" si="0"/>
        <v>2.3400000000000034</v>
      </c>
      <c r="AE16" s="199">
        <f t="shared" si="1"/>
        <v>-1.0552394934850495E-2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42312</v>
      </c>
      <c r="X17" s="12">
        <v>109.6</v>
      </c>
      <c r="Y17" s="12">
        <v>109.73</v>
      </c>
      <c r="Z17" s="12">
        <v>107.3</v>
      </c>
      <c r="AA17" s="12">
        <v>108.98</v>
      </c>
      <c r="AB17" s="117">
        <v>7989000</v>
      </c>
      <c r="AC17" s="12">
        <v>108.98</v>
      </c>
      <c r="AD17" s="53">
        <f t="shared" si="0"/>
        <v>2.4300000000000068</v>
      </c>
      <c r="AE17" s="199">
        <f t="shared" si="1"/>
        <v>-1.0999083409715116E-3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42311</v>
      </c>
      <c r="X18" s="12">
        <v>109.4</v>
      </c>
      <c r="Y18" s="12">
        <v>109.54</v>
      </c>
      <c r="Z18" s="12">
        <v>108.32</v>
      </c>
      <c r="AA18" s="12">
        <v>109.1</v>
      </c>
      <c r="AB18" s="117">
        <v>7446200</v>
      </c>
      <c r="AC18" s="12">
        <v>109.1</v>
      </c>
      <c r="AD18" s="53">
        <f t="shared" si="0"/>
        <v>1.2200000000000131</v>
      </c>
      <c r="AE18" s="199">
        <f t="shared" si="1"/>
        <v>-4.5620437956204185E-3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42310</v>
      </c>
      <c r="X19" s="12">
        <v>108.76</v>
      </c>
      <c r="Y19" s="12">
        <v>109.95</v>
      </c>
      <c r="Z19" s="12">
        <v>108.32</v>
      </c>
      <c r="AA19" s="12">
        <v>109.6</v>
      </c>
      <c r="AB19" s="117">
        <v>8266500</v>
      </c>
      <c r="AC19" s="12">
        <v>109.6</v>
      </c>
      <c r="AD19" s="53">
        <f t="shared" si="0"/>
        <v>1.6300000000000097</v>
      </c>
      <c r="AE19" s="199">
        <f t="shared" si="1"/>
        <v>1.3594747063719659E-2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42307</v>
      </c>
      <c r="X20" s="12">
        <v>109.52</v>
      </c>
      <c r="Y20" s="12">
        <v>109.86</v>
      </c>
      <c r="Z20" s="12">
        <v>108.08</v>
      </c>
      <c r="AA20" s="12">
        <v>108.13</v>
      </c>
      <c r="AB20" s="117">
        <v>8496300</v>
      </c>
      <c r="AC20" s="12">
        <v>108.13</v>
      </c>
      <c r="AD20" s="53">
        <f t="shared" si="0"/>
        <v>1.7800000000000011</v>
      </c>
      <c r="AE20" s="199">
        <f t="shared" si="1"/>
        <v>-9.8892042853218065E-3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42306</v>
      </c>
      <c r="X21" s="12">
        <v>108.18</v>
      </c>
      <c r="Y21" s="12">
        <v>110.77</v>
      </c>
      <c r="Z21" s="12">
        <v>107.69</v>
      </c>
      <c r="AA21" s="12">
        <v>109.21</v>
      </c>
      <c r="AB21" s="117">
        <v>10734600</v>
      </c>
      <c r="AC21" s="12">
        <v>109.21</v>
      </c>
      <c r="AD21" s="53">
        <f t="shared" si="0"/>
        <v>3.0799999999999983</v>
      </c>
      <c r="AE21" s="199">
        <f t="shared" si="1"/>
        <v>9.9879774345694727E-3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109</v>
      </c>
      <c r="Y22" s="12">
        <v>109.21</v>
      </c>
      <c r="Z22" s="12">
        <v>105.94</v>
      </c>
      <c r="AA22" s="12">
        <v>108.13</v>
      </c>
      <c r="AB22" s="117">
        <v>17767600</v>
      </c>
      <c r="AC22" s="12">
        <v>108.13</v>
      </c>
      <c r="AD22" s="53">
        <f t="shared" si="0"/>
        <v>3.269999999999996</v>
      </c>
      <c r="AE22" s="199">
        <f t="shared" si="1"/>
        <v>-2.5504686373467922E-2</v>
      </c>
    </row>
    <row r="23" spans="2:31" x14ac:dyDescent="0.25">
      <c r="W23" s="162">
        <v>42304</v>
      </c>
      <c r="X23" s="12">
        <v>109.39</v>
      </c>
      <c r="Y23" s="12">
        <v>111.11</v>
      </c>
      <c r="Z23" s="12">
        <v>108.69</v>
      </c>
      <c r="AA23" s="12">
        <v>110.96</v>
      </c>
      <c r="AB23" s="117">
        <v>15236700</v>
      </c>
      <c r="AC23" s="12">
        <v>110.96</v>
      </c>
      <c r="AD23" s="53">
        <f t="shared" si="0"/>
        <v>2.4200000000000017</v>
      </c>
      <c r="AE23" s="199">
        <f t="shared" si="1"/>
        <v>2.144895516892209E-2</v>
      </c>
    </row>
    <row r="24" spans="2:31" x14ac:dyDescent="0.25">
      <c r="W24" s="162">
        <v>42303</v>
      </c>
      <c r="X24" s="12">
        <v>108.65</v>
      </c>
      <c r="Y24" s="12">
        <v>110.36</v>
      </c>
      <c r="Z24" s="12">
        <v>107.44</v>
      </c>
      <c r="AA24" s="12">
        <v>108.63</v>
      </c>
      <c r="AB24" s="117">
        <v>10871900</v>
      </c>
      <c r="AC24" s="12">
        <v>108.63</v>
      </c>
      <c r="AD24" s="53">
        <f t="shared" si="0"/>
        <v>2.9200000000000017</v>
      </c>
      <c r="AE24" s="199">
        <f t="shared" si="1"/>
        <v>5.9264746735809837E-3</v>
      </c>
    </row>
    <row r="25" spans="2:31" x14ac:dyDescent="0.25">
      <c r="W25" s="162">
        <v>42300</v>
      </c>
      <c r="X25" s="12">
        <v>108.46</v>
      </c>
      <c r="Y25" s="12">
        <v>109.65</v>
      </c>
      <c r="Z25" s="12">
        <v>105.5</v>
      </c>
      <c r="AA25" s="12">
        <v>107.99</v>
      </c>
      <c r="AB25" s="117">
        <v>14917400</v>
      </c>
      <c r="AC25" s="12">
        <v>107.99</v>
      </c>
      <c r="AD25" s="53">
        <f t="shared" si="0"/>
        <v>4.1500000000000057</v>
      </c>
      <c r="AE25" s="199">
        <f t="shared" si="1"/>
        <v>3.6245353159851668E-3</v>
      </c>
    </row>
    <row r="26" spans="2:31" x14ac:dyDescent="0.25">
      <c r="W26" s="162">
        <v>42299</v>
      </c>
      <c r="X26" s="12">
        <v>102</v>
      </c>
      <c r="Y26" s="12">
        <v>109.42</v>
      </c>
      <c r="Z26" s="12">
        <v>100.4</v>
      </c>
      <c r="AA26" s="12">
        <v>107.6</v>
      </c>
      <c r="AB26" s="117">
        <v>24614900</v>
      </c>
      <c r="AC26" s="12">
        <v>107.6</v>
      </c>
      <c r="AD26" s="53">
        <f t="shared" si="0"/>
        <v>9.019999999999996</v>
      </c>
      <c r="AE26" s="199">
        <f t="shared" si="1"/>
        <v>5.7701759559618537E-2</v>
      </c>
    </row>
    <row r="27" spans="2:31" x14ac:dyDescent="0.25">
      <c r="W27" s="162">
        <v>42298</v>
      </c>
      <c r="X27" s="12">
        <v>102.79</v>
      </c>
      <c r="Y27" s="12">
        <v>102.92</v>
      </c>
      <c r="Z27" s="12">
        <v>99.37</v>
      </c>
      <c r="AA27" s="12">
        <v>101.73</v>
      </c>
      <c r="AB27" s="117">
        <v>9837500</v>
      </c>
      <c r="AC27" s="12">
        <v>101.73</v>
      </c>
      <c r="AD27" s="53">
        <f t="shared" si="0"/>
        <v>3.5499999999999972</v>
      </c>
      <c r="AE27" s="199">
        <f t="shared" si="1"/>
        <v>6.8856974227826662E-4</v>
      </c>
    </row>
    <row r="28" spans="2:31" x14ac:dyDescent="0.25">
      <c r="W28" s="162">
        <v>42297</v>
      </c>
      <c r="X28" s="12">
        <v>103.43</v>
      </c>
      <c r="Y28" s="12">
        <v>103.95</v>
      </c>
      <c r="Z28" s="12">
        <v>101.13</v>
      </c>
      <c r="AA28" s="12">
        <v>101.66</v>
      </c>
      <c r="AB28" s="117">
        <v>10104100</v>
      </c>
      <c r="AC28" s="12">
        <v>101.66</v>
      </c>
      <c r="AD28" s="53">
        <f t="shared" si="0"/>
        <v>2.8200000000000074</v>
      </c>
      <c r="AE28" s="199">
        <f t="shared" si="1"/>
        <v>-1.8820577164366359E-2</v>
      </c>
    </row>
    <row r="29" spans="2:31" x14ac:dyDescent="0.25">
      <c r="W29" s="162">
        <v>42296</v>
      </c>
      <c r="X29" s="12">
        <v>102.64</v>
      </c>
      <c r="Y29" s="12">
        <v>103.84</v>
      </c>
      <c r="Z29" s="12">
        <v>101.84</v>
      </c>
      <c r="AA29" s="12">
        <v>103.61</v>
      </c>
      <c r="AB29" s="117">
        <v>7619300</v>
      </c>
      <c r="AC29" s="12">
        <v>103.61</v>
      </c>
      <c r="AD29" s="53">
        <f t="shared" si="0"/>
        <v>2</v>
      </c>
      <c r="AE29" s="199">
        <f t="shared" si="1"/>
        <v>7.5853350189634128E-3</v>
      </c>
    </row>
    <row r="30" spans="2:31" x14ac:dyDescent="0.25">
      <c r="W30" s="162">
        <v>42293</v>
      </c>
      <c r="X30" s="12">
        <v>101.95</v>
      </c>
      <c r="Y30" s="12">
        <v>103.37</v>
      </c>
      <c r="Z30" s="12">
        <v>101.51</v>
      </c>
      <c r="AA30" s="12">
        <v>102.83</v>
      </c>
      <c r="AB30" s="117">
        <v>9894200</v>
      </c>
      <c r="AC30" s="12">
        <v>102.83</v>
      </c>
      <c r="AD30" s="53">
        <f t="shared" si="0"/>
        <v>1.8599999999999994</v>
      </c>
      <c r="AE30" s="199">
        <f t="shared" si="1"/>
        <v>1.1707988980716122E-2</v>
      </c>
    </row>
    <row r="31" spans="2:31" x14ac:dyDescent="0.25">
      <c r="W31" s="162">
        <v>42292</v>
      </c>
      <c r="X31" s="12">
        <v>98.09</v>
      </c>
      <c r="Y31" s="12">
        <v>101.69</v>
      </c>
      <c r="Z31" s="12">
        <v>97.6</v>
      </c>
      <c r="AA31" s="12">
        <v>101.64</v>
      </c>
      <c r="AB31" s="117">
        <v>9377700</v>
      </c>
      <c r="AC31" s="12">
        <v>101.64</v>
      </c>
      <c r="AD31" s="53">
        <f t="shared" si="0"/>
        <v>4.0900000000000034</v>
      </c>
      <c r="AE31" s="199">
        <f t="shared" si="1"/>
        <v>3.3031812176034236E-2</v>
      </c>
    </row>
    <row r="32" spans="2:31" x14ac:dyDescent="0.25">
      <c r="W32" s="162">
        <v>42291</v>
      </c>
      <c r="X32" s="12">
        <v>98.37</v>
      </c>
      <c r="Y32" s="12">
        <v>99.94</v>
      </c>
      <c r="Z32" s="12">
        <v>98.11</v>
      </c>
      <c r="AA32" s="12">
        <v>98.39</v>
      </c>
      <c r="AB32" s="117">
        <v>9556400</v>
      </c>
      <c r="AC32" s="12">
        <v>98.39</v>
      </c>
      <c r="AD32" s="53">
        <f t="shared" si="0"/>
        <v>1.8299999999999983</v>
      </c>
      <c r="AE32" s="199">
        <f t="shared" si="1"/>
        <v>2.0368672980954905E-3</v>
      </c>
    </row>
    <row r="33" spans="15:31" x14ac:dyDescent="0.25">
      <c r="W33" s="162">
        <v>42290</v>
      </c>
      <c r="X33" s="12">
        <v>98.91</v>
      </c>
      <c r="Y33" s="12">
        <v>99.82</v>
      </c>
      <c r="Z33" s="12">
        <v>98</v>
      </c>
      <c r="AA33" s="12">
        <v>98.19</v>
      </c>
      <c r="AB33" s="117">
        <v>9304000</v>
      </c>
      <c r="AC33" s="12">
        <v>98.19</v>
      </c>
      <c r="AD33" s="53">
        <f t="shared" si="0"/>
        <v>1.8199999999999932</v>
      </c>
      <c r="AE33" s="199">
        <f t="shared" si="1"/>
        <v>-1.3264998492613866E-2</v>
      </c>
    </row>
    <row r="34" spans="15:31" x14ac:dyDescent="0.25">
      <c r="W34" s="162">
        <v>42289</v>
      </c>
      <c r="X34" s="12">
        <v>101.08</v>
      </c>
      <c r="Y34" s="12">
        <v>101.22</v>
      </c>
      <c r="Z34" s="12">
        <v>99.38</v>
      </c>
      <c r="AA34" s="12">
        <v>99.51</v>
      </c>
      <c r="AB34" s="117">
        <v>8839100</v>
      </c>
      <c r="AC34" s="12">
        <v>99.51</v>
      </c>
      <c r="AD34" s="53">
        <f t="shared" si="0"/>
        <v>1.8400000000000034</v>
      </c>
      <c r="AE34" s="199">
        <f t="shared" si="1"/>
        <v>-1.1326378539493254E-2</v>
      </c>
    </row>
    <row r="35" spans="15:31" x14ac:dyDescent="0.25">
      <c r="W35" s="162">
        <v>42286</v>
      </c>
      <c r="X35" s="12">
        <v>101.27</v>
      </c>
      <c r="Y35" s="12">
        <v>101.8</v>
      </c>
      <c r="Z35" s="12">
        <v>99.45</v>
      </c>
      <c r="AA35" s="12">
        <v>100.65</v>
      </c>
      <c r="AB35" s="117">
        <v>8576100</v>
      </c>
      <c r="AC35" s="12">
        <v>100.65</v>
      </c>
      <c r="AD35" s="53">
        <f t="shared" si="0"/>
        <v>2.3499999999999943</v>
      </c>
      <c r="AE35" s="199">
        <f t="shared" si="1"/>
        <v>-1.5871441325264746E-3</v>
      </c>
    </row>
    <row r="36" spans="15:31" x14ac:dyDescent="0.25">
      <c r="W36" s="162">
        <v>42285</v>
      </c>
      <c r="X36" s="12">
        <v>100.03</v>
      </c>
      <c r="Y36" s="12">
        <v>101.16</v>
      </c>
      <c r="Z36" s="12">
        <v>98.07</v>
      </c>
      <c r="AA36" s="12">
        <v>100.81</v>
      </c>
      <c r="AB36" s="117">
        <v>11763500</v>
      </c>
      <c r="AC36" s="12">
        <v>100.81</v>
      </c>
      <c r="AD36" s="53">
        <f t="shared" si="0"/>
        <v>3.0900000000000034</v>
      </c>
      <c r="AE36" s="199">
        <f t="shared" si="1"/>
        <v>5.3854592599980045E-3</v>
      </c>
    </row>
    <row r="37" spans="15:31" x14ac:dyDescent="0.25">
      <c r="W37" s="162">
        <v>42284</v>
      </c>
      <c r="X37" s="12">
        <v>97.99</v>
      </c>
      <c r="Y37" s="12">
        <v>100.79</v>
      </c>
      <c r="Z37" s="12">
        <v>97.5</v>
      </c>
      <c r="AA37" s="12">
        <v>100.27</v>
      </c>
      <c r="AB37" s="117">
        <v>12403100</v>
      </c>
      <c r="AC37" s="12">
        <v>100.27</v>
      </c>
      <c r="AD37" s="53">
        <f t="shared" si="0"/>
        <v>3.2900000000000063</v>
      </c>
      <c r="AE37" s="199">
        <f t="shared" si="1"/>
        <v>2.7988517531269075E-2</v>
      </c>
    </row>
    <row r="38" spans="15:31" x14ac:dyDescent="0.25">
      <c r="W38" s="162">
        <v>42283</v>
      </c>
      <c r="X38" s="12">
        <v>98.82</v>
      </c>
      <c r="Y38" s="12">
        <v>98.9</v>
      </c>
      <c r="Z38" s="12">
        <v>95.05</v>
      </c>
      <c r="AA38" s="12">
        <v>97.54</v>
      </c>
      <c r="AB38" s="117">
        <v>14842700</v>
      </c>
      <c r="AC38" s="12">
        <v>97.54</v>
      </c>
      <c r="AD38" s="53">
        <f t="shared" si="0"/>
        <v>3.8500000000000085</v>
      </c>
      <c r="AE38" s="199">
        <f t="shared" si="1"/>
        <v>-1.7328228893814246E-2</v>
      </c>
    </row>
    <row r="39" spans="15:31" x14ac:dyDescent="0.25">
      <c r="W39" s="162">
        <v>42282</v>
      </c>
      <c r="X39" s="12">
        <v>99.99</v>
      </c>
      <c r="Y39" s="12">
        <v>101.3</v>
      </c>
      <c r="Z39" s="12">
        <v>97.66</v>
      </c>
      <c r="AA39" s="12">
        <v>99.26</v>
      </c>
      <c r="AB39" s="117">
        <v>14459300</v>
      </c>
      <c r="AC39" s="12">
        <v>99.26</v>
      </c>
      <c r="AD39" s="53">
        <f t="shared" si="0"/>
        <v>3.6400000000000006</v>
      </c>
      <c r="AE39" s="199">
        <f t="shared" si="1"/>
        <v>9.9715099715100841E-3</v>
      </c>
    </row>
    <row r="40" spans="15:31" x14ac:dyDescent="0.25">
      <c r="W40" s="162">
        <v>42279</v>
      </c>
      <c r="X40" s="12">
        <v>95.54</v>
      </c>
      <c r="Y40" s="12">
        <v>98.31</v>
      </c>
      <c r="Z40" s="12">
        <v>94.37</v>
      </c>
      <c r="AA40" s="12">
        <v>98.28</v>
      </c>
      <c r="AB40" s="117">
        <v>19052800</v>
      </c>
      <c r="AC40" s="12">
        <v>98.28</v>
      </c>
      <c r="AD40" s="53">
        <f t="shared" si="0"/>
        <v>3.9399999999999977</v>
      </c>
      <c r="AE40" s="199">
        <f t="shared" si="1"/>
        <v>1.0176045588683458E-4</v>
      </c>
    </row>
    <row r="41" spans="15:31" x14ac:dyDescent="0.25">
      <c r="W41" s="162">
        <v>42278</v>
      </c>
      <c r="X41" s="12">
        <v>98.54</v>
      </c>
      <c r="Y41" s="12">
        <v>98.79</v>
      </c>
      <c r="Z41" s="12">
        <v>96.35</v>
      </c>
      <c r="AA41" s="12">
        <v>98.27</v>
      </c>
      <c r="AB41" s="117">
        <v>13345900</v>
      </c>
      <c r="AC41" s="12">
        <v>98.27</v>
      </c>
      <c r="AD41" s="53">
        <f t="shared" si="0"/>
        <v>2.4400000000000119</v>
      </c>
      <c r="AE41" s="199">
        <f t="shared" si="1"/>
        <v>8.1474691923810738E-4</v>
      </c>
    </row>
    <row r="42" spans="15:31" ht="20.25" thickBot="1" x14ac:dyDescent="0.35">
      <c r="O42" s="336" t="s">
        <v>78</v>
      </c>
      <c r="P42" s="336"/>
      <c r="T42" s="113" t="s">
        <v>129</v>
      </c>
      <c r="W42" s="162">
        <v>42277</v>
      </c>
      <c r="X42" s="12">
        <v>98.44</v>
      </c>
      <c r="Y42" s="12">
        <v>99.72</v>
      </c>
      <c r="Z42" s="12">
        <v>96.92</v>
      </c>
      <c r="AA42" s="12">
        <v>98.19</v>
      </c>
      <c r="AB42" s="117">
        <v>15747600</v>
      </c>
      <c r="AC42" s="12">
        <v>98.19</v>
      </c>
      <c r="AD42" s="53">
        <f t="shared" si="0"/>
        <v>2.7999999999999972</v>
      </c>
      <c r="AE42" s="199">
        <f t="shared" si="1"/>
        <v>2.2812499999999902E-2</v>
      </c>
    </row>
    <row r="43" spans="15:31" ht="15.75" thickTop="1" x14ac:dyDescent="0.25">
      <c r="O43" s="105">
        <v>1.1000000000000001</v>
      </c>
      <c r="P43" s="105">
        <f>O43*$Q$4</f>
        <v>118.80000000000001</v>
      </c>
      <c r="Q43" s="2"/>
      <c r="T43" s="157" t="s">
        <v>114</v>
      </c>
      <c r="U43" s="120">
        <v>107.78</v>
      </c>
      <c r="W43" s="162">
        <v>42276</v>
      </c>
      <c r="X43" s="12">
        <v>95.08</v>
      </c>
      <c r="Y43" s="12">
        <v>97.74</v>
      </c>
      <c r="Z43" s="12">
        <v>93.19</v>
      </c>
      <c r="AA43" s="12">
        <v>96</v>
      </c>
      <c r="AB43" s="117">
        <v>18332700</v>
      </c>
      <c r="AC43" s="12">
        <v>96</v>
      </c>
      <c r="AD43" s="53">
        <f t="shared" si="0"/>
        <v>4.5499999999999972</v>
      </c>
      <c r="AE43" s="199">
        <f t="shared" si="1"/>
        <v>1.2658227848101333E-2</v>
      </c>
    </row>
    <row r="44" spans="15:31" x14ac:dyDescent="0.25">
      <c r="O44" s="105">
        <v>1.0900000000000001</v>
      </c>
      <c r="P44" s="105">
        <f t="shared" ref="P44:P63" si="2">O44*$Q$4</f>
        <v>117.72000000000001</v>
      </c>
      <c r="Q44" s="2"/>
      <c r="T44" s="115" t="s">
        <v>115</v>
      </c>
      <c r="U44" s="110">
        <v>108.14</v>
      </c>
      <c r="W44" s="162">
        <v>42275</v>
      </c>
      <c r="X44" s="12">
        <v>99.06</v>
      </c>
      <c r="Y44" s="12">
        <v>99.26</v>
      </c>
      <c r="Z44" s="12">
        <v>94.57</v>
      </c>
      <c r="AA44" s="12">
        <v>94.8</v>
      </c>
      <c r="AB44" s="117">
        <v>23765800</v>
      </c>
      <c r="AC44" s="12">
        <v>94.8</v>
      </c>
      <c r="AD44" s="53">
        <f t="shared" si="0"/>
        <v>4.6900000000000119</v>
      </c>
      <c r="AE44" s="199">
        <f t="shared" si="1"/>
        <v>-5.3325344517675344E-2</v>
      </c>
    </row>
    <row r="45" spans="15:31" x14ac:dyDescent="0.25">
      <c r="O45" s="105">
        <v>1.08</v>
      </c>
      <c r="P45" s="105">
        <f t="shared" si="2"/>
        <v>116.64000000000001</v>
      </c>
      <c r="Q45" s="2"/>
      <c r="T45" s="115" t="s">
        <v>116</v>
      </c>
      <c r="U45" s="110" t="s">
        <v>349</v>
      </c>
      <c r="W45" s="162">
        <v>42272</v>
      </c>
      <c r="X45" s="12">
        <v>104.03</v>
      </c>
      <c r="Y45" s="12">
        <v>104.19</v>
      </c>
      <c r="Z45" s="12">
        <v>99.19</v>
      </c>
      <c r="AA45" s="12">
        <v>100.14</v>
      </c>
      <c r="AB45" s="117">
        <v>15911200</v>
      </c>
      <c r="AC45" s="12">
        <v>100.14</v>
      </c>
      <c r="AD45" s="53">
        <f t="shared" si="0"/>
        <v>5</v>
      </c>
      <c r="AE45" s="199">
        <f t="shared" si="1"/>
        <v>-2.3119695639449822E-2</v>
      </c>
    </row>
    <row r="46" spans="15:31" x14ac:dyDescent="0.25">
      <c r="O46" s="105">
        <v>1.07</v>
      </c>
      <c r="P46" s="105">
        <f t="shared" si="2"/>
        <v>115.56</v>
      </c>
      <c r="Q46" s="2"/>
      <c r="T46" s="115" t="s">
        <v>117</v>
      </c>
      <c r="U46" s="110" t="s">
        <v>350</v>
      </c>
      <c r="W46" s="162">
        <v>42271</v>
      </c>
      <c r="X46" s="12">
        <v>104.39</v>
      </c>
      <c r="Y46" s="12">
        <v>105.15</v>
      </c>
      <c r="Z46" s="12">
        <v>101.51</v>
      </c>
      <c r="AA46" s="12">
        <v>102.51</v>
      </c>
      <c r="AB46" s="117">
        <v>13464100</v>
      </c>
      <c r="AC46" s="12">
        <v>102.51</v>
      </c>
      <c r="AD46" s="53">
        <f t="shared" si="0"/>
        <v>3.6400000000000006</v>
      </c>
      <c r="AE46" s="199">
        <f t="shared" si="1"/>
        <v>-2.8249123139634014E-2</v>
      </c>
    </row>
    <row r="47" spans="15:31" x14ac:dyDescent="0.25">
      <c r="O47" s="105">
        <v>1.06</v>
      </c>
      <c r="P47" s="105">
        <f t="shared" si="2"/>
        <v>114.48</v>
      </c>
      <c r="Q47" s="2"/>
      <c r="T47" s="115" t="s">
        <v>118</v>
      </c>
      <c r="U47" s="110">
        <v>125</v>
      </c>
      <c r="W47" s="162">
        <v>42270</v>
      </c>
      <c r="X47" s="12">
        <v>106.47</v>
      </c>
      <c r="Y47" s="12">
        <v>106.85</v>
      </c>
      <c r="Z47" s="12">
        <v>104.7</v>
      </c>
      <c r="AA47" s="12">
        <v>105.49</v>
      </c>
      <c r="AB47" s="117">
        <v>7973100</v>
      </c>
      <c r="AC47" s="12">
        <v>105.49</v>
      </c>
      <c r="AD47" s="53">
        <f t="shared" si="0"/>
        <v>2.1499999999999915</v>
      </c>
      <c r="AE47" s="199">
        <f t="shared" si="1"/>
        <v>-9.5765655806967498E-3</v>
      </c>
    </row>
    <row r="48" spans="15:31" x14ac:dyDescent="0.25">
      <c r="O48" s="105">
        <v>1.05</v>
      </c>
      <c r="P48" s="105">
        <f t="shared" si="2"/>
        <v>113.4</v>
      </c>
      <c r="Q48" s="2"/>
      <c r="T48" s="115" t="s">
        <v>119</v>
      </c>
      <c r="U48" s="110">
        <v>1.0966400000000001</v>
      </c>
      <c r="W48" s="162">
        <v>42269</v>
      </c>
      <c r="X48" s="12">
        <v>103.99</v>
      </c>
      <c r="Y48" s="12">
        <v>107.04</v>
      </c>
      <c r="Z48" s="12">
        <v>102.86</v>
      </c>
      <c r="AA48" s="12">
        <v>106.51</v>
      </c>
      <c r="AB48" s="117">
        <v>14843500</v>
      </c>
      <c r="AC48" s="12">
        <v>106.51</v>
      </c>
      <c r="AD48" s="53">
        <f t="shared" si="0"/>
        <v>4.1800000000000068</v>
      </c>
      <c r="AE48" s="199">
        <f t="shared" si="1"/>
        <v>7.2820124834500621E-3</v>
      </c>
    </row>
    <row r="49" spans="15:31" x14ac:dyDescent="0.25">
      <c r="O49" s="105">
        <v>1.04</v>
      </c>
      <c r="P49" s="105">
        <f t="shared" si="2"/>
        <v>112.32000000000001</v>
      </c>
      <c r="Q49" s="2"/>
      <c r="T49" s="115" t="s">
        <v>120</v>
      </c>
      <c r="U49" s="110" t="s">
        <v>160</v>
      </c>
      <c r="W49" s="162">
        <v>42268</v>
      </c>
      <c r="X49" s="12">
        <v>109.12</v>
      </c>
      <c r="Y49" s="12">
        <v>109.37</v>
      </c>
      <c r="Z49" s="12">
        <v>104.59</v>
      </c>
      <c r="AA49" s="12">
        <v>105.74</v>
      </c>
      <c r="AB49" s="117">
        <v>15141600</v>
      </c>
      <c r="AC49" s="12">
        <v>105.74</v>
      </c>
      <c r="AD49" s="53">
        <f t="shared" si="0"/>
        <v>4.7800000000000011</v>
      </c>
      <c r="AE49" s="199">
        <f t="shared" si="1"/>
        <v>-2.4898561416451526E-2</v>
      </c>
    </row>
    <row r="50" spans="15:31" x14ac:dyDescent="0.25">
      <c r="O50" s="105">
        <v>1.03</v>
      </c>
      <c r="P50" s="105">
        <f t="shared" si="2"/>
        <v>111.24000000000001</v>
      </c>
      <c r="Q50" s="2"/>
      <c r="T50" s="115"/>
      <c r="U50" s="110"/>
      <c r="W50" s="162">
        <v>42265</v>
      </c>
      <c r="X50" s="12">
        <v>109.62</v>
      </c>
      <c r="Y50" s="12">
        <v>110.87</v>
      </c>
      <c r="Z50" s="12">
        <v>108.21</v>
      </c>
      <c r="AA50" s="12">
        <v>108.44</v>
      </c>
      <c r="AB50" s="117">
        <v>13156900</v>
      </c>
      <c r="AC50" s="12">
        <v>108.44</v>
      </c>
      <c r="AD50" s="53">
        <f t="shared" si="0"/>
        <v>2.6600000000000108</v>
      </c>
      <c r="AE50" s="199">
        <f t="shared" si="1"/>
        <v>-2.8402472896693842E-2</v>
      </c>
    </row>
    <row r="51" spans="15:31" x14ac:dyDescent="0.25">
      <c r="O51" s="105">
        <v>1.02</v>
      </c>
      <c r="P51" s="105">
        <f t="shared" si="2"/>
        <v>110.16</v>
      </c>
      <c r="Q51" s="2"/>
      <c r="T51" s="115" t="s">
        <v>121</v>
      </c>
      <c r="U51" s="110" t="s">
        <v>306</v>
      </c>
      <c r="W51" s="162">
        <v>42264</v>
      </c>
      <c r="X51" s="12">
        <v>110.88</v>
      </c>
      <c r="Y51" s="12">
        <v>113.31</v>
      </c>
      <c r="Z51" s="12">
        <v>109.75</v>
      </c>
      <c r="AA51" s="12">
        <v>111.61</v>
      </c>
      <c r="AB51" s="117">
        <v>9858400</v>
      </c>
      <c r="AC51" s="12">
        <v>111.61</v>
      </c>
      <c r="AD51" s="53">
        <f t="shared" si="0"/>
        <v>3.5600000000000023</v>
      </c>
      <c r="AE51" s="199">
        <f t="shared" si="1"/>
        <v>5.2238133837700929E-3</v>
      </c>
    </row>
    <row r="52" spans="15:31" x14ac:dyDescent="0.25">
      <c r="O52" s="105">
        <v>1.01</v>
      </c>
      <c r="P52" s="105">
        <f t="shared" si="2"/>
        <v>109.08</v>
      </c>
      <c r="Q52" s="2"/>
      <c r="T52" s="115" t="s">
        <v>122</v>
      </c>
      <c r="U52" s="110" t="s">
        <v>189</v>
      </c>
      <c r="W52" s="162">
        <v>42263</v>
      </c>
      <c r="X52" s="12">
        <v>110.72</v>
      </c>
      <c r="Y52" s="12">
        <v>111.75</v>
      </c>
      <c r="Z52" s="12">
        <v>109.48</v>
      </c>
      <c r="AA52" s="12">
        <v>111.03</v>
      </c>
      <c r="AB52" s="117">
        <v>8116000</v>
      </c>
      <c r="AC52" s="12">
        <v>111.03</v>
      </c>
      <c r="AD52" s="53">
        <f t="shared" si="0"/>
        <v>2.269999999999996</v>
      </c>
      <c r="AE52" s="199">
        <f t="shared" si="1"/>
        <v>-1.800990544799097E-4</v>
      </c>
    </row>
    <row r="53" spans="15:31" x14ac:dyDescent="0.25">
      <c r="O53" s="105">
        <v>1</v>
      </c>
      <c r="P53" s="105">
        <f t="shared" si="2"/>
        <v>108</v>
      </c>
      <c r="Q53" s="2"/>
      <c r="T53" s="115" t="s">
        <v>123</v>
      </c>
      <c r="U53" s="112">
        <v>2749185</v>
      </c>
      <c r="W53" s="162">
        <v>42262</v>
      </c>
      <c r="X53" s="12">
        <v>109.46</v>
      </c>
      <c r="Y53" s="12">
        <v>111.81</v>
      </c>
      <c r="Z53" s="12">
        <v>108.85</v>
      </c>
      <c r="AA53" s="12">
        <v>111.05</v>
      </c>
      <c r="AB53" s="117">
        <v>7944100</v>
      </c>
      <c r="AC53" s="12">
        <v>111.05</v>
      </c>
      <c r="AD53" s="53">
        <f t="shared" si="0"/>
        <v>2.960000000000008</v>
      </c>
      <c r="AE53" s="199">
        <f t="shared" si="1"/>
        <v>1.5546410608139105E-2</v>
      </c>
    </row>
    <row r="54" spans="15:31" x14ac:dyDescent="0.25">
      <c r="O54" s="105">
        <v>0.99</v>
      </c>
      <c r="P54" s="105">
        <f t="shared" si="2"/>
        <v>106.92</v>
      </c>
      <c r="Q54" s="2"/>
      <c r="T54" s="115" t="s">
        <v>126</v>
      </c>
      <c r="U54" s="112">
        <v>11073000</v>
      </c>
      <c r="W54" s="162">
        <v>42261</v>
      </c>
      <c r="X54" s="12">
        <v>109.47</v>
      </c>
      <c r="Y54" s="12">
        <v>109.63</v>
      </c>
      <c r="Z54" s="12">
        <v>108.4</v>
      </c>
      <c r="AA54" s="12">
        <v>109.35</v>
      </c>
      <c r="AB54" s="117">
        <v>7505800</v>
      </c>
      <c r="AC54" s="12">
        <v>109.35</v>
      </c>
      <c r="AD54" s="53">
        <f t="shared" si="0"/>
        <v>1.2299999999999898</v>
      </c>
      <c r="AE54" s="199" t="e">
        <f t="shared" si="1"/>
        <v>#DIV/0!</v>
      </c>
    </row>
    <row r="55" spans="15:31" x14ac:dyDescent="0.25">
      <c r="O55" s="105">
        <v>0.98</v>
      </c>
      <c r="P55" s="105">
        <f t="shared" si="2"/>
        <v>105.84</v>
      </c>
      <c r="Q55" s="2"/>
      <c r="T55" s="115" t="s">
        <v>124</v>
      </c>
      <c r="U55" s="110" t="s">
        <v>307</v>
      </c>
      <c r="W55" s="162">
        <v>42261</v>
      </c>
      <c r="X55" s="12" t="s">
        <v>191</v>
      </c>
      <c r="Y55" s="12"/>
      <c r="Z55" s="12"/>
      <c r="AA55" s="12"/>
      <c r="AB55" s="117"/>
      <c r="AC55" s="12"/>
      <c r="AD55" s="53">
        <f t="shared" si="0"/>
        <v>0</v>
      </c>
      <c r="AE55" s="199">
        <f t="shared" si="1"/>
        <v>-1</v>
      </c>
    </row>
    <row r="56" spans="15:31" x14ac:dyDescent="0.25">
      <c r="O56" s="105">
        <v>0.97</v>
      </c>
      <c r="P56" s="105">
        <f t="shared" si="2"/>
        <v>104.75999999999999</v>
      </c>
      <c r="T56" s="115" t="s">
        <v>127</v>
      </c>
      <c r="U56" s="110">
        <v>9.92</v>
      </c>
      <c r="W56" s="162">
        <v>42258</v>
      </c>
      <c r="X56" s="12">
        <v>106.86</v>
      </c>
      <c r="Y56" s="12">
        <v>109.69</v>
      </c>
      <c r="Z56" s="12">
        <v>106.25</v>
      </c>
      <c r="AA56" s="12">
        <v>109.63</v>
      </c>
      <c r="AB56" s="117">
        <v>9387600</v>
      </c>
      <c r="AC56" s="12">
        <v>109.2</v>
      </c>
      <c r="AD56" s="53">
        <f t="shared" si="0"/>
        <v>3.4399999999999977</v>
      </c>
      <c r="AE56" s="199">
        <f t="shared" si="1"/>
        <v>2.2184779556304379E-2</v>
      </c>
    </row>
    <row r="57" spans="15:31" x14ac:dyDescent="0.25">
      <c r="O57" s="105">
        <v>0.96</v>
      </c>
      <c r="P57" s="105">
        <f t="shared" si="2"/>
        <v>103.67999999999999</v>
      </c>
      <c r="T57" s="115" t="s">
        <v>128</v>
      </c>
      <c r="U57" s="110">
        <v>10.89</v>
      </c>
      <c r="W57" s="162">
        <v>42257</v>
      </c>
      <c r="X57" s="12">
        <v>104</v>
      </c>
      <c r="Y57" s="12">
        <v>108.5</v>
      </c>
      <c r="Z57" s="12">
        <v>103.87</v>
      </c>
      <c r="AA57" s="12">
        <v>107.25</v>
      </c>
      <c r="AB57" s="117">
        <v>10368500</v>
      </c>
      <c r="AC57" s="12">
        <v>106.83</v>
      </c>
      <c r="AD57" s="53">
        <f t="shared" si="0"/>
        <v>4.6299999999999955</v>
      </c>
      <c r="AE57" s="199">
        <f t="shared" si="1"/>
        <v>3.3072236727589299E-2</v>
      </c>
    </row>
    <row r="58" spans="15:31" x14ac:dyDescent="0.25">
      <c r="O58" s="105">
        <v>0.95</v>
      </c>
      <c r="P58" s="105">
        <f t="shared" si="2"/>
        <v>102.6</v>
      </c>
      <c r="T58" s="115" t="s">
        <v>125</v>
      </c>
      <c r="U58" s="110" t="s">
        <v>258</v>
      </c>
      <c r="W58" s="162">
        <v>42256</v>
      </c>
      <c r="X58" s="12">
        <v>106.2</v>
      </c>
      <c r="Y58" s="12">
        <v>106.45</v>
      </c>
      <c r="Z58" s="12">
        <v>103.54</v>
      </c>
      <c r="AA58" s="12">
        <v>103.82</v>
      </c>
      <c r="AB58" s="117">
        <v>7896500</v>
      </c>
      <c r="AC58" s="12">
        <v>103.41</v>
      </c>
      <c r="AD58" s="53">
        <f t="shared" si="0"/>
        <v>2.9099999999999966</v>
      </c>
      <c r="AE58" s="199">
        <f t="shared" si="1"/>
        <v>-1.033591731266148E-2</v>
      </c>
    </row>
    <row r="59" spans="15:31" x14ac:dyDescent="0.25">
      <c r="O59" s="105">
        <v>0.94</v>
      </c>
      <c r="P59" s="105">
        <f t="shared" si="2"/>
        <v>101.52</v>
      </c>
      <c r="W59" s="162">
        <v>42255</v>
      </c>
      <c r="X59" s="12">
        <v>103.84</v>
      </c>
      <c r="Y59" s="12">
        <v>104.95</v>
      </c>
      <c r="Z59" s="12">
        <v>102.91</v>
      </c>
      <c r="AA59" s="12">
        <v>104.9</v>
      </c>
      <c r="AB59" s="117">
        <v>9992600</v>
      </c>
      <c r="AC59" s="12">
        <v>104.49</v>
      </c>
      <c r="AD59" s="53">
        <f t="shared" si="0"/>
        <v>2.0400000000000063</v>
      </c>
      <c r="AE59" s="199">
        <f t="shared" si="1"/>
        <v>2.7837891009246496E-2</v>
      </c>
    </row>
    <row r="60" spans="15:31" x14ac:dyDescent="0.25">
      <c r="O60" s="105">
        <v>0.93</v>
      </c>
      <c r="P60" s="105">
        <f t="shared" si="2"/>
        <v>100.44000000000001</v>
      </c>
      <c r="W60" s="162">
        <v>42251</v>
      </c>
      <c r="X60" s="12">
        <v>101.03</v>
      </c>
      <c r="Y60" s="12">
        <v>103.24</v>
      </c>
      <c r="Z60" s="12">
        <v>100.55</v>
      </c>
      <c r="AA60" s="12">
        <v>102.06</v>
      </c>
      <c r="AB60" s="117">
        <v>10336500</v>
      </c>
      <c r="AC60" s="12">
        <v>101.66</v>
      </c>
      <c r="AD60" s="53">
        <f t="shared" si="0"/>
        <v>2.6899999999999977</v>
      </c>
      <c r="AE60" s="199">
        <f t="shared" si="1"/>
        <v>1.477686927396249E-3</v>
      </c>
    </row>
    <row r="61" spans="15:31" x14ac:dyDescent="0.25">
      <c r="O61" s="105">
        <v>0.92</v>
      </c>
      <c r="P61" s="105">
        <f t="shared" si="2"/>
        <v>99.36</v>
      </c>
      <c r="W61" s="162">
        <v>42250</v>
      </c>
      <c r="X61" s="12">
        <v>104.92</v>
      </c>
      <c r="Y61" s="12">
        <v>105</v>
      </c>
      <c r="Z61" s="12">
        <v>101.69</v>
      </c>
      <c r="AA61" s="12">
        <v>101.91</v>
      </c>
      <c r="AB61" s="117">
        <v>9928100</v>
      </c>
      <c r="AC61" s="12">
        <v>101.51</v>
      </c>
      <c r="AD61" s="53">
        <f t="shared" si="0"/>
        <v>3.3100000000000023</v>
      </c>
      <c r="AE61" s="199">
        <f t="shared" si="1"/>
        <v>-2.2626612747929875E-2</v>
      </c>
    </row>
    <row r="62" spans="15:31" x14ac:dyDescent="0.25">
      <c r="O62" s="105">
        <v>0.91</v>
      </c>
      <c r="P62" s="105">
        <f t="shared" si="2"/>
        <v>98.28</v>
      </c>
      <c r="W62" s="162">
        <v>42249</v>
      </c>
      <c r="X62" s="12">
        <v>103.44</v>
      </c>
      <c r="Y62" s="12">
        <v>104.3</v>
      </c>
      <c r="Z62" s="12">
        <v>101.02</v>
      </c>
      <c r="AA62" s="12">
        <v>104.27</v>
      </c>
      <c r="AB62" s="117">
        <v>11509300</v>
      </c>
      <c r="AC62" s="12">
        <v>103.86</v>
      </c>
      <c r="AD62" s="53">
        <f t="shared" si="0"/>
        <v>3.2800000000000011</v>
      </c>
      <c r="AE62" s="199">
        <f t="shared" si="1"/>
        <v>2.7401325551488664E-2</v>
      </c>
    </row>
    <row r="63" spans="15:31" x14ac:dyDescent="0.25">
      <c r="O63" s="105">
        <v>0.9</v>
      </c>
      <c r="P63" s="105">
        <f t="shared" si="2"/>
        <v>97.2</v>
      </c>
      <c r="W63" s="162">
        <v>42248</v>
      </c>
      <c r="X63" s="12">
        <v>102.22</v>
      </c>
      <c r="Y63" s="12">
        <v>104.64</v>
      </c>
      <c r="Z63" s="12">
        <v>101</v>
      </c>
      <c r="AA63" s="12">
        <v>101.49</v>
      </c>
      <c r="AB63" s="117">
        <v>13548000</v>
      </c>
      <c r="AC63" s="12">
        <v>101.09</v>
      </c>
      <c r="AD63" s="53">
        <f t="shared" si="0"/>
        <v>3.6400000000000006</v>
      </c>
      <c r="AE63" s="199">
        <f t="shared" si="1"/>
        <v>-3.411045289508885E-2</v>
      </c>
    </row>
    <row r="64" spans="15:31" x14ac:dyDescent="0.25">
      <c r="W64" s="162">
        <v>42247</v>
      </c>
      <c r="X64" s="12">
        <v>107.42</v>
      </c>
      <c r="Y64" s="12">
        <v>108.33</v>
      </c>
      <c r="Z64" s="12">
        <v>104.63</v>
      </c>
      <c r="AA64" s="12">
        <v>105.07</v>
      </c>
      <c r="AB64" s="117">
        <v>11736900</v>
      </c>
      <c r="AC64" s="12">
        <v>104.66</v>
      </c>
      <c r="AD64" s="53">
        <f t="shared" si="0"/>
        <v>3.7000000000000028</v>
      </c>
      <c r="AE64" s="199">
        <f t="shared" si="1"/>
        <v>-2.5149031296572311E-2</v>
      </c>
    </row>
    <row r="65" spans="23:31" x14ac:dyDescent="0.25">
      <c r="W65" s="162">
        <v>42244</v>
      </c>
      <c r="X65" s="12">
        <v>106.96</v>
      </c>
      <c r="Y65" s="12">
        <v>108.79</v>
      </c>
      <c r="Z65" s="12">
        <v>106.78</v>
      </c>
      <c r="AA65" s="12">
        <v>107.78</v>
      </c>
      <c r="AB65" s="117">
        <v>10755900</v>
      </c>
      <c r="AC65" s="12">
        <v>107.36</v>
      </c>
      <c r="AD65" s="53">
        <f t="shared" si="0"/>
        <v>2.0100000000000051</v>
      </c>
      <c r="AE65" s="199">
        <f t="shared" si="1"/>
        <v>-1.9522171609184236E-3</v>
      </c>
    </row>
    <row r="66" spans="23:31" x14ac:dyDescent="0.25">
      <c r="W66" s="162">
        <v>42243</v>
      </c>
      <c r="X66" s="12">
        <v>108.43</v>
      </c>
      <c r="Y66" s="12">
        <v>109.6</v>
      </c>
      <c r="Z66" s="12">
        <v>105.67</v>
      </c>
      <c r="AA66" s="12">
        <v>107.99</v>
      </c>
      <c r="AB66" s="117">
        <v>14610300</v>
      </c>
      <c r="AC66" s="12">
        <v>107.57</v>
      </c>
      <c r="AD66" s="53">
        <f t="shared" si="0"/>
        <v>3.9299999999999926</v>
      </c>
      <c r="AE66" s="199">
        <f t="shared" si="1"/>
        <v>9.667730429885335E-3</v>
      </c>
    </row>
    <row r="67" spans="23:31" x14ac:dyDescent="0.25">
      <c r="W67" s="162">
        <v>42242</v>
      </c>
      <c r="X67" s="12">
        <v>105.92</v>
      </c>
      <c r="Y67" s="12">
        <v>107.1</v>
      </c>
      <c r="Z67" s="12">
        <v>102.46</v>
      </c>
      <c r="AA67" s="12">
        <v>106.96</v>
      </c>
      <c r="AB67" s="117">
        <v>15627600</v>
      </c>
      <c r="AC67" s="12">
        <v>106.54</v>
      </c>
      <c r="AD67" s="53">
        <f t="shared" ref="AD67:AD69" si="3">Y67-Z67</f>
        <v>4.6400000000000006</v>
      </c>
      <c r="AE67" s="199">
        <f t="shared" ref="AE67:AE69" si="4">AC67/AC68-1</f>
        <v>4.2873923257635171E-2</v>
      </c>
    </row>
    <row r="68" spans="23:31" x14ac:dyDescent="0.25">
      <c r="W68" s="162">
        <v>42241</v>
      </c>
      <c r="X68" s="12">
        <v>105.43</v>
      </c>
      <c r="Y68" s="12">
        <v>107.9</v>
      </c>
      <c r="Z68" s="12">
        <v>102.56</v>
      </c>
      <c r="AA68" s="12">
        <v>102.56</v>
      </c>
      <c r="AB68" s="117">
        <v>18482500</v>
      </c>
      <c r="AC68" s="12">
        <v>102.16</v>
      </c>
      <c r="AD68" s="53">
        <f t="shared" si="3"/>
        <v>5.3400000000000034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42333</v>
      </c>
      <c r="X2" s="12">
        <v>49.76</v>
      </c>
      <c r="Y2" s="12">
        <v>50</v>
      </c>
      <c r="Z2" s="12">
        <v>49.46</v>
      </c>
      <c r="AA2" s="12">
        <v>49.68</v>
      </c>
      <c r="AB2" s="117">
        <v>353500</v>
      </c>
      <c r="AC2" s="12">
        <v>49.68</v>
      </c>
      <c r="AD2" s="2">
        <f>Y2-Z2</f>
        <v>0.53999999999999915</v>
      </c>
      <c r="AE2" s="167">
        <f>AC2/AC3-1</f>
        <v>-3.010234798314193E-3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50.15</v>
      </c>
      <c r="W3" s="162">
        <v>42332</v>
      </c>
      <c r="X3" s="12">
        <v>48.41</v>
      </c>
      <c r="Y3" s="12">
        <v>49.98</v>
      </c>
      <c r="Z3" s="12">
        <v>48.41</v>
      </c>
      <c r="AA3" s="12">
        <v>49.83</v>
      </c>
      <c r="AB3" s="117">
        <v>275600</v>
      </c>
      <c r="AC3" s="12">
        <v>49.83</v>
      </c>
      <c r="AD3" s="2">
        <f t="shared" ref="AD3:AD66" si="0">Y3-Z3</f>
        <v>1.5700000000000003</v>
      </c>
      <c r="AE3" s="167">
        <f t="shared" ref="AE3:AE66" si="1">AC3/AC4-1</f>
        <v>2.131584341053494E-2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50.15</v>
      </c>
      <c r="W4" s="162">
        <v>42331</v>
      </c>
      <c r="X4" s="12">
        <v>48.21</v>
      </c>
      <c r="Y4" s="12">
        <v>49.05</v>
      </c>
      <c r="Z4" s="12">
        <v>48.21</v>
      </c>
      <c r="AA4" s="12">
        <v>48.79</v>
      </c>
      <c r="AB4" s="117">
        <v>299400</v>
      </c>
      <c r="AC4" s="12">
        <v>48.79</v>
      </c>
      <c r="AD4" s="2">
        <f t="shared" si="0"/>
        <v>0.83999999999999631</v>
      </c>
      <c r="AE4" s="167">
        <f t="shared" si="1"/>
        <v>9.9358310908714831E-3</v>
      </c>
    </row>
    <row r="5" spans="1:31" x14ac:dyDescent="0.25">
      <c r="O5" s="13" t="s">
        <v>67</v>
      </c>
      <c r="Q5" s="3">
        <f>Q4*Q2</f>
        <v>0</v>
      </c>
      <c r="W5" s="162">
        <v>42328</v>
      </c>
      <c r="X5" s="12">
        <v>48.39</v>
      </c>
      <c r="Y5" s="12">
        <v>48.8</v>
      </c>
      <c r="Z5" s="12">
        <v>47.2</v>
      </c>
      <c r="AA5" s="12">
        <v>48.31</v>
      </c>
      <c r="AB5" s="117">
        <v>209400</v>
      </c>
      <c r="AC5" s="12">
        <v>48.31</v>
      </c>
      <c r="AD5" s="2">
        <f t="shared" si="0"/>
        <v>1.5999999999999943</v>
      </c>
      <c r="AE5" s="167">
        <f t="shared" si="1"/>
        <v>4.5747556664585964E-3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47.54</v>
      </c>
      <c r="Y6" s="12">
        <v>48.17</v>
      </c>
      <c r="Z6" s="12">
        <v>47.46</v>
      </c>
      <c r="AA6" s="12">
        <v>48.09</v>
      </c>
      <c r="AB6" s="117">
        <v>362500</v>
      </c>
      <c r="AC6" s="12">
        <v>48.09</v>
      </c>
      <c r="AD6" s="2">
        <f t="shared" si="0"/>
        <v>0.71000000000000085</v>
      </c>
      <c r="AE6" s="167">
        <f t="shared" si="1"/>
        <v>9.4458438287154944E-3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42326</v>
      </c>
      <c r="X7" s="12">
        <v>46.61</v>
      </c>
      <c r="Y7" s="12">
        <v>47.69</v>
      </c>
      <c r="Z7" s="12">
        <v>46.2</v>
      </c>
      <c r="AA7" s="12">
        <v>47.64</v>
      </c>
      <c r="AB7" s="117">
        <v>197700</v>
      </c>
      <c r="AC7" s="12">
        <v>47.64</v>
      </c>
      <c r="AD7" s="2">
        <f t="shared" si="0"/>
        <v>1.4899999999999949</v>
      </c>
      <c r="AE7" s="167">
        <f t="shared" si="1"/>
        <v>2.8719499028287521E-2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46.65</v>
      </c>
      <c r="Y8" s="12">
        <v>47.02</v>
      </c>
      <c r="Z8" s="12">
        <v>45.91</v>
      </c>
      <c r="AA8" s="12">
        <v>46.31</v>
      </c>
      <c r="AB8" s="117">
        <v>357600</v>
      </c>
      <c r="AC8" s="12">
        <v>46.31</v>
      </c>
      <c r="AD8" s="2">
        <f t="shared" si="0"/>
        <v>1.1100000000000065</v>
      </c>
      <c r="AE8" s="167">
        <f t="shared" si="1"/>
        <v>-6.8625348488098314E-3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42324</v>
      </c>
      <c r="X9" s="12">
        <v>45.8</v>
      </c>
      <c r="Y9" s="12">
        <v>46.65</v>
      </c>
      <c r="Z9" s="12">
        <v>45.68</v>
      </c>
      <c r="AA9" s="12">
        <v>46.63</v>
      </c>
      <c r="AB9" s="117">
        <v>301800</v>
      </c>
      <c r="AC9" s="12">
        <v>46.63</v>
      </c>
      <c r="AD9" s="2">
        <f t="shared" si="0"/>
        <v>0.96999999999999886</v>
      </c>
      <c r="AE9" s="167">
        <f t="shared" si="1"/>
        <v>1.237516283108997E-2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42321</v>
      </c>
      <c r="X10" s="12">
        <v>45.75</v>
      </c>
      <c r="Y10" s="12">
        <v>46.78</v>
      </c>
      <c r="Z10" s="12">
        <v>45.72</v>
      </c>
      <c r="AA10" s="12">
        <v>46.06</v>
      </c>
      <c r="AB10" s="117">
        <v>250000</v>
      </c>
      <c r="AC10" s="12">
        <v>46.06</v>
      </c>
      <c r="AD10" s="2">
        <f t="shared" si="0"/>
        <v>1.0600000000000023</v>
      </c>
      <c r="AE10" s="167">
        <f t="shared" si="1"/>
        <v>2.1715526601528978E-4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42320</v>
      </c>
      <c r="X11" s="12">
        <v>46.74</v>
      </c>
      <c r="Y11" s="12">
        <v>47.17</v>
      </c>
      <c r="Z11" s="12">
        <v>45.98</v>
      </c>
      <c r="AA11" s="12">
        <v>46.05</v>
      </c>
      <c r="AB11" s="117">
        <v>271300</v>
      </c>
      <c r="AC11" s="12">
        <v>46.05</v>
      </c>
      <c r="AD11" s="2">
        <f t="shared" si="0"/>
        <v>1.1900000000000048</v>
      </c>
      <c r="AE11" s="167" t="e">
        <f t="shared" si="1"/>
        <v>#DIV/0!</v>
      </c>
    </row>
    <row r="12" spans="1:31" x14ac:dyDescent="0.25">
      <c r="B12" s="12"/>
      <c r="C12" s="12"/>
      <c r="D12" s="53"/>
      <c r="E12" s="53"/>
      <c r="F12" s="53"/>
      <c r="W12" s="162">
        <v>42320</v>
      </c>
      <c r="X12" s="12" t="s">
        <v>199</v>
      </c>
      <c r="Y12" s="12"/>
      <c r="Z12" s="12"/>
      <c r="AA12" s="12"/>
      <c r="AB12" s="117"/>
      <c r="AC12" s="12"/>
      <c r="AD12" s="2">
        <f t="shared" si="0"/>
        <v>0</v>
      </c>
      <c r="AE12" s="167">
        <f t="shared" si="1"/>
        <v>-1</v>
      </c>
    </row>
    <row r="13" spans="1:31" x14ac:dyDescent="0.25">
      <c r="B13" s="12"/>
      <c r="C13" s="12"/>
      <c r="D13" s="53"/>
      <c r="E13" s="53"/>
      <c r="F13" s="53"/>
      <c r="W13" s="162">
        <v>42319</v>
      </c>
      <c r="X13" s="12">
        <v>47.99</v>
      </c>
      <c r="Y13" s="12">
        <v>47.99</v>
      </c>
      <c r="Z13" s="12">
        <v>46.78</v>
      </c>
      <c r="AA13" s="12">
        <v>47.28</v>
      </c>
      <c r="AB13" s="117">
        <v>369000</v>
      </c>
      <c r="AC13" s="12">
        <v>47.18</v>
      </c>
      <c r="AD13" s="2">
        <f t="shared" si="0"/>
        <v>1.2100000000000009</v>
      </c>
      <c r="AE13" s="167">
        <f t="shared" si="1"/>
        <v>-1.5853149770546526E-2</v>
      </c>
    </row>
    <row r="14" spans="1:31" x14ac:dyDescent="0.25">
      <c r="B14" s="12"/>
      <c r="C14" s="12"/>
      <c r="D14" s="53"/>
      <c r="E14" s="53"/>
      <c r="F14" s="53"/>
      <c r="W14" s="162">
        <v>42318</v>
      </c>
      <c r="X14" s="12">
        <v>45</v>
      </c>
      <c r="Y14" s="12">
        <v>48.54</v>
      </c>
      <c r="Z14" s="12">
        <v>43.82</v>
      </c>
      <c r="AA14" s="12">
        <v>48.04</v>
      </c>
      <c r="AB14" s="117">
        <v>686400</v>
      </c>
      <c r="AC14" s="12">
        <v>47.94</v>
      </c>
      <c r="AD14" s="2">
        <f t="shared" si="0"/>
        <v>4.7199999999999989</v>
      </c>
      <c r="AE14" s="167">
        <f t="shared" si="1"/>
        <v>4.558342420937822E-2</v>
      </c>
    </row>
    <row r="15" spans="1:31" x14ac:dyDescent="0.25">
      <c r="B15" s="12"/>
      <c r="C15" s="12"/>
      <c r="D15" s="53"/>
      <c r="E15" s="53"/>
      <c r="F15" s="53"/>
      <c r="W15" s="162">
        <v>42317</v>
      </c>
      <c r="X15" s="12">
        <v>47.57</v>
      </c>
      <c r="Y15" s="12">
        <v>47.96</v>
      </c>
      <c r="Z15" s="12">
        <v>45.78</v>
      </c>
      <c r="AA15" s="12">
        <v>45.95</v>
      </c>
      <c r="AB15" s="117">
        <v>385300</v>
      </c>
      <c r="AC15" s="12">
        <v>45.85</v>
      </c>
      <c r="AD15" s="2">
        <f t="shared" si="0"/>
        <v>2.1799999999999997</v>
      </c>
      <c r="AE15" s="167">
        <f t="shared" si="1"/>
        <v>-3.6764705882352922E-2</v>
      </c>
    </row>
    <row r="16" spans="1:31" x14ac:dyDescent="0.25">
      <c r="B16" s="12"/>
      <c r="C16" s="12"/>
      <c r="D16" s="53"/>
      <c r="E16" s="53"/>
      <c r="F16" s="53"/>
      <c r="W16" s="162">
        <v>42314</v>
      </c>
      <c r="X16" s="12">
        <v>46.9</v>
      </c>
      <c r="Y16" s="12">
        <v>47.73</v>
      </c>
      <c r="Z16" s="12">
        <v>46.81</v>
      </c>
      <c r="AA16" s="12">
        <v>47.7</v>
      </c>
      <c r="AB16" s="117">
        <v>414100</v>
      </c>
      <c r="AC16" s="12">
        <v>47.6</v>
      </c>
      <c r="AD16" s="2">
        <f t="shared" si="0"/>
        <v>0.9199999999999946</v>
      </c>
      <c r="AE16" s="167">
        <f t="shared" si="1"/>
        <v>9.5440084835631822E-3</v>
      </c>
    </row>
    <row r="17" spans="2:31" x14ac:dyDescent="0.25">
      <c r="B17" s="12"/>
      <c r="C17" s="12"/>
      <c r="D17" s="53"/>
      <c r="E17" s="53"/>
      <c r="F17" s="53"/>
      <c r="W17" s="162">
        <v>42313</v>
      </c>
      <c r="X17" s="12">
        <v>47.5</v>
      </c>
      <c r="Y17" s="12">
        <v>48</v>
      </c>
      <c r="Z17" s="12">
        <v>46.96</v>
      </c>
      <c r="AA17" s="12">
        <v>47.25</v>
      </c>
      <c r="AB17" s="117">
        <v>404800</v>
      </c>
      <c r="AC17" s="12">
        <v>47.15</v>
      </c>
      <c r="AD17" s="2">
        <f t="shared" si="0"/>
        <v>1.0399999999999991</v>
      </c>
      <c r="AE17" s="167">
        <f t="shared" si="1"/>
        <v>-4.8543689320389438E-3</v>
      </c>
    </row>
    <row r="18" spans="2:31" x14ac:dyDescent="0.25">
      <c r="B18" s="12"/>
      <c r="C18" s="12"/>
      <c r="D18" s="53"/>
      <c r="E18" s="53"/>
      <c r="F18" s="53"/>
      <c r="W18" s="162">
        <v>42312</v>
      </c>
      <c r="X18" s="12">
        <v>47.02</v>
      </c>
      <c r="Y18" s="12">
        <v>47.65</v>
      </c>
      <c r="Z18" s="12">
        <v>46.72</v>
      </c>
      <c r="AA18" s="12">
        <v>47.48</v>
      </c>
      <c r="AB18" s="117">
        <v>203700</v>
      </c>
      <c r="AC18" s="12">
        <v>47.38</v>
      </c>
      <c r="AD18" s="2">
        <f t="shared" si="0"/>
        <v>0.92999999999999972</v>
      </c>
      <c r="AE18" s="167">
        <f t="shared" si="1"/>
        <v>1.1960700555318393E-2</v>
      </c>
    </row>
    <row r="19" spans="2:31" x14ac:dyDescent="0.25">
      <c r="B19" s="12"/>
      <c r="C19" s="12"/>
      <c r="D19" s="53"/>
      <c r="E19" s="53"/>
      <c r="F19" s="53"/>
      <c r="W19" s="162">
        <v>42311</v>
      </c>
      <c r="X19" s="12">
        <v>45.95</v>
      </c>
      <c r="Y19" s="12">
        <v>47.29</v>
      </c>
      <c r="Z19" s="12">
        <v>45.81</v>
      </c>
      <c r="AA19" s="12">
        <v>46.92</v>
      </c>
      <c r="AB19" s="117">
        <v>256800</v>
      </c>
      <c r="AC19" s="12">
        <v>46.82</v>
      </c>
      <c r="AD19" s="2">
        <f t="shared" si="0"/>
        <v>1.4799999999999969</v>
      </c>
      <c r="AE19" s="167">
        <f t="shared" si="1"/>
        <v>1.672095548317043E-2</v>
      </c>
    </row>
    <row r="20" spans="2:31" x14ac:dyDescent="0.25">
      <c r="W20" s="162">
        <v>42310</v>
      </c>
      <c r="X20" s="12">
        <v>45.41</v>
      </c>
      <c r="Y20" s="12">
        <v>46.33</v>
      </c>
      <c r="Z20" s="12">
        <v>45.41</v>
      </c>
      <c r="AA20" s="12">
        <v>46.15</v>
      </c>
      <c r="AB20" s="117">
        <v>255000</v>
      </c>
      <c r="AC20" s="12">
        <v>46.05</v>
      </c>
      <c r="AD20" s="2">
        <f t="shared" si="0"/>
        <v>0.92000000000000171</v>
      </c>
      <c r="AE20" s="167">
        <f t="shared" si="1"/>
        <v>1.4317180616740144E-2</v>
      </c>
    </row>
    <row r="21" spans="2:31" x14ac:dyDescent="0.25">
      <c r="W21" s="162">
        <v>42307</v>
      </c>
      <c r="X21" s="12">
        <v>45.96</v>
      </c>
      <c r="Y21" s="12">
        <v>46.14</v>
      </c>
      <c r="Z21" s="12">
        <v>45.36</v>
      </c>
      <c r="AA21" s="12">
        <v>45.5</v>
      </c>
      <c r="AB21" s="117">
        <v>181900</v>
      </c>
      <c r="AC21" s="12">
        <v>45.4</v>
      </c>
      <c r="AD21" s="2">
        <f t="shared" si="0"/>
        <v>0.78000000000000114</v>
      </c>
      <c r="AE21" s="167">
        <f t="shared" si="1"/>
        <v>-1.0677707561560279E-2</v>
      </c>
    </row>
    <row r="22" spans="2:31" x14ac:dyDescent="0.25">
      <c r="W22" s="162">
        <v>42306</v>
      </c>
      <c r="X22" s="12">
        <v>45.54</v>
      </c>
      <c r="Y22" s="12">
        <v>46.31</v>
      </c>
      <c r="Z22" s="12">
        <v>45.54</v>
      </c>
      <c r="AA22" s="12">
        <v>45.99</v>
      </c>
      <c r="AB22" s="117">
        <v>177900</v>
      </c>
      <c r="AC22" s="12">
        <v>45.89</v>
      </c>
      <c r="AD22" s="2">
        <f t="shared" si="0"/>
        <v>0.77000000000000313</v>
      </c>
      <c r="AE22" s="167">
        <f t="shared" si="1"/>
        <v>5.4776511831726715E-3</v>
      </c>
    </row>
    <row r="23" spans="2:31" x14ac:dyDescent="0.25">
      <c r="W23" s="162">
        <v>42305</v>
      </c>
      <c r="X23" s="12">
        <v>43.71</v>
      </c>
      <c r="Y23" s="12">
        <v>45.83</v>
      </c>
      <c r="Z23" s="12">
        <v>43.67</v>
      </c>
      <c r="AA23" s="12">
        <v>45.74</v>
      </c>
      <c r="AB23" s="117">
        <v>315800</v>
      </c>
      <c r="AC23" s="12">
        <v>45.64</v>
      </c>
      <c r="AD23" s="2">
        <f t="shared" si="0"/>
        <v>2.1599999999999966</v>
      </c>
      <c r="AE23" s="167">
        <f t="shared" si="1"/>
        <v>4.5111060224410249E-2</v>
      </c>
    </row>
    <row r="24" spans="2:31" x14ac:dyDescent="0.25">
      <c r="W24" s="162">
        <v>42304</v>
      </c>
      <c r="X24" s="12">
        <v>44.82</v>
      </c>
      <c r="Y24" s="12">
        <v>45.18</v>
      </c>
      <c r="Z24" s="12">
        <v>43.53</v>
      </c>
      <c r="AA24" s="12">
        <v>43.76</v>
      </c>
      <c r="AB24" s="117">
        <v>333000</v>
      </c>
      <c r="AC24" s="12">
        <v>43.67</v>
      </c>
      <c r="AD24" s="2">
        <f t="shared" si="0"/>
        <v>1.6499999999999986</v>
      </c>
      <c r="AE24" s="167">
        <f t="shared" si="1"/>
        <v>-2.9986672589960017E-2</v>
      </c>
    </row>
    <row r="25" spans="2:31" x14ac:dyDescent="0.25">
      <c r="W25" s="162">
        <v>42303</v>
      </c>
      <c r="X25" s="12">
        <v>45.16</v>
      </c>
      <c r="Y25" s="12">
        <v>45.37</v>
      </c>
      <c r="Z25" s="12">
        <v>44.98</v>
      </c>
      <c r="AA25" s="12">
        <v>45.12</v>
      </c>
      <c r="AB25" s="117">
        <v>183100</v>
      </c>
      <c r="AC25" s="12">
        <v>45.02</v>
      </c>
      <c r="AD25" s="2">
        <f t="shared" si="0"/>
        <v>0.39000000000000057</v>
      </c>
      <c r="AE25" s="167">
        <f t="shared" si="1"/>
        <v>4.4444444444446951E-4</v>
      </c>
    </row>
    <row r="26" spans="2:31" x14ac:dyDescent="0.25">
      <c r="W26" s="162">
        <v>42300</v>
      </c>
      <c r="X26" s="12">
        <v>45</v>
      </c>
      <c r="Y26" s="12">
        <v>45.12</v>
      </c>
      <c r="Z26" s="12">
        <v>44.37</v>
      </c>
      <c r="AA26" s="12">
        <v>45.1</v>
      </c>
      <c r="AB26" s="117">
        <v>181600</v>
      </c>
      <c r="AC26" s="12">
        <v>45</v>
      </c>
      <c r="AD26" s="2">
        <f t="shared" si="0"/>
        <v>0.75</v>
      </c>
      <c r="AE26" s="167">
        <f t="shared" si="1"/>
        <v>8.5163603765128215E-3</v>
      </c>
    </row>
    <row r="27" spans="2:31" x14ac:dyDescent="0.25">
      <c r="W27" s="162">
        <v>42299</v>
      </c>
      <c r="X27" s="12">
        <v>43.29</v>
      </c>
      <c r="Y27" s="12">
        <v>45.12</v>
      </c>
      <c r="Z27" s="12">
        <v>43.23</v>
      </c>
      <c r="AA27" s="12">
        <v>44.71</v>
      </c>
      <c r="AB27" s="117">
        <v>223900</v>
      </c>
      <c r="AC27" s="12">
        <v>44.62</v>
      </c>
      <c r="AD27" s="2">
        <f t="shared" si="0"/>
        <v>1.8900000000000006</v>
      </c>
      <c r="AE27" s="167">
        <f t="shared" si="1"/>
        <v>3.7192003719200173E-2</v>
      </c>
    </row>
    <row r="28" spans="2:31" x14ac:dyDescent="0.25">
      <c r="W28" s="162">
        <v>42298</v>
      </c>
      <c r="X28" s="12">
        <v>43.55</v>
      </c>
      <c r="Y28" s="12">
        <v>43.69</v>
      </c>
      <c r="Z28" s="12">
        <v>42.98</v>
      </c>
      <c r="AA28" s="12">
        <v>43.11</v>
      </c>
      <c r="AB28" s="117">
        <v>181100</v>
      </c>
      <c r="AC28" s="12">
        <v>43.02</v>
      </c>
      <c r="AD28" s="2">
        <f t="shared" si="0"/>
        <v>0.71000000000000085</v>
      </c>
      <c r="AE28" s="167">
        <f t="shared" si="1"/>
        <v>-3.2437442075994305E-3</v>
      </c>
    </row>
    <row r="29" spans="2:31" x14ac:dyDescent="0.25">
      <c r="W29" s="162">
        <v>42297</v>
      </c>
      <c r="X29" s="12">
        <v>43</v>
      </c>
      <c r="Y29" s="12">
        <v>43.52</v>
      </c>
      <c r="Z29" s="12">
        <v>42.59</v>
      </c>
      <c r="AA29" s="12">
        <v>43.25</v>
      </c>
      <c r="AB29" s="117">
        <v>341100</v>
      </c>
      <c r="AC29" s="12">
        <v>43.16</v>
      </c>
      <c r="AD29" s="2">
        <f t="shared" si="0"/>
        <v>0.92999999999999972</v>
      </c>
      <c r="AE29" s="167">
        <f t="shared" si="1"/>
        <v>5.8261477511070137E-3</v>
      </c>
    </row>
    <row r="30" spans="2:31" x14ac:dyDescent="0.25">
      <c r="W30" s="162">
        <v>42296</v>
      </c>
      <c r="X30" s="12">
        <v>42.84</v>
      </c>
      <c r="Y30" s="12">
        <v>43.15</v>
      </c>
      <c r="Z30" s="12">
        <v>42.76</v>
      </c>
      <c r="AA30" s="12">
        <v>43</v>
      </c>
      <c r="AB30" s="117">
        <v>177100</v>
      </c>
      <c r="AC30" s="12">
        <v>42.91</v>
      </c>
      <c r="AD30" s="2">
        <f t="shared" si="0"/>
        <v>0.39000000000000057</v>
      </c>
      <c r="AE30" s="167">
        <f t="shared" si="1"/>
        <v>-3.2520325203252431E-3</v>
      </c>
    </row>
    <row r="31" spans="2:31" x14ac:dyDescent="0.25">
      <c r="W31" s="162">
        <v>42293</v>
      </c>
      <c r="X31" s="12">
        <v>43.67</v>
      </c>
      <c r="Y31" s="12">
        <v>43.78</v>
      </c>
      <c r="Z31" s="12">
        <v>42.69</v>
      </c>
      <c r="AA31" s="12">
        <v>43.14</v>
      </c>
      <c r="AB31" s="117">
        <v>203900</v>
      </c>
      <c r="AC31" s="12">
        <v>43.05</v>
      </c>
      <c r="AD31" s="2">
        <f t="shared" si="0"/>
        <v>1.0900000000000034</v>
      </c>
      <c r="AE31" s="167">
        <f t="shared" si="1"/>
        <v>-1.3745704467354014E-2</v>
      </c>
    </row>
    <row r="32" spans="2:31" x14ac:dyDescent="0.25">
      <c r="W32" s="162">
        <v>42292</v>
      </c>
      <c r="X32" s="12">
        <v>43.51</v>
      </c>
      <c r="Y32" s="12">
        <v>44.1</v>
      </c>
      <c r="Z32" s="12">
        <v>42.5</v>
      </c>
      <c r="AA32" s="12">
        <v>43.74</v>
      </c>
      <c r="AB32" s="117">
        <v>211900</v>
      </c>
      <c r="AC32" s="12">
        <v>43.65</v>
      </c>
      <c r="AD32" s="2">
        <f t="shared" si="0"/>
        <v>1.6000000000000014</v>
      </c>
      <c r="AE32" s="167">
        <f t="shared" si="1"/>
        <v>1.1118832522585054E-2</v>
      </c>
    </row>
    <row r="33" spans="15:31" x14ac:dyDescent="0.25">
      <c r="W33" s="162">
        <v>42291</v>
      </c>
      <c r="X33" s="12">
        <v>44.2</v>
      </c>
      <c r="Y33" s="12">
        <v>44.33</v>
      </c>
      <c r="Z33" s="12">
        <v>43.19</v>
      </c>
      <c r="AA33" s="12">
        <v>43.26</v>
      </c>
      <c r="AB33" s="117">
        <v>237400</v>
      </c>
      <c r="AC33" s="12">
        <v>43.17</v>
      </c>
      <c r="AD33" s="2">
        <f t="shared" si="0"/>
        <v>1.1400000000000006</v>
      </c>
      <c r="AE33" s="167">
        <f t="shared" si="1"/>
        <v>-2.2861023087369814E-2</v>
      </c>
    </row>
    <row r="34" spans="15:31" x14ac:dyDescent="0.25">
      <c r="W34" s="162">
        <v>42290</v>
      </c>
      <c r="X34" s="12">
        <v>44.9</v>
      </c>
      <c r="Y34" s="12">
        <v>45.17</v>
      </c>
      <c r="Z34" s="12">
        <v>44</v>
      </c>
      <c r="AA34" s="12">
        <v>44.27</v>
      </c>
      <c r="AB34" s="117">
        <v>199300</v>
      </c>
      <c r="AC34" s="12">
        <v>44.18</v>
      </c>
      <c r="AD34" s="2">
        <f t="shared" si="0"/>
        <v>1.1700000000000017</v>
      </c>
      <c r="AE34" s="167">
        <f t="shared" si="1"/>
        <v>-2.7728873239436624E-2</v>
      </c>
    </row>
    <row r="35" spans="15:31" x14ac:dyDescent="0.25">
      <c r="W35" s="162">
        <v>42289</v>
      </c>
      <c r="X35" s="12">
        <v>46.29</v>
      </c>
      <c r="Y35" s="12">
        <v>46.29</v>
      </c>
      <c r="Z35" s="12">
        <v>45.39</v>
      </c>
      <c r="AA35" s="12">
        <v>45.54</v>
      </c>
      <c r="AB35" s="117">
        <v>209600</v>
      </c>
      <c r="AC35" s="12">
        <v>45.44</v>
      </c>
      <c r="AD35" s="2">
        <f t="shared" si="0"/>
        <v>0.89999999999999858</v>
      </c>
      <c r="AE35" s="167">
        <f t="shared" si="1"/>
        <v>-1.7938188891290396E-2</v>
      </c>
    </row>
    <row r="36" spans="15:31" x14ac:dyDescent="0.25">
      <c r="W36" s="162">
        <v>42286</v>
      </c>
      <c r="X36" s="12">
        <v>46.27</v>
      </c>
      <c r="Y36" s="12">
        <v>46.69</v>
      </c>
      <c r="Z36" s="12">
        <v>45.96</v>
      </c>
      <c r="AA36" s="12">
        <v>46.37</v>
      </c>
      <c r="AB36" s="117">
        <v>294000</v>
      </c>
      <c r="AC36" s="12">
        <v>46.27</v>
      </c>
      <c r="AD36" s="2">
        <f t="shared" si="0"/>
        <v>0.72999999999999687</v>
      </c>
      <c r="AE36" s="167">
        <f t="shared" si="1"/>
        <v>3.6876355748374223E-3</v>
      </c>
    </row>
    <row r="37" spans="15:31" x14ac:dyDescent="0.25">
      <c r="W37" s="162">
        <v>42285</v>
      </c>
      <c r="X37" s="12">
        <v>44.57</v>
      </c>
      <c r="Y37" s="12">
        <v>46.23</v>
      </c>
      <c r="Z37" s="12">
        <v>44.31</v>
      </c>
      <c r="AA37" s="12">
        <v>46.2</v>
      </c>
      <c r="AB37" s="117">
        <v>366500</v>
      </c>
      <c r="AC37" s="12">
        <v>46.1</v>
      </c>
      <c r="AD37" s="2">
        <f t="shared" si="0"/>
        <v>1.9199999999999946</v>
      </c>
      <c r="AE37" s="167">
        <f t="shared" si="1"/>
        <v>3.4560143626571005E-2</v>
      </c>
    </row>
    <row r="38" spans="15:31" x14ac:dyDescent="0.25">
      <c r="W38" s="162">
        <v>42284</v>
      </c>
      <c r="X38" s="12">
        <v>43.26</v>
      </c>
      <c r="Y38" s="12">
        <v>44.73</v>
      </c>
      <c r="Z38" s="12">
        <v>43.26</v>
      </c>
      <c r="AA38" s="12">
        <v>44.65</v>
      </c>
      <c r="AB38" s="117">
        <v>464100</v>
      </c>
      <c r="AC38" s="12">
        <v>44.56</v>
      </c>
      <c r="AD38" s="2">
        <f t="shared" si="0"/>
        <v>1.4699999999999989</v>
      </c>
      <c r="AE38" s="167">
        <f t="shared" si="1"/>
        <v>4.0878299462742351E-2</v>
      </c>
    </row>
    <row r="39" spans="15:31" x14ac:dyDescent="0.25">
      <c r="W39" s="162">
        <v>42283</v>
      </c>
      <c r="X39" s="12">
        <v>42.73</v>
      </c>
      <c r="Y39" s="12">
        <v>43.39</v>
      </c>
      <c r="Z39" s="12">
        <v>42.61</v>
      </c>
      <c r="AA39" s="12">
        <v>42.9</v>
      </c>
      <c r="AB39" s="117">
        <v>225300</v>
      </c>
      <c r="AC39" s="12">
        <v>42.81</v>
      </c>
      <c r="AD39" s="2">
        <f t="shared" si="0"/>
        <v>0.78000000000000114</v>
      </c>
      <c r="AE39" s="167">
        <f t="shared" si="1"/>
        <v>1.4035087719299622E-3</v>
      </c>
    </row>
    <row r="40" spans="15:31" x14ac:dyDescent="0.25">
      <c r="W40" s="162">
        <v>42282</v>
      </c>
      <c r="X40" s="12">
        <v>40.99</v>
      </c>
      <c r="Y40" s="12">
        <v>42.89</v>
      </c>
      <c r="Z40" s="12">
        <v>40.99</v>
      </c>
      <c r="AA40" s="12">
        <v>42.84</v>
      </c>
      <c r="AB40" s="117">
        <v>350300</v>
      </c>
      <c r="AC40" s="12">
        <v>42.75</v>
      </c>
      <c r="AD40" s="2">
        <f t="shared" si="0"/>
        <v>1.8999999999999986</v>
      </c>
      <c r="AE40" s="167">
        <f t="shared" si="1"/>
        <v>4.9079754601226933E-2</v>
      </c>
    </row>
    <row r="41" spans="15:31" x14ac:dyDescent="0.25">
      <c r="O41" s="47"/>
      <c r="W41" s="162">
        <v>42279</v>
      </c>
      <c r="X41" s="12">
        <v>39.909999999999997</v>
      </c>
      <c r="Y41" s="12">
        <v>40.869999999999997</v>
      </c>
      <c r="Z41" s="12">
        <v>39.68</v>
      </c>
      <c r="AA41" s="12">
        <v>40.840000000000003</v>
      </c>
      <c r="AB41" s="117">
        <v>332000</v>
      </c>
      <c r="AC41" s="12">
        <v>40.75</v>
      </c>
      <c r="AD41" s="2">
        <f t="shared" si="0"/>
        <v>1.1899999999999977</v>
      </c>
      <c r="AE41" s="167">
        <f t="shared" si="1"/>
        <v>1.4438635797858979E-2</v>
      </c>
    </row>
    <row r="42" spans="15:31" ht="20.25" thickBot="1" x14ac:dyDescent="0.35">
      <c r="O42" s="336" t="s">
        <v>78</v>
      </c>
      <c r="P42" s="336"/>
      <c r="Q42" s="47"/>
      <c r="T42" s="113" t="s">
        <v>129</v>
      </c>
      <c r="W42" s="162">
        <v>42278</v>
      </c>
      <c r="X42" s="12">
        <v>40.71</v>
      </c>
      <c r="Y42" s="12">
        <v>40.950000000000003</v>
      </c>
      <c r="Z42" s="12">
        <v>39.729999999999997</v>
      </c>
      <c r="AA42" s="12">
        <v>40.26</v>
      </c>
      <c r="AB42" s="117">
        <v>505200</v>
      </c>
      <c r="AC42" s="12">
        <v>40.17</v>
      </c>
      <c r="AD42" s="2">
        <f t="shared" si="0"/>
        <v>1.220000000000006</v>
      </c>
      <c r="AE42" s="167">
        <f t="shared" si="1"/>
        <v>-1.0834769761142504E-2</v>
      </c>
    </row>
    <row r="43" spans="15:31" ht="15.75" thickTop="1" x14ac:dyDescent="0.25">
      <c r="O43" s="105">
        <v>1.1000000000000001</v>
      </c>
      <c r="P43" s="105">
        <f>O43*$Q$4</f>
        <v>55.165000000000006</v>
      </c>
      <c r="Q43" s="47"/>
      <c r="T43" s="157" t="s">
        <v>114</v>
      </c>
      <c r="U43" s="120">
        <v>49.68</v>
      </c>
      <c r="W43" s="162">
        <v>42277</v>
      </c>
      <c r="X43" s="12">
        <v>40.74</v>
      </c>
      <c r="Y43" s="12">
        <v>41.25</v>
      </c>
      <c r="Z43" s="12">
        <v>40.43</v>
      </c>
      <c r="AA43" s="12">
        <v>40.700000000000003</v>
      </c>
      <c r="AB43" s="117">
        <v>349100</v>
      </c>
      <c r="AC43" s="12">
        <v>40.61</v>
      </c>
      <c r="AD43" s="2">
        <f t="shared" si="0"/>
        <v>0.82000000000000028</v>
      </c>
      <c r="AE43" s="167">
        <f t="shared" si="1"/>
        <v>7.692307692307665E-3</v>
      </c>
    </row>
    <row r="44" spans="15:31" x14ac:dyDescent="0.25">
      <c r="O44" s="105">
        <v>1.0900000000000001</v>
      </c>
      <c r="P44" s="105">
        <f t="shared" ref="P44:P63" si="2">O44*$Q$4</f>
        <v>54.663499999999999</v>
      </c>
      <c r="Q44" s="47"/>
      <c r="T44" s="115" t="s">
        <v>115</v>
      </c>
      <c r="U44" s="110">
        <v>49.61</v>
      </c>
      <c r="W44" s="162">
        <v>42276</v>
      </c>
      <c r="X44" s="12">
        <v>39.97</v>
      </c>
      <c r="Y44" s="12">
        <v>40.53</v>
      </c>
      <c r="Z44" s="12">
        <v>39.97</v>
      </c>
      <c r="AA44" s="12">
        <v>40.39</v>
      </c>
      <c r="AB44" s="117">
        <v>288600</v>
      </c>
      <c r="AC44" s="12">
        <v>40.299999999999997</v>
      </c>
      <c r="AD44" s="2">
        <f t="shared" si="0"/>
        <v>0.56000000000000227</v>
      </c>
      <c r="AE44" s="167">
        <f t="shared" si="1"/>
        <v>9.5190380761522864E-3</v>
      </c>
    </row>
    <row r="45" spans="15:31" x14ac:dyDescent="0.25">
      <c r="O45" s="105">
        <v>1.08</v>
      </c>
      <c r="P45" s="105">
        <f t="shared" si="2"/>
        <v>54.161999999999999</v>
      </c>
      <c r="Q45" s="47"/>
      <c r="T45" s="115" t="s">
        <v>116</v>
      </c>
      <c r="U45" s="110" t="s">
        <v>351</v>
      </c>
      <c r="W45" s="162">
        <v>42275</v>
      </c>
      <c r="X45" s="12">
        <v>40.119999999999997</v>
      </c>
      <c r="Y45" s="12">
        <v>40.479999999999997</v>
      </c>
      <c r="Z45" s="12">
        <v>39.82</v>
      </c>
      <c r="AA45" s="12">
        <v>40</v>
      </c>
      <c r="AB45" s="117">
        <v>287000</v>
      </c>
      <c r="AC45" s="12">
        <v>39.92</v>
      </c>
      <c r="AD45" s="2">
        <f t="shared" si="0"/>
        <v>0.65999999999999659</v>
      </c>
      <c r="AE45" s="167">
        <f t="shared" si="1"/>
        <v>-8.6913334988826252E-3</v>
      </c>
    </row>
    <row r="46" spans="15:31" x14ac:dyDescent="0.25">
      <c r="O46" s="105">
        <v>1.07</v>
      </c>
      <c r="P46" s="105">
        <f t="shared" si="2"/>
        <v>53.660499999999999</v>
      </c>
      <c r="Q46" s="105"/>
      <c r="T46" s="115" t="s">
        <v>117</v>
      </c>
      <c r="U46" s="110" t="s">
        <v>160</v>
      </c>
      <c r="W46" s="162">
        <v>42272</v>
      </c>
      <c r="X46" s="12">
        <v>41.03</v>
      </c>
      <c r="Y46" s="12">
        <v>41.22</v>
      </c>
      <c r="Z46" s="12">
        <v>40.25</v>
      </c>
      <c r="AA46" s="12">
        <v>40.36</v>
      </c>
      <c r="AB46" s="117">
        <v>320300</v>
      </c>
      <c r="AC46" s="12">
        <v>40.270000000000003</v>
      </c>
      <c r="AD46" s="2">
        <f t="shared" si="0"/>
        <v>0.96999999999999886</v>
      </c>
      <c r="AE46" s="167">
        <f t="shared" si="1"/>
        <v>-5.4334403556433042E-3</v>
      </c>
    </row>
    <row r="47" spans="15:31" x14ac:dyDescent="0.25">
      <c r="O47" s="105">
        <v>1.06</v>
      </c>
      <c r="P47" s="105">
        <f t="shared" si="2"/>
        <v>53.158999999999999</v>
      </c>
      <c r="Q47" s="105"/>
      <c r="T47" s="115" t="s">
        <v>118</v>
      </c>
      <c r="U47" s="110">
        <v>53.75</v>
      </c>
      <c r="W47" s="162">
        <v>42271</v>
      </c>
      <c r="X47" s="12">
        <v>41</v>
      </c>
      <c r="Y47" s="12">
        <v>41</v>
      </c>
      <c r="Z47" s="12">
        <v>40.299999999999997</v>
      </c>
      <c r="AA47" s="12">
        <v>40.58</v>
      </c>
      <c r="AB47" s="117">
        <v>382400</v>
      </c>
      <c r="AC47" s="12">
        <v>40.49</v>
      </c>
      <c r="AD47" s="2">
        <f t="shared" si="0"/>
        <v>0.70000000000000284</v>
      </c>
      <c r="AE47" s="167">
        <f t="shared" si="1"/>
        <v>-1.7471487503033178E-2</v>
      </c>
    </row>
    <row r="48" spans="15:31" x14ac:dyDescent="0.25">
      <c r="O48" s="105">
        <v>1.05</v>
      </c>
      <c r="P48" s="105">
        <f t="shared" si="2"/>
        <v>52.657499999999999</v>
      </c>
      <c r="Q48" s="105"/>
      <c r="T48" s="115" t="s">
        <v>119</v>
      </c>
      <c r="U48" s="110">
        <v>1.16079</v>
      </c>
      <c r="W48" s="162">
        <v>42270</v>
      </c>
      <c r="X48" s="12">
        <v>42.16</v>
      </c>
      <c r="Y48" s="12">
        <v>42.26</v>
      </c>
      <c r="Z48" s="12">
        <v>41.27</v>
      </c>
      <c r="AA48" s="12">
        <v>41.3</v>
      </c>
      <c r="AB48" s="117">
        <v>192500</v>
      </c>
      <c r="AC48" s="12">
        <v>41.21</v>
      </c>
      <c r="AD48" s="2">
        <f t="shared" si="0"/>
        <v>0.98999999999999488</v>
      </c>
      <c r="AE48" s="167">
        <f t="shared" si="1"/>
        <v>-2.0442120275730891E-2</v>
      </c>
    </row>
    <row r="49" spans="15:31" x14ac:dyDescent="0.25">
      <c r="O49" s="105">
        <v>1.04</v>
      </c>
      <c r="P49" s="105">
        <f t="shared" si="2"/>
        <v>52.155999999999999</v>
      </c>
      <c r="Q49" s="105"/>
      <c r="T49" s="115" t="s">
        <v>120</v>
      </c>
      <c r="U49" s="110" t="s">
        <v>160</v>
      </c>
      <c r="W49" s="162">
        <v>42269</v>
      </c>
      <c r="X49" s="12">
        <v>42.56</v>
      </c>
      <c r="Y49" s="12">
        <v>42.99</v>
      </c>
      <c r="Z49" s="12">
        <v>41.83</v>
      </c>
      <c r="AA49" s="12">
        <v>42.16</v>
      </c>
      <c r="AB49" s="117">
        <v>233200</v>
      </c>
      <c r="AC49" s="12">
        <v>42.07</v>
      </c>
      <c r="AD49" s="2">
        <f t="shared" si="0"/>
        <v>1.1600000000000037</v>
      </c>
      <c r="AE49" s="167">
        <f t="shared" si="1"/>
        <v>-2.5480657864257572E-2</v>
      </c>
    </row>
    <row r="50" spans="15:31" x14ac:dyDescent="0.25">
      <c r="O50" s="105">
        <v>1.03</v>
      </c>
      <c r="P50" s="105">
        <f t="shared" si="2"/>
        <v>51.654499999999999</v>
      </c>
      <c r="Q50" s="105"/>
      <c r="T50" s="115"/>
      <c r="U50" s="110"/>
      <c r="W50" s="162">
        <v>42268</v>
      </c>
      <c r="X50" s="12">
        <v>43.66</v>
      </c>
      <c r="Y50" s="12">
        <v>44.18</v>
      </c>
      <c r="Z50" s="12">
        <v>43.11</v>
      </c>
      <c r="AA50" s="12">
        <v>43.26</v>
      </c>
      <c r="AB50" s="117">
        <v>430000</v>
      </c>
      <c r="AC50" s="12">
        <v>43.17</v>
      </c>
      <c r="AD50" s="2">
        <f t="shared" si="0"/>
        <v>1.0700000000000003</v>
      </c>
      <c r="AE50" s="167">
        <f t="shared" si="1"/>
        <v>0</v>
      </c>
    </row>
    <row r="51" spans="15:31" x14ac:dyDescent="0.25">
      <c r="O51" s="105">
        <v>1.02</v>
      </c>
      <c r="P51" s="105">
        <f t="shared" si="2"/>
        <v>51.152999999999999</v>
      </c>
      <c r="Q51" s="105"/>
      <c r="T51" s="115" t="s">
        <v>121</v>
      </c>
      <c r="U51" s="110" t="s">
        <v>308</v>
      </c>
      <c r="W51" s="162">
        <v>42265</v>
      </c>
      <c r="X51" s="12">
        <v>43.3</v>
      </c>
      <c r="Y51" s="12">
        <v>43.52</v>
      </c>
      <c r="Z51" s="12">
        <v>43.04</v>
      </c>
      <c r="AA51" s="12">
        <v>43.26</v>
      </c>
      <c r="AB51" s="117">
        <v>1152000</v>
      </c>
      <c r="AC51" s="12">
        <v>43.17</v>
      </c>
      <c r="AD51" s="2">
        <f t="shared" si="0"/>
        <v>0.48000000000000398</v>
      </c>
      <c r="AE51" s="167">
        <f t="shared" si="1"/>
        <v>-2.0804438280165316E-3</v>
      </c>
    </row>
    <row r="52" spans="15:31" x14ac:dyDescent="0.25">
      <c r="O52" s="105">
        <v>1.01</v>
      </c>
      <c r="P52" s="105">
        <f t="shared" si="2"/>
        <v>50.651499999999999</v>
      </c>
      <c r="Q52" s="105"/>
      <c r="T52" s="115" t="s">
        <v>122</v>
      </c>
      <c r="U52" s="110" t="s">
        <v>198</v>
      </c>
      <c r="W52" s="162">
        <v>42264</v>
      </c>
      <c r="X52" s="12">
        <v>44.39</v>
      </c>
      <c r="Y52" s="12">
        <v>44.39</v>
      </c>
      <c r="Z52" s="12">
        <v>43.24</v>
      </c>
      <c r="AA52" s="12">
        <v>43.35</v>
      </c>
      <c r="AB52" s="117">
        <v>351700</v>
      </c>
      <c r="AC52" s="12">
        <v>43.26</v>
      </c>
      <c r="AD52" s="2">
        <f t="shared" si="0"/>
        <v>1.1499999999999986</v>
      </c>
      <c r="AE52" s="167">
        <f t="shared" si="1"/>
        <v>-2.3476297968397231E-2</v>
      </c>
    </row>
    <row r="53" spans="15:31" x14ac:dyDescent="0.25">
      <c r="O53" s="105">
        <v>1</v>
      </c>
      <c r="P53" s="105">
        <f t="shared" si="2"/>
        <v>50.15</v>
      </c>
      <c r="Q53" s="105"/>
      <c r="T53" s="115" t="s">
        <v>123</v>
      </c>
      <c r="U53" s="112">
        <v>222346</v>
      </c>
      <c r="W53" s="162">
        <v>42263</v>
      </c>
      <c r="X53" s="12">
        <v>43.81</v>
      </c>
      <c r="Y53" s="12">
        <v>44.45</v>
      </c>
      <c r="Z53" s="12">
        <v>43.62</v>
      </c>
      <c r="AA53" s="12">
        <v>44.39</v>
      </c>
      <c r="AB53" s="117">
        <v>244400</v>
      </c>
      <c r="AC53" s="12">
        <v>44.3</v>
      </c>
      <c r="AD53" s="2">
        <f t="shared" si="0"/>
        <v>0.8300000000000054</v>
      </c>
      <c r="AE53" s="167">
        <f t="shared" si="1"/>
        <v>1.6521340064249657E-2</v>
      </c>
    </row>
    <row r="54" spans="15:31" x14ac:dyDescent="0.25">
      <c r="O54" s="105">
        <v>0.99</v>
      </c>
      <c r="P54" s="105">
        <f t="shared" si="2"/>
        <v>49.648499999999999</v>
      </c>
      <c r="Q54" s="105"/>
      <c r="T54" s="115" t="s">
        <v>126</v>
      </c>
      <c r="U54" s="112">
        <v>317374</v>
      </c>
      <c r="W54" s="162">
        <v>42262</v>
      </c>
      <c r="X54" s="12">
        <v>43.06</v>
      </c>
      <c r="Y54" s="12">
        <v>43.84</v>
      </c>
      <c r="Z54" s="12">
        <v>42.97</v>
      </c>
      <c r="AA54" s="12">
        <v>43.67</v>
      </c>
      <c r="AB54" s="117">
        <v>434100</v>
      </c>
      <c r="AC54" s="12">
        <v>43.58</v>
      </c>
      <c r="AD54" s="2">
        <f t="shared" si="0"/>
        <v>0.87000000000000455</v>
      </c>
      <c r="AE54" s="167">
        <f t="shared" si="1"/>
        <v>1.2546468401486877E-2</v>
      </c>
    </row>
    <row r="55" spans="15:31" x14ac:dyDescent="0.25">
      <c r="O55" s="105">
        <v>0.98</v>
      </c>
      <c r="P55" s="105">
        <f t="shared" si="2"/>
        <v>49.146999999999998</v>
      </c>
      <c r="Q55" s="105"/>
      <c r="T55" s="115" t="s">
        <v>124</v>
      </c>
      <c r="U55" s="110" t="s">
        <v>309</v>
      </c>
      <c r="W55" s="162">
        <v>42261</v>
      </c>
      <c r="X55" s="12">
        <v>44</v>
      </c>
      <c r="Y55" s="12">
        <v>44.19</v>
      </c>
      <c r="Z55" s="12">
        <v>43.06</v>
      </c>
      <c r="AA55" s="12">
        <v>43.13</v>
      </c>
      <c r="AB55" s="117">
        <v>396800</v>
      </c>
      <c r="AC55" s="12">
        <v>43.04</v>
      </c>
      <c r="AD55" s="2">
        <f t="shared" si="0"/>
        <v>1.1299999999999955</v>
      </c>
      <c r="AE55" s="167">
        <f t="shared" si="1"/>
        <v>-2.5582974869821196E-2</v>
      </c>
    </row>
    <row r="56" spans="15:31" x14ac:dyDescent="0.25">
      <c r="O56" s="105">
        <v>0.97</v>
      </c>
      <c r="P56" s="105">
        <f t="shared" si="2"/>
        <v>48.645499999999998</v>
      </c>
      <c r="Q56" s="105"/>
      <c r="T56" s="115" t="s">
        <v>127</v>
      </c>
      <c r="U56" s="110">
        <v>18.239999999999998</v>
      </c>
      <c r="W56" s="162">
        <v>42258</v>
      </c>
      <c r="X56" s="12">
        <v>44.05</v>
      </c>
      <c r="Y56" s="12">
        <v>44.49</v>
      </c>
      <c r="Z56" s="12">
        <v>43.95</v>
      </c>
      <c r="AA56" s="12">
        <v>44.26</v>
      </c>
      <c r="AB56" s="117">
        <v>216700</v>
      </c>
      <c r="AC56" s="12">
        <v>44.17</v>
      </c>
      <c r="AD56" s="2">
        <f t="shared" si="0"/>
        <v>0.53999999999999915</v>
      </c>
      <c r="AE56" s="167">
        <f t="shared" si="1"/>
        <v>-1.3565453312230913E-3</v>
      </c>
    </row>
    <row r="57" spans="15:31" x14ac:dyDescent="0.25">
      <c r="O57" s="105">
        <v>0.96</v>
      </c>
      <c r="P57" s="105">
        <f t="shared" si="2"/>
        <v>48.143999999999998</v>
      </c>
      <c r="Q57" s="105"/>
      <c r="T57" s="115" t="s">
        <v>128</v>
      </c>
      <c r="U57" s="110">
        <v>2.75</v>
      </c>
      <c r="W57" s="162">
        <v>42257</v>
      </c>
      <c r="X57" s="12">
        <v>44.72</v>
      </c>
      <c r="Y57" s="12">
        <v>45.18</v>
      </c>
      <c r="Z57" s="12">
        <v>44.22</v>
      </c>
      <c r="AA57" s="12">
        <v>44.32</v>
      </c>
      <c r="AB57" s="117">
        <v>197900</v>
      </c>
      <c r="AC57" s="12">
        <v>44.23</v>
      </c>
      <c r="AD57" s="2">
        <f t="shared" si="0"/>
        <v>0.96000000000000085</v>
      </c>
      <c r="AE57" s="167">
        <f t="shared" si="1"/>
        <v>-9.4064949608062554E-3</v>
      </c>
    </row>
    <row r="58" spans="15:31" x14ac:dyDescent="0.25">
      <c r="O58" s="105">
        <v>0.95</v>
      </c>
      <c r="P58" s="105">
        <f t="shared" si="2"/>
        <v>47.642499999999998</v>
      </c>
      <c r="Q58" s="105"/>
      <c r="T58" s="115" t="s">
        <v>125</v>
      </c>
      <c r="U58" s="110" t="s">
        <v>310</v>
      </c>
      <c r="W58" s="162">
        <v>42256</v>
      </c>
      <c r="X58" s="12">
        <v>45.81</v>
      </c>
      <c r="Y58" s="12">
        <v>45.81</v>
      </c>
      <c r="Z58" s="12">
        <v>44.68</v>
      </c>
      <c r="AA58" s="12">
        <v>44.74</v>
      </c>
      <c r="AB58" s="117">
        <v>143700</v>
      </c>
      <c r="AC58" s="12">
        <v>44.65</v>
      </c>
      <c r="AD58" s="2">
        <f t="shared" si="0"/>
        <v>1.1300000000000026</v>
      </c>
      <c r="AE58" s="167">
        <f t="shared" si="1"/>
        <v>-1.4348785871964642E-2</v>
      </c>
    </row>
    <row r="59" spans="15:31" x14ac:dyDescent="0.25">
      <c r="O59" s="105">
        <v>0.94</v>
      </c>
      <c r="P59" s="105">
        <f t="shared" si="2"/>
        <v>47.140999999999998</v>
      </c>
      <c r="Q59" s="105"/>
      <c r="W59" s="162">
        <v>42255</v>
      </c>
      <c r="X59" s="12">
        <v>45.08</v>
      </c>
      <c r="Y59" s="12">
        <v>45.64</v>
      </c>
      <c r="Z59" s="12">
        <v>44.83</v>
      </c>
      <c r="AA59" s="12">
        <v>45.4</v>
      </c>
      <c r="AB59" s="117">
        <v>208200</v>
      </c>
      <c r="AC59" s="12">
        <v>45.3</v>
      </c>
      <c r="AD59" s="2">
        <f t="shared" si="0"/>
        <v>0.81000000000000227</v>
      </c>
      <c r="AE59" s="167">
        <f t="shared" si="1"/>
        <v>2.3266320307205657E-2</v>
      </c>
    </row>
    <row r="60" spans="15:31" x14ac:dyDescent="0.25">
      <c r="O60" s="105">
        <v>0.93</v>
      </c>
      <c r="P60" s="105">
        <f t="shared" si="2"/>
        <v>46.639499999999998</v>
      </c>
      <c r="Q60" s="105"/>
      <c r="W60" s="162">
        <v>42251</v>
      </c>
      <c r="X60" s="12">
        <v>44.72</v>
      </c>
      <c r="Y60" s="12">
        <v>45.01</v>
      </c>
      <c r="Z60" s="12">
        <v>44.31</v>
      </c>
      <c r="AA60" s="12">
        <v>44.36</v>
      </c>
      <c r="AB60" s="117">
        <v>179200</v>
      </c>
      <c r="AC60" s="12">
        <v>44.27</v>
      </c>
      <c r="AD60" s="2">
        <f t="shared" si="0"/>
        <v>0.69999999999999574</v>
      </c>
      <c r="AE60" s="167">
        <f t="shared" si="1"/>
        <v>-2.3384072358261565E-2</v>
      </c>
    </row>
    <row r="61" spans="15:31" x14ac:dyDescent="0.25">
      <c r="O61" s="105">
        <v>0.92</v>
      </c>
      <c r="P61" s="105">
        <f t="shared" si="2"/>
        <v>46.137999999999998</v>
      </c>
      <c r="Q61" s="105"/>
      <c r="W61" s="162">
        <v>42250</v>
      </c>
      <c r="X61" s="12">
        <v>45.22</v>
      </c>
      <c r="Y61" s="12">
        <v>45.84</v>
      </c>
      <c r="Z61" s="12">
        <v>44.97</v>
      </c>
      <c r="AA61" s="12">
        <v>45.43</v>
      </c>
      <c r="AB61" s="117">
        <v>495700</v>
      </c>
      <c r="AC61" s="12">
        <v>45.33</v>
      </c>
      <c r="AD61" s="2">
        <f t="shared" si="0"/>
        <v>0.87000000000000455</v>
      </c>
      <c r="AE61" s="167">
        <f t="shared" si="1"/>
        <v>5.7688040825383258E-3</v>
      </c>
    </row>
    <row r="62" spans="15:31" x14ac:dyDescent="0.25">
      <c r="O62" s="105">
        <v>0.91</v>
      </c>
      <c r="P62" s="105">
        <f t="shared" si="2"/>
        <v>45.636499999999998</v>
      </c>
      <c r="Q62" s="105"/>
      <c r="W62" s="162">
        <v>42249</v>
      </c>
      <c r="X62" s="12">
        <v>44.77</v>
      </c>
      <c r="Y62" s="12">
        <v>45.2</v>
      </c>
      <c r="Z62" s="12">
        <v>44.56</v>
      </c>
      <c r="AA62" s="12">
        <v>45.17</v>
      </c>
      <c r="AB62" s="117">
        <v>346900</v>
      </c>
      <c r="AC62" s="12">
        <v>45.07</v>
      </c>
      <c r="AD62" s="2">
        <f t="shared" si="0"/>
        <v>0.64000000000000057</v>
      </c>
      <c r="AE62" s="167">
        <f t="shared" si="1"/>
        <v>2.5017057084375738E-2</v>
      </c>
    </row>
    <row r="63" spans="15:31" x14ac:dyDescent="0.25">
      <c r="O63" s="105">
        <v>0.9</v>
      </c>
      <c r="P63" s="105">
        <f t="shared" si="2"/>
        <v>45.134999999999998</v>
      </c>
      <c r="Q63" s="105"/>
      <c r="W63" s="162">
        <v>42248</v>
      </c>
      <c r="X63" s="12">
        <v>44.56</v>
      </c>
      <c r="Y63" s="12">
        <v>45.31</v>
      </c>
      <c r="Z63" s="12">
        <v>44</v>
      </c>
      <c r="AA63" s="12">
        <v>44.06</v>
      </c>
      <c r="AB63" s="117">
        <v>306100</v>
      </c>
      <c r="AC63" s="12">
        <v>43.97</v>
      </c>
      <c r="AD63" s="2">
        <f t="shared" si="0"/>
        <v>1.3100000000000023</v>
      </c>
      <c r="AE63" s="167">
        <f t="shared" si="1"/>
        <v>-3.3626373626373662E-2</v>
      </c>
    </row>
    <row r="64" spans="15:31" x14ac:dyDescent="0.25">
      <c r="O64" s="47"/>
      <c r="W64" s="162">
        <v>42247</v>
      </c>
      <c r="X64" s="12">
        <v>44.79</v>
      </c>
      <c r="Y64" s="12">
        <v>46.07</v>
      </c>
      <c r="Z64" s="12">
        <v>44.5</v>
      </c>
      <c r="AA64" s="12">
        <v>45.6</v>
      </c>
      <c r="AB64" s="117">
        <v>350700</v>
      </c>
      <c r="AC64" s="12">
        <v>45.5</v>
      </c>
      <c r="AD64" s="2">
        <f t="shared" si="0"/>
        <v>1.5700000000000003</v>
      </c>
      <c r="AE64" s="167">
        <f t="shared" si="1"/>
        <v>1.6987036209208606E-2</v>
      </c>
    </row>
    <row r="65" spans="15:31" x14ac:dyDescent="0.25">
      <c r="O65" s="47"/>
      <c r="W65" s="162">
        <v>42244</v>
      </c>
      <c r="X65" s="12">
        <v>44.54</v>
      </c>
      <c r="Y65" s="12">
        <v>45.43</v>
      </c>
      <c r="Z65" s="12">
        <v>44.45</v>
      </c>
      <c r="AA65" s="12">
        <v>44.83</v>
      </c>
      <c r="AB65" s="117">
        <v>314800</v>
      </c>
      <c r="AC65" s="12">
        <v>44.74</v>
      </c>
      <c r="AD65" s="2">
        <f t="shared" si="0"/>
        <v>0.97999999999999687</v>
      </c>
      <c r="AE65" s="167">
        <f t="shared" si="1"/>
        <v>-2.0075842070041983E-3</v>
      </c>
    </row>
    <row r="66" spans="15:31" x14ac:dyDescent="0.25">
      <c r="O66" s="47"/>
      <c r="W66" s="162">
        <v>42243</v>
      </c>
      <c r="X66" s="12">
        <v>44.24</v>
      </c>
      <c r="Y66" s="12">
        <v>45.06</v>
      </c>
      <c r="Z66" s="12">
        <v>43.82</v>
      </c>
      <c r="AA66" s="12">
        <v>44.93</v>
      </c>
      <c r="AB66" s="117">
        <v>588300</v>
      </c>
      <c r="AC66" s="12">
        <v>44.83</v>
      </c>
      <c r="AD66" s="2">
        <f t="shared" si="0"/>
        <v>1.240000000000002</v>
      </c>
      <c r="AE66" s="167">
        <f t="shared" si="1"/>
        <v>2.1649954421148587E-2</v>
      </c>
    </row>
    <row r="67" spans="15:31" x14ac:dyDescent="0.25">
      <c r="W67" s="162">
        <v>42242</v>
      </c>
      <c r="X67" s="12">
        <v>44.23</v>
      </c>
      <c r="Y67" s="12">
        <v>44.72</v>
      </c>
      <c r="Z67" s="12">
        <v>43.3</v>
      </c>
      <c r="AA67" s="12">
        <v>43.97</v>
      </c>
      <c r="AB67" s="117">
        <v>440700</v>
      </c>
      <c r="AC67" s="12">
        <v>43.88</v>
      </c>
      <c r="AD67" s="2">
        <f t="shared" ref="AD67:AD68" si="3">Y67-Z67</f>
        <v>1.4200000000000017</v>
      </c>
      <c r="AE67" s="167">
        <f t="shared" ref="AE67" si="4">AC67/AC68-1</f>
        <v>1.3160932809974657E-2</v>
      </c>
    </row>
    <row r="68" spans="15:31" x14ac:dyDescent="0.25">
      <c r="W68" s="162">
        <v>42241</v>
      </c>
      <c r="X68" s="12">
        <v>45.22</v>
      </c>
      <c r="Y68" s="12">
        <v>45.22</v>
      </c>
      <c r="Z68" s="12">
        <v>43.35</v>
      </c>
      <c r="AA68" s="12">
        <v>43.4</v>
      </c>
      <c r="AB68" s="117">
        <v>771600</v>
      </c>
      <c r="AC68" s="12">
        <v>43.31</v>
      </c>
      <c r="AD68" s="2">
        <f t="shared" si="3"/>
        <v>1.8699999999999974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3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42333</v>
      </c>
      <c r="X2" s="12">
        <v>36.15</v>
      </c>
      <c r="Y2" s="12">
        <v>36.42</v>
      </c>
      <c r="Z2" s="12">
        <v>36.11</v>
      </c>
      <c r="AA2" s="12">
        <v>36.340000000000003</v>
      </c>
      <c r="AB2" s="117">
        <v>6782400</v>
      </c>
      <c r="AC2" s="12">
        <v>36.340000000000003</v>
      </c>
      <c r="AD2" s="2">
        <f>Y2-Z2</f>
        <v>0.31000000000000227</v>
      </c>
      <c r="AE2" s="167">
        <f>AC2/AC3-1</f>
        <v>3.3130866924353519E-3</v>
      </c>
    </row>
    <row r="3" spans="1:31" x14ac:dyDescent="0.25">
      <c r="A3" s="26" t="s">
        <v>71</v>
      </c>
      <c r="B3" s="33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36.369999999999997</v>
      </c>
      <c r="T3" t="s">
        <v>89</v>
      </c>
      <c r="W3" s="162">
        <v>42332</v>
      </c>
      <c r="X3" s="12">
        <v>35.76</v>
      </c>
      <c r="Y3" s="12">
        <v>36.33</v>
      </c>
      <c r="Z3" s="12">
        <v>35.69</v>
      </c>
      <c r="AA3" s="12">
        <v>36.22</v>
      </c>
      <c r="AB3" s="117">
        <v>10043200</v>
      </c>
      <c r="AC3" s="12">
        <v>36.22</v>
      </c>
      <c r="AD3" s="2">
        <f t="shared" ref="AD3:AD66" si="0">Y3-Z3</f>
        <v>0.64000000000000057</v>
      </c>
      <c r="AE3" s="167">
        <f t="shared" ref="AE3:AE66" si="1">AC3/AC4-1</f>
        <v>3.8802660753880502E-3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36.369999999999997</v>
      </c>
      <c r="W4" s="162">
        <v>42331</v>
      </c>
      <c r="X4" s="12">
        <v>36.39</v>
      </c>
      <c r="Y4" s="12">
        <v>36.869999999999997</v>
      </c>
      <c r="Z4" s="12">
        <v>36.06</v>
      </c>
      <c r="AA4" s="12">
        <v>36.08</v>
      </c>
      <c r="AB4" s="117">
        <v>9709600</v>
      </c>
      <c r="AC4" s="12">
        <v>36.08</v>
      </c>
      <c r="AD4" s="2">
        <f t="shared" si="0"/>
        <v>0.80999999999999517</v>
      </c>
      <c r="AE4" s="167">
        <f t="shared" si="1"/>
        <v>-7.1546505228400337E-3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42328</v>
      </c>
      <c r="X5" s="12">
        <v>36.31</v>
      </c>
      <c r="Y5" s="12">
        <v>36.42</v>
      </c>
      <c r="Z5" s="12">
        <v>36.01</v>
      </c>
      <c r="AA5" s="12">
        <v>36.340000000000003</v>
      </c>
      <c r="AB5" s="117">
        <v>10570900</v>
      </c>
      <c r="AC5" s="12">
        <v>36.340000000000003</v>
      </c>
      <c r="AD5" s="2">
        <f t="shared" si="0"/>
        <v>0.41000000000000369</v>
      </c>
      <c r="AE5" s="167">
        <f t="shared" si="1"/>
        <v>5.5340343110128476E-3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36.43</v>
      </c>
      <c r="Y6" s="12">
        <v>36.47</v>
      </c>
      <c r="Z6" s="12">
        <v>36.07</v>
      </c>
      <c r="AA6" s="12">
        <v>36.14</v>
      </c>
      <c r="AB6" s="117">
        <v>9725500</v>
      </c>
      <c r="AC6" s="12">
        <v>36.14</v>
      </c>
      <c r="AD6" s="2">
        <f t="shared" si="0"/>
        <v>0.39999999999999858</v>
      </c>
      <c r="AE6" s="167">
        <f t="shared" si="1"/>
        <v>-8.7767416346681282E-3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42326</v>
      </c>
      <c r="X7" s="12">
        <v>35.4</v>
      </c>
      <c r="Y7" s="12">
        <v>36.479999999999997</v>
      </c>
      <c r="Z7" s="12">
        <v>35.299999999999997</v>
      </c>
      <c r="AA7" s="12">
        <v>36.46</v>
      </c>
      <c r="AB7" s="117">
        <v>14748300</v>
      </c>
      <c r="AC7" s="12">
        <v>36.46</v>
      </c>
      <c r="AD7" s="2">
        <f t="shared" si="0"/>
        <v>1.1799999999999997</v>
      </c>
      <c r="AE7" s="167">
        <f t="shared" si="1"/>
        <v>3.5501278046009555E-2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34.31</v>
      </c>
      <c r="Y8" s="12">
        <v>35.590000000000003</v>
      </c>
      <c r="Z8" s="12">
        <v>34.31</v>
      </c>
      <c r="AA8" s="12">
        <v>35.21</v>
      </c>
      <c r="AB8" s="117">
        <v>11725500</v>
      </c>
      <c r="AC8" s="12">
        <v>35.21</v>
      </c>
      <c r="AD8" s="2">
        <f t="shared" si="0"/>
        <v>1.2800000000000011</v>
      </c>
      <c r="AE8" s="167">
        <f t="shared" si="1"/>
        <v>1.1373329542223587E-3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42324</v>
      </c>
      <c r="X9" s="12">
        <v>34.31</v>
      </c>
      <c r="Y9" s="12">
        <v>35.22</v>
      </c>
      <c r="Z9" s="12">
        <v>34.29</v>
      </c>
      <c r="AA9" s="12">
        <v>35.17</v>
      </c>
      <c r="AB9" s="117">
        <v>14533600</v>
      </c>
      <c r="AC9" s="12">
        <v>35.17</v>
      </c>
      <c r="AD9" s="2">
        <f t="shared" si="0"/>
        <v>0.92999999999999972</v>
      </c>
      <c r="AE9" s="167">
        <f t="shared" si="1"/>
        <v>2.5065578548528089E-2</v>
      </c>
    </row>
    <row r="10" spans="1:31" x14ac:dyDescent="0.25">
      <c r="W10" s="162">
        <v>42321</v>
      </c>
      <c r="X10" s="12">
        <v>34.97</v>
      </c>
      <c r="Y10" s="12">
        <v>35.17</v>
      </c>
      <c r="Z10" s="12">
        <v>34.19</v>
      </c>
      <c r="AA10" s="12">
        <v>34.31</v>
      </c>
      <c r="AB10" s="117">
        <v>12000000</v>
      </c>
      <c r="AC10" s="12">
        <v>34.31</v>
      </c>
      <c r="AD10" s="2">
        <f t="shared" si="0"/>
        <v>0.98000000000000398</v>
      </c>
      <c r="AE10" s="167">
        <f t="shared" si="1"/>
        <v>-2.222855514391564E-2</v>
      </c>
    </row>
    <row r="11" spans="1:31" x14ac:dyDescent="0.25">
      <c r="W11" s="162">
        <v>42320</v>
      </c>
      <c r="X11" s="12">
        <v>35.340000000000003</v>
      </c>
      <c r="Y11" s="12">
        <v>35.479999999999997</v>
      </c>
      <c r="Z11" s="12">
        <v>35.020000000000003</v>
      </c>
      <c r="AA11" s="12">
        <v>35.090000000000003</v>
      </c>
      <c r="AB11" s="117">
        <v>10600000</v>
      </c>
      <c r="AC11" s="12">
        <v>35.090000000000003</v>
      </c>
      <c r="AD11" s="2">
        <f t="shared" si="0"/>
        <v>0.45999999999999375</v>
      </c>
      <c r="AE11" s="167">
        <f t="shared" si="1"/>
        <v>-1.2939521800281129E-2</v>
      </c>
    </row>
    <row r="12" spans="1:31" x14ac:dyDescent="0.25">
      <c r="W12" s="162">
        <v>42319</v>
      </c>
      <c r="X12" s="12">
        <v>35.74</v>
      </c>
      <c r="Y12" s="12">
        <v>36.01</v>
      </c>
      <c r="Z12" s="12">
        <v>35.520000000000003</v>
      </c>
      <c r="AA12" s="12">
        <v>35.549999999999997</v>
      </c>
      <c r="AB12" s="117">
        <v>6724900</v>
      </c>
      <c r="AC12" s="12">
        <v>35.549999999999997</v>
      </c>
      <c r="AD12" s="2">
        <f t="shared" si="0"/>
        <v>0.48999999999999488</v>
      </c>
      <c r="AE12" s="167">
        <f t="shared" si="1"/>
        <v>-1.9651880965749768E-3</v>
      </c>
    </row>
    <row r="13" spans="1:31" x14ac:dyDescent="0.25">
      <c r="W13" s="162">
        <v>42318</v>
      </c>
      <c r="X13" s="12">
        <v>35.54</v>
      </c>
      <c r="Y13" s="12">
        <v>35.630000000000003</v>
      </c>
      <c r="Z13" s="12">
        <v>35.159999999999997</v>
      </c>
      <c r="AA13" s="12">
        <v>35.619999999999997</v>
      </c>
      <c r="AB13" s="117">
        <v>9651900</v>
      </c>
      <c r="AC13" s="12">
        <v>35.619999999999997</v>
      </c>
      <c r="AD13" s="2">
        <f t="shared" si="0"/>
        <v>0.47000000000000597</v>
      </c>
      <c r="AE13" s="167">
        <f t="shared" si="1"/>
        <v>-1.4017381553127484E-3</v>
      </c>
    </row>
    <row r="14" spans="1:31" x14ac:dyDescent="0.25">
      <c r="W14" s="162">
        <v>42317</v>
      </c>
      <c r="X14" s="12">
        <v>35.979999999999997</v>
      </c>
      <c r="Y14" s="12">
        <v>36.119999999999997</v>
      </c>
      <c r="Z14" s="12">
        <v>35.44</v>
      </c>
      <c r="AA14" s="12">
        <v>35.67</v>
      </c>
      <c r="AB14" s="117">
        <v>9968000</v>
      </c>
      <c r="AC14" s="12">
        <v>35.67</v>
      </c>
      <c r="AD14" s="2">
        <f t="shared" si="0"/>
        <v>0.67999999999999972</v>
      </c>
      <c r="AE14" s="167">
        <f t="shared" si="1"/>
        <v>-2.2377622377621753E-3</v>
      </c>
    </row>
    <row r="15" spans="1:31" x14ac:dyDescent="0.25">
      <c r="W15" s="162">
        <v>42314</v>
      </c>
      <c r="X15" s="12">
        <v>35.32</v>
      </c>
      <c r="Y15" s="12">
        <v>35.799999999999997</v>
      </c>
      <c r="Z15" s="12">
        <v>35.26</v>
      </c>
      <c r="AA15" s="12">
        <v>35.75</v>
      </c>
      <c r="AB15" s="117">
        <v>9330600</v>
      </c>
      <c r="AC15" s="12">
        <v>35.75</v>
      </c>
      <c r="AD15" s="2">
        <f t="shared" si="0"/>
        <v>0.53999999999999915</v>
      </c>
      <c r="AE15" s="167">
        <f t="shared" si="1"/>
        <v>8.7471783295711703E-3</v>
      </c>
    </row>
    <row r="16" spans="1:31" x14ac:dyDescent="0.25">
      <c r="W16" s="162">
        <v>42313</v>
      </c>
      <c r="X16" s="12">
        <v>35.53</v>
      </c>
      <c r="Y16" s="12">
        <v>35.56</v>
      </c>
      <c r="Z16" s="12">
        <v>35.19</v>
      </c>
      <c r="AA16" s="12">
        <v>35.44</v>
      </c>
      <c r="AB16" s="117">
        <v>7669000</v>
      </c>
      <c r="AC16" s="12">
        <v>35.44</v>
      </c>
      <c r="AD16" s="2">
        <f t="shared" si="0"/>
        <v>0.37000000000000455</v>
      </c>
      <c r="AE16" s="167">
        <f t="shared" si="1"/>
        <v>5.646527385656519E-4</v>
      </c>
    </row>
    <row r="17" spans="23:31" x14ac:dyDescent="0.25">
      <c r="W17" s="162">
        <v>42312</v>
      </c>
      <c r="X17" s="12">
        <v>35.83</v>
      </c>
      <c r="Y17" s="12">
        <v>35.92</v>
      </c>
      <c r="Z17" s="12">
        <v>35.380000000000003</v>
      </c>
      <c r="AA17" s="12">
        <v>35.42</v>
      </c>
      <c r="AB17" s="117">
        <v>12578000</v>
      </c>
      <c r="AC17" s="12">
        <v>35.42</v>
      </c>
      <c r="AD17" s="2">
        <f t="shared" si="0"/>
        <v>0.53999999999999915</v>
      </c>
      <c r="AE17" s="167">
        <f t="shared" si="1"/>
        <v>-1.0061486864169966E-2</v>
      </c>
    </row>
    <row r="18" spans="23:31" x14ac:dyDescent="0.25">
      <c r="W18" s="162">
        <v>42311</v>
      </c>
      <c r="X18" s="12">
        <v>35.53</v>
      </c>
      <c r="Y18" s="12">
        <v>35.99</v>
      </c>
      <c r="Z18" s="12">
        <v>35.36</v>
      </c>
      <c r="AA18" s="12">
        <v>35.78</v>
      </c>
      <c r="AB18" s="117">
        <v>14656800</v>
      </c>
      <c r="AC18" s="12">
        <v>35.78</v>
      </c>
      <c r="AD18" s="2">
        <f t="shared" si="0"/>
        <v>0.63000000000000256</v>
      </c>
      <c r="AE18" s="167">
        <f t="shared" si="1"/>
        <v>5.9038515603035968E-3</v>
      </c>
    </row>
    <row r="19" spans="23:31" x14ac:dyDescent="0.25">
      <c r="W19" s="162">
        <v>42310</v>
      </c>
      <c r="X19" s="12">
        <v>34.880000000000003</v>
      </c>
      <c r="Y19" s="12">
        <v>35.75</v>
      </c>
      <c r="Z19" s="12">
        <v>34.86</v>
      </c>
      <c r="AA19" s="12">
        <v>35.57</v>
      </c>
      <c r="AB19" s="117">
        <v>11807300</v>
      </c>
      <c r="AC19" s="12">
        <v>35.57</v>
      </c>
      <c r="AD19" s="2">
        <f t="shared" si="0"/>
        <v>0.89000000000000057</v>
      </c>
      <c r="AE19" s="167">
        <f t="shared" si="1"/>
        <v>1.8905757662561085E-2</v>
      </c>
    </row>
    <row r="20" spans="23:31" x14ac:dyDescent="0.25">
      <c r="W20" s="162">
        <v>42307</v>
      </c>
      <c r="X20" s="12">
        <v>34.85</v>
      </c>
      <c r="Y20" s="12">
        <v>35.200000000000003</v>
      </c>
      <c r="Z20" s="12">
        <v>34.46</v>
      </c>
      <c r="AA20" s="12">
        <v>34.909999999999997</v>
      </c>
      <c r="AB20" s="117">
        <v>10652700</v>
      </c>
      <c r="AC20" s="12">
        <v>34.909999999999997</v>
      </c>
      <c r="AD20" s="2">
        <f t="shared" si="0"/>
        <v>0.74000000000000199</v>
      </c>
      <c r="AE20" s="167">
        <f t="shared" si="1"/>
        <v>4.6043165467624103E-3</v>
      </c>
    </row>
    <row r="21" spans="23:31" x14ac:dyDescent="0.25">
      <c r="W21" s="162">
        <v>42306</v>
      </c>
      <c r="X21" s="12">
        <v>35.04</v>
      </c>
      <c r="Y21" s="12">
        <v>35.049999999999997</v>
      </c>
      <c r="Z21" s="12">
        <v>34.11</v>
      </c>
      <c r="AA21" s="12">
        <v>34.75</v>
      </c>
      <c r="AB21" s="117">
        <v>12036900</v>
      </c>
      <c r="AC21" s="12">
        <v>34.75</v>
      </c>
      <c r="AD21" s="2">
        <f t="shared" si="0"/>
        <v>0.93999999999999773</v>
      </c>
      <c r="AE21" s="167">
        <f t="shared" si="1"/>
        <v>-1.33446905167518E-2</v>
      </c>
    </row>
    <row r="22" spans="23:31" x14ac:dyDescent="0.25">
      <c r="W22" s="162">
        <v>42305</v>
      </c>
      <c r="X22" s="12">
        <v>34.99</v>
      </c>
      <c r="Y22" s="12">
        <v>35.299999999999997</v>
      </c>
      <c r="Z22" s="12">
        <v>34.65</v>
      </c>
      <c r="AA22" s="12">
        <v>35.22</v>
      </c>
      <c r="AB22" s="117">
        <v>9647700</v>
      </c>
      <c r="AC22" s="12">
        <v>35.22</v>
      </c>
      <c r="AD22" s="2">
        <f t="shared" si="0"/>
        <v>0.64999999999999858</v>
      </c>
      <c r="AE22" s="167">
        <f t="shared" si="1"/>
        <v>7.148984844152162E-3</v>
      </c>
    </row>
    <row r="23" spans="23:31" x14ac:dyDescent="0.25">
      <c r="W23" s="162">
        <v>42304</v>
      </c>
      <c r="X23" s="12">
        <v>35.39</v>
      </c>
      <c r="Y23" s="12">
        <v>35.49</v>
      </c>
      <c r="Z23" s="12">
        <v>34.74</v>
      </c>
      <c r="AA23" s="12">
        <v>34.97</v>
      </c>
      <c r="AB23" s="117">
        <v>15478600</v>
      </c>
      <c r="AC23" s="12">
        <v>34.97</v>
      </c>
      <c r="AD23" s="2">
        <f t="shared" si="0"/>
        <v>0.75</v>
      </c>
      <c r="AE23" s="167">
        <f t="shared" si="1"/>
        <v>-1.9624334174376257E-2</v>
      </c>
    </row>
    <row r="24" spans="23:31" x14ac:dyDescent="0.25">
      <c r="W24" s="162">
        <v>42303</v>
      </c>
      <c r="X24" s="12">
        <v>35.9</v>
      </c>
      <c r="Y24" s="12">
        <v>35.94</v>
      </c>
      <c r="Z24" s="12">
        <v>35.26</v>
      </c>
      <c r="AA24" s="12">
        <v>35.67</v>
      </c>
      <c r="AB24" s="117">
        <v>13730600</v>
      </c>
      <c r="AC24" s="12">
        <v>35.67</v>
      </c>
      <c r="AD24" s="2">
        <f t="shared" si="0"/>
        <v>0.67999999999999972</v>
      </c>
      <c r="AE24" s="167">
        <f t="shared" si="1"/>
        <v>-7.7885952712100082E-3</v>
      </c>
    </row>
    <row r="25" spans="23:31" x14ac:dyDescent="0.25">
      <c r="W25" s="162">
        <v>42300</v>
      </c>
      <c r="X25" s="12">
        <v>35.54</v>
      </c>
      <c r="Y25" s="12">
        <v>36.06</v>
      </c>
      <c r="Z25" s="12">
        <v>35.409999999999997</v>
      </c>
      <c r="AA25" s="12">
        <v>35.950000000000003</v>
      </c>
      <c r="AB25" s="117">
        <v>18220300</v>
      </c>
      <c r="AC25" s="12">
        <v>35.950000000000003</v>
      </c>
      <c r="AD25" s="2">
        <f t="shared" si="0"/>
        <v>0.65000000000000568</v>
      </c>
      <c r="AE25" s="167">
        <f t="shared" si="1"/>
        <v>1.4963297571993328E-2</v>
      </c>
    </row>
    <row r="26" spans="23:31" x14ac:dyDescent="0.25">
      <c r="W26" s="162">
        <v>42299</v>
      </c>
      <c r="X26" s="12">
        <v>35.64</v>
      </c>
      <c r="Y26" s="12">
        <v>35.79</v>
      </c>
      <c r="Z26" s="12">
        <v>34.97</v>
      </c>
      <c r="AA26" s="12">
        <v>35.42</v>
      </c>
      <c r="AB26" s="117">
        <v>22691900</v>
      </c>
      <c r="AC26" s="12">
        <v>35.42</v>
      </c>
      <c r="AD26" s="2">
        <f t="shared" si="0"/>
        <v>0.82000000000000028</v>
      </c>
      <c r="AE26" s="167">
        <f t="shared" si="1"/>
        <v>0</v>
      </c>
    </row>
    <row r="27" spans="23:31" x14ac:dyDescent="0.25">
      <c r="W27" s="162">
        <v>42298</v>
      </c>
      <c r="X27" s="12">
        <v>34.96</v>
      </c>
      <c r="Y27" s="12">
        <v>35.869999999999997</v>
      </c>
      <c r="Z27" s="12">
        <v>34.72</v>
      </c>
      <c r="AA27" s="12">
        <v>35.42</v>
      </c>
      <c r="AB27" s="117">
        <v>36877400</v>
      </c>
      <c r="AC27" s="12">
        <v>35.42</v>
      </c>
      <c r="AD27" s="2">
        <f t="shared" si="0"/>
        <v>1.1499999999999986</v>
      </c>
      <c r="AE27" s="167">
        <f t="shared" si="1"/>
        <v>5.7945041816009679E-2</v>
      </c>
    </row>
    <row r="28" spans="23:31" x14ac:dyDescent="0.25">
      <c r="W28" s="162">
        <v>42297</v>
      </c>
      <c r="X28" s="12">
        <v>33.18</v>
      </c>
      <c r="Y28" s="12">
        <v>33.89</v>
      </c>
      <c r="Z28" s="12">
        <v>33.08</v>
      </c>
      <c r="AA28" s="12">
        <v>33.479999999999997</v>
      </c>
      <c r="AB28" s="117">
        <v>11758400</v>
      </c>
      <c r="AC28" s="12">
        <v>33.479999999999997</v>
      </c>
      <c r="AD28" s="2">
        <f t="shared" si="0"/>
        <v>0.81000000000000227</v>
      </c>
      <c r="AE28" s="167">
        <f t="shared" si="1"/>
        <v>7.2202166064980755E-3</v>
      </c>
    </row>
    <row r="29" spans="23:31" x14ac:dyDescent="0.25">
      <c r="W29" s="162">
        <v>42296</v>
      </c>
      <c r="X29" s="12">
        <v>33</v>
      </c>
      <c r="Y29" s="12">
        <v>33.29</v>
      </c>
      <c r="Z29" s="12">
        <v>32.799999999999997</v>
      </c>
      <c r="AA29" s="12">
        <v>33.24</v>
      </c>
      <c r="AB29" s="117">
        <v>9782800</v>
      </c>
      <c r="AC29" s="12">
        <v>33.24</v>
      </c>
      <c r="AD29" s="2">
        <f t="shared" si="0"/>
        <v>0.49000000000000199</v>
      </c>
      <c r="AE29" s="167">
        <f t="shared" si="1"/>
        <v>2.714932126697045E-3</v>
      </c>
    </row>
    <row r="30" spans="23:31" x14ac:dyDescent="0.25">
      <c r="W30" s="162">
        <v>42293</v>
      </c>
      <c r="X30" s="12">
        <v>33.369999999999997</v>
      </c>
      <c r="Y30" s="12">
        <v>33.46</v>
      </c>
      <c r="Z30" s="12">
        <v>32.880000000000003</v>
      </c>
      <c r="AA30" s="12">
        <v>33.15</v>
      </c>
      <c r="AB30" s="117">
        <v>9332400</v>
      </c>
      <c r="AC30" s="12">
        <v>33.15</v>
      </c>
      <c r="AD30" s="2">
        <f t="shared" si="0"/>
        <v>0.57999999999999829</v>
      </c>
      <c r="AE30" s="167">
        <f t="shared" si="1"/>
        <v>-5.1020408163265918E-3</v>
      </c>
    </row>
    <row r="31" spans="23:31" x14ac:dyDescent="0.25">
      <c r="W31" s="162">
        <v>42292</v>
      </c>
      <c r="X31" s="12">
        <v>33.549999999999997</v>
      </c>
      <c r="Y31" s="12">
        <v>33.659999999999997</v>
      </c>
      <c r="Z31" s="12">
        <v>33.159999999999997</v>
      </c>
      <c r="AA31" s="12">
        <v>33.32</v>
      </c>
      <c r="AB31" s="117">
        <v>10831400</v>
      </c>
      <c r="AC31" s="12">
        <v>33.32</v>
      </c>
      <c r="AD31" s="2">
        <f t="shared" si="0"/>
        <v>0.5</v>
      </c>
      <c r="AE31" s="167">
        <f t="shared" si="1"/>
        <v>-3.0003000300027338E-4</v>
      </c>
    </row>
    <row r="32" spans="23:31" x14ac:dyDescent="0.25">
      <c r="W32" s="162">
        <v>42291</v>
      </c>
      <c r="X32" s="12">
        <v>33.200000000000003</v>
      </c>
      <c r="Y32" s="12">
        <v>33.5</v>
      </c>
      <c r="Z32" s="12">
        <v>32.92</v>
      </c>
      <c r="AA32" s="12">
        <v>33.33</v>
      </c>
      <c r="AB32" s="117">
        <v>11720000</v>
      </c>
      <c r="AC32" s="12">
        <v>33.33</v>
      </c>
      <c r="AD32" s="2">
        <f t="shared" si="0"/>
        <v>0.57999999999999829</v>
      </c>
      <c r="AE32" s="167">
        <f t="shared" si="1"/>
        <v>6.0368246302444639E-3</v>
      </c>
    </row>
    <row r="33" spans="4:31" x14ac:dyDescent="0.25">
      <c r="W33" s="162">
        <v>42290</v>
      </c>
      <c r="X33" s="12">
        <v>32.85</v>
      </c>
      <c r="Y33" s="12">
        <v>33.369999999999997</v>
      </c>
      <c r="Z33" s="12">
        <v>32.71</v>
      </c>
      <c r="AA33" s="12">
        <v>33.130000000000003</v>
      </c>
      <c r="AB33" s="117">
        <v>11731900</v>
      </c>
      <c r="AC33" s="12">
        <v>33.130000000000003</v>
      </c>
      <c r="AD33" s="2">
        <f t="shared" si="0"/>
        <v>0.65999999999999659</v>
      </c>
      <c r="AE33" s="167">
        <f t="shared" si="1"/>
        <v>3.3313143549362767E-3</v>
      </c>
    </row>
    <row r="34" spans="4:31" x14ac:dyDescent="0.25">
      <c r="W34" s="162">
        <v>42289</v>
      </c>
      <c r="X34" s="12">
        <v>33.04</v>
      </c>
      <c r="Y34" s="12">
        <v>33.159999999999997</v>
      </c>
      <c r="Z34" s="12">
        <v>32.619999999999997</v>
      </c>
      <c r="AA34" s="12">
        <v>33.020000000000003</v>
      </c>
      <c r="AB34" s="117">
        <v>10753100</v>
      </c>
      <c r="AC34" s="12">
        <v>33.020000000000003</v>
      </c>
      <c r="AD34" s="2">
        <f t="shared" si="0"/>
        <v>0.53999999999999915</v>
      </c>
      <c r="AE34" s="167">
        <f t="shared" si="1"/>
        <v>2.1244309559940167E-3</v>
      </c>
    </row>
    <row r="35" spans="4:31" x14ac:dyDescent="0.25">
      <c r="W35" s="162">
        <v>42286</v>
      </c>
      <c r="X35" s="12">
        <v>33.340000000000003</v>
      </c>
      <c r="Y35" s="12">
        <v>33.630000000000003</v>
      </c>
      <c r="Z35" s="12">
        <v>32.79</v>
      </c>
      <c r="AA35" s="12">
        <v>32.950000000000003</v>
      </c>
      <c r="AB35" s="117">
        <v>14020700</v>
      </c>
      <c r="AC35" s="12">
        <v>32.950000000000003</v>
      </c>
      <c r="AD35" s="2">
        <f t="shared" si="0"/>
        <v>0.84000000000000341</v>
      </c>
      <c r="AE35" s="167">
        <f t="shared" si="1"/>
        <v>-1.4358360753813804E-2</v>
      </c>
    </row>
    <row r="36" spans="4:31" x14ac:dyDescent="0.25">
      <c r="W36" s="162">
        <v>42285</v>
      </c>
      <c r="X36" s="12">
        <v>32.950000000000003</v>
      </c>
      <c r="Y36" s="12">
        <v>33.51</v>
      </c>
      <c r="Z36" s="12">
        <v>32.86</v>
      </c>
      <c r="AA36" s="12">
        <v>33.43</v>
      </c>
      <c r="AB36" s="117">
        <v>11882300</v>
      </c>
      <c r="AC36" s="12">
        <v>33.43</v>
      </c>
      <c r="AD36" s="2">
        <f t="shared" si="0"/>
        <v>0.64999999999999858</v>
      </c>
      <c r="AE36" s="167">
        <f t="shared" si="1"/>
        <v>1.1497730711043985E-2</v>
      </c>
    </row>
    <row r="37" spans="4:31" x14ac:dyDescent="0.25">
      <c r="W37" s="162">
        <v>42284</v>
      </c>
      <c r="X37" s="12">
        <v>32.450000000000003</v>
      </c>
      <c r="Y37" s="12">
        <v>33.19</v>
      </c>
      <c r="Z37" s="12">
        <v>32.409999999999997</v>
      </c>
      <c r="AA37" s="12">
        <v>33.049999999999997</v>
      </c>
      <c r="AB37" s="117">
        <v>15238600</v>
      </c>
      <c r="AC37" s="12">
        <v>33.049999999999997</v>
      </c>
      <c r="AD37" s="2">
        <f t="shared" si="0"/>
        <v>0.78000000000000114</v>
      </c>
      <c r="AE37" s="167">
        <f t="shared" si="1"/>
        <v>2.5760397268777213E-2</v>
      </c>
    </row>
    <row r="38" spans="4:31" x14ac:dyDescent="0.25">
      <c r="W38" s="162">
        <v>42283</v>
      </c>
      <c r="X38" s="12">
        <v>31.81</v>
      </c>
      <c r="Y38" s="12">
        <v>32.380000000000003</v>
      </c>
      <c r="Z38" s="12">
        <v>31.81</v>
      </c>
      <c r="AA38" s="12">
        <v>32.22</v>
      </c>
      <c r="AB38" s="117">
        <v>14028300</v>
      </c>
      <c r="AC38" s="12">
        <v>32.22</v>
      </c>
      <c r="AD38" s="2">
        <f t="shared" si="0"/>
        <v>0.57000000000000384</v>
      </c>
      <c r="AE38" s="167">
        <f t="shared" si="1"/>
        <v>1.448362720403007E-2</v>
      </c>
    </row>
    <row r="39" spans="4:31" x14ac:dyDescent="0.25">
      <c r="W39" s="162">
        <v>42282</v>
      </c>
      <c r="X39" s="12">
        <v>31.9</v>
      </c>
      <c r="Y39" s="12">
        <v>32.159999999999997</v>
      </c>
      <c r="Z39" s="12">
        <v>31.52</v>
      </c>
      <c r="AA39" s="12">
        <v>31.76</v>
      </c>
      <c r="AB39" s="117">
        <v>15233300</v>
      </c>
      <c r="AC39" s="12">
        <v>31.76</v>
      </c>
      <c r="AD39" s="2">
        <f t="shared" si="0"/>
        <v>0.63999999999999702</v>
      </c>
      <c r="AE39" s="167">
        <f t="shared" si="1"/>
        <v>9.4547746612039241E-4</v>
      </c>
    </row>
    <row r="40" spans="4:31" x14ac:dyDescent="0.25">
      <c r="D40"/>
      <c r="E40"/>
      <c r="W40" s="162">
        <v>42279</v>
      </c>
      <c r="X40" s="12">
        <v>30.2</v>
      </c>
      <c r="Y40" s="12">
        <v>31.76</v>
      </c>
      <c r="Z40" s="12">
        <v>30.16</v>
      </c>
      <c r="AA40" s="12">
        <v>31.73</v>
      </c>
      <c r="AB40" s="117">
        <v>16257500</v>
      </c>
      <c r="AC40" s="12">
        <v>31.73</v>
      </c>
      <c r="AD40" s="2">
        <f t="shared" si="0"/>
        <v>1.6000000000000014</v>
      </c>
      <c r="AE40" s="167">
        <f t="shared" si="1"/>
        <v>3.4561460710792247E-2</v>
      </c>
    </row>
    <row r="41" spans="4:31" ht="20.25" thickBot="1" x14ac:dyDescent="0.35">
      <c r="O41" s="336" t="s">
        <v>78</v>
      </c>
      <c r="P41" s="336"/>
      <c r="T41" s="113" t="s">
        <v>129</v>
      </c>
      <c r="W41" s="162">
        <v>42278</v>
      </c>
      <c r="X41" s="12">
        <v>30.29</v>
      </c>
      <c r="Y41" s="12">
        <v>30.75</v>
      </c>
      <c r="Z41" s="12">
        <v>29.98</v>
      </c>
      <c r="AA41" s="12">
        <v>30.67</v>
      </c>
      <c r="AB41" s="117">
        <v>18098300</v>
      </c>
      <c r="AC41" s="12">
        <v>30.67</v>
      </c>
      <c r="AD41" s="2">
        <f t="shared" si="0"/>
        <v>0.76999999999999957</v>
      </c>
      <c r="AE41" s="167">
        <f t="shared" si="1"/>
        <v>2.1652231845436409E-2</v>
      </c>
    </row>
    <row r="42" spans="4:31" ht="15.75" thickTop="1" x14ac:dyDescent="0.25">
      <c r="O42" s="105">
        <v>1.1000000000000001</v>
      </c>
      <c r="P42" s="105">
        <f>O42*$Q$4</f>
        <v>40.006999999999998</v>
      </c>
      <c r="Q42" s="2"/>
      <c r="T42" s="198" t="s">
        <v>114</v>
      </c>
      <c r="U42" s="198">
        <v>36.340000000000003</v>
      </c>
      <c r="W42" s="162">
        <v>42277</v>
      </c>
      <c r="X42" s="12">
        <v>29.62</v>
      </c>
      <c r="Y42" s="12">
        <v>30.1</v>
      </c>
      <c r="Z42" s="12">
        <v>29.38</v>
      </c>
      <c r="AA42" s="12">
        <v>30.02</v>
      </c>
      <c r="AB42" s="117">
        <v>18674300</v>
      </c>
      <c r="AC42" s="12">
        <v>30.02</v>
      </c>
      <c r="AD42" s="2">
        <f t="shared" si="0"/>
        <v>0.72000000000000242</v>
      </c>
      <c r="AE42" s="167">
        <f t="shared" si="1"/>
        <v>2.984562607204122E-2</v>
      </c>
    </row>
    <row r="43" spans="4:31" x14ac:dyDescent="0.25">
      <c r="O43" s="105">
        <v>1.0900000000000001</v>
      </c>
      <c r="P43" s="105">
        <f t="shared" ref="P43:P62" si="3">O43*$Q$4</f>
        <v>39.643300000000004</v>
      </c>
      <c r="Q43" s="2"/>
      <c r="T43" s="12" t="s">
        <v>115</v>
      </c>
      <c r="U43" s="12">
        <v>36.36</v>
      </c>
      <c r="W43" s="162">
        <v>42276</v>
      </c>
      <c r="X43" s="12">
        <v>28.66</v>
      </c>
      <c r="Y43" s="12">
        <v>29.29</v>
      </c>
      <c r="Z43" s="12">
        <v>28.38</v>
      </c>
      <c r="AA43" s="12">
        <v>29.15</v>
      </c>
      <c r="AB43" s="117">
        <v>17006800</v>
      </c>
      <c r="AC43" s="12">
        <v>29.15</v>
      </c>
      <c r="AD43" s="2">
        <f t="shared" si="0"/>
        <v>0.91000000000000014</v>
      </c>
      <c r="AE43" s="167">
        <f t="shared" si="1"/>
        <v>2.0658263305322055E-2</v>
      </c>
    </row>
    <row r="44" spans="4:31" x14ac:dyDescent="0.25">
      <c r="O44" s="105">
        <v>1.08</v>
      </c>
      <c r="P44" s="105">
        <f t="shared" si="3"/>
        <v>39.279600000000002</v>
      </c>
      <c r="Q44" s="2"/>
      <c r="T44" s="12" t="s">
        <v>116</v>
      </c>
      <c r="U44" s="12" t="s">
        <v>352</v>
      </c>
      <c r="W44" s="162">
        <v>42275</v>
      </c>
      <c r="X44" s="12">
        <v>29.29</v>
      </c>
      <c r="Y44" s="12">
        <v>29.32</v>
      </c>
      <c r="Z44" s="12">
        <v>28.44</v>
      </c>
      <c r="AA44" s="12">
        <v>28.56</v>
      </c>
      <c r="AB44" s="117">
        <v>15518100</v>
      </c>
      <c r="AC44" s="12">
        <v>28.56</v>
      </c>
      <c r="AD44" s="2">
        <f t="shared" si="0"/>
        <v>0.87999999999999901</v>
      </c>
      <c r="AE44" s="167">
        <f t="shared" si="1"/>
        <v>-2.8901734104046284E-2</v>
      </c>
    </row>
    <row r="45" spans="4:31" x14ac:dyDescent="0.25">
      <c r="O45" s="105">
        <v>1.07</v>
      </c>
      <c r="P45" s="105">
        <f t="shared" si="3"/>
        <v>38.915900000000001</v>
      </c>
      <c r="Q45" s="2"/>
      <c r="T45" s="12" t="s">
        <v>117</v>
      </c>
      <c r="U45" s="12" t="s">
        <v>353</v>
      </c>
      <c r="W45" s="162">
        <v>42272</v>
      </c>
      <c r="X45" s="12">
        <v>29.79</v>
      </c>
      <c r="Y45" s="12">
        <v>29.84</v>
      </c>
      <c r="Z45" s="12">
        <v>29.23</v>
      </c>
      <c r="AA45" s="12">
        <v>29.41</v>
      </c>
      <c r="AB45" s="117">
        <v>13139100</v>
      </c>
      <c r="AC45" s="12">
        <v>29.41</v>
      </c>
      <c r="AD45" s="2">
        <f t="shared" si="0"/>
        <v>0.60999999999999943</v>
      </c>
      <c r="AE45" s="167">
        <f t="shared" si="1"/>
        <v>-1.0190217391304879E-3</v>
      </c>
    </row>
    <row r="46" spans="4:31" x14ac:dyDescent="0.25">
      <c r="O46" s="105">
        <v>1.06</v>
      </c>
      <c r="P46" s="105">
        <f t="shared" si="3"/>
        <v>38.552199999999999</v>
      </c>
      <c r="Q46" s="2"/>
      <c r="T46" s="12" t="s">
        <v>118</v>
      </c>
      <c r="U46" s="12">
        <v>42.06</v>
      </c>
      <c r="W46" s="162">
        <v>42271</v>
      </c>
      <c r="X46" s="12">
        <v>29.41</v>
      </c>
      <c r="Y46" s="12">
        <v>29.51</v>
      </c>
      <c r="Z46" s="12">
        <v>28.77</v>
      </c>
      <c r="AA46" s="12">
        <v>29.44</v>
      </c>
      <c r="AB46" s="117">
        <v>19280700</v>
      </c>
      <c r="AC46" s="12">
        <v>29.44</v>
      </c>
      <c r="AD46" s="2">
        <f t="shared" si="0"/>
        <v>0.74000000000000199</v>
      </c>
      <c r="AE46" s="167">
        <f t="shared" si="1"/>
        <v>-9.421265141318913E-3</v>
      </c>
    </row>
    <row r="47" spans="4:31" x14ac:dyDescent="0.25">
      <c r="O47" s="105">
        <v>1.05</v>
      </c>
      <c r="P47" s="105">
        <f t="shared" si="3"/>
        <v>38.188499999999998</v>
      </c>
      <c r="Q47" s="2"/>
      <c r="T47" s="12" t="s">
        <v>119</v>
      </c>
      <c r="U47" s="12">
        <v>1.43943</v>
      </c>
      <c r="W47" s="162">
        <v>42270</v>
      </c>
      <c r="X47" s="12">
        <v>30.01</v>
      </c>
      <c r="Y47" s="12">
        <v>30.14</v>
      </c>
      <c r="Z47" s="12">
        <v>29.59</v>
      </c>
      <c r="AA47" s="12">
        <v>29.72</v>
      </c>
      <c r="AB47" s="117">
        <v>11140600</v>
      </c>
      <c r="AC47" s="12">
        <v>29.72</v>
      </c>
      <c r="AD47" s="2">
        <f t="shared" si="0"/>
        <v>0.55000000000000071</v>
      </c>
      <c r="AE47" s="167">
        <f t="shared" si="1"/>
        <v>-1.0323010323010418E-2</v>
      </c>
    </row>
    <row r="48" spans="4:31" x14ac:dyDescent="0.25">
      <c r="O48" s="105">
        <v>1.04</v>
      </c>
      <c r="P48" s="105">
        <f t="shared" si="3"/>
        <v>37.824799999999996</v>
      </c>
      <c r="Q48" s="2"/>
      <c r="T48" s="12" t="s">
        <v>120</v>
      </c>
      <c r="U48" s="12" t="s">
        <v>160</v>
      </c>
      <c r="W48" s="162">
        <v>42269</v>
      </c>
      <c r="X48" s="12">
        <v>29.42</v>
      </c>
      <c r="Y48" s="12">
        <v>30.06</v>
      </c>
      <c r="Z48" s="12">
        <v>29.41</v>
      </c>
      <c r="AA48" s="12">
        <v>30.03</v>
      </c>
      <c r="AB48" s="117">
        <v>16677700</v>
      </c>
      <c r="AC48" s="12">
        <v>30.03</v>
      </c>
      <c r="AD48" s="2">
        <f t="shared" si="0"/>
        <v>0.64999999999999858</v>
      </c>
      <c r="AE48" s="167">
        <f t="shared" si="1"/>
        <v>-1.9268451992161983E-2</v>
      </c>
    </row>
    <row r="49" spans="15:31" x14ac:dyDescent="0.25">
      <c r="O49" s="105">
        <v>1.03</v>
      </c>
      <c r="P49" s="105">
        <f t="shared" si="3"/>
        <v>37.461100000000002</v>
      </c>
      <c r="Q49" s="2"/>
      <c r="T49" s="12"/>
      <c r="U49" s="12"/>
      <c r="W49" s="162">
        <v>42268</v>
      </c>
      <c r="X49" s="12">
        <v>30.67</v>
      </c>
      <c r="Y49" s="12">
        <v>30.96</v>
      </c>
      <c r="Z49" s="12">
        <v>30.38</v>
      </c>
      <c r="AA49" s="12">
        <v>30.62</v>
      </c>
      <c r="AB49" s="117">
        <v>14059700</v>
      </c>
      <c r="AC49" s="12">
        <v>30.62</v>
      </c>
      <c r="AD49" s="2">
        <f t="shared" si="0"/>
        <v>0.58000000000000185</v>
      </c>
      <c r="AE49" s="167">
        <f t="shared" si="1"/>
        <v>3.6053752867912792E-3</v>
      </c>
    </row>
    <row r="50" spans="15:31" x14ac:dyDescent="0.25">
      <c r="O50" s="105">
        <v>1.02</v>
      </c>
      <c r="P50" s="105">
        <f t="shared" si="3"/>
        <v>37.0974</v>
      </c>
      <c r="Q50" s="2"/>
      <c r="T50" s="12" t="s">
        <v>121</v>
      </c>
      <c r="U50" s="12" t="s">
        <v>311</v>
      </c>
      <c r="W50" s="162">
        <v>42265</v>
      </c>
      <c r="X50" s="12">
        <v>30.98</v>
      </c>
      <c r="Y50" s="12">
        <v>31.12</v>
      </c>
      <c r="Z50" s="12">
        <v>30.47</v>
      </c>
      <c r="AA50" s="12">
        <v>30.51</v>
      </c>
      <c r="AB50" s="117">
        <v>30809000</v>
      </c>
      <c r="AC50" s="12">
        <v>30.51</v>
      </c>
      <c r="AD50" s="2">
        <f t="shared" si="0"/>
        <v>0.65000000000000213</v>
      </c>
      <c r="AE50" s="167">
        <f t="shared" si="1"/>
        <v>-2.5550942190993187E-2</v>
      </c>
    </row>
    <row r="51" spans="15:31" x14ac:dyDescent="0.25">
      <c r="O51" s="105">
        <v>1.01</v>
      </c>
      <c r="P51" s="105">
        <f t="shared" si="3"/>
        <v>36.733699999999999</v>
      </c>
      <c r="Q51" s="2"/>
      <c r="T51" s="12" t="s">
        <v>122</v>
      </c>
      <c r="U51" s="12" t="s">
        <v>192</v>
      </c>
      <c r="W51" s="162">
        <v>42264</v>
      </c>
      <c r="X51" s="12">
        <v>31.25</v>
      </c>
      <c r="Y51" s="12">
        <v>31.81</v>
      </c>
      <c r="Z51" s="12">
        <v>31.13</v>
      </c>
      <c r="AA51" s="12">
        <v>31.31</v>
      </c>
      <c r="AB51" s="117">
        <v>16393800</v>
      </c>
      <c r="AC51" s="12">
        <v>31.31</v>
      </c>
      <c r="AD51" s="2">
        <f t="shared" si="0"/>
        <v>0.67999999999999972</v>
      </c>
      <c r="AE51" s="167">
        <f t="shared" si="1"/>
        <v>3.5256410256410131E-3</v>
      </c>
    </row>
    <row r="52" spans="15:31" x14ac:dyDescent="0.25">
      <c r="O52" s="105">
        <v>1</v>
      </c>
      <c r="P52" s="105">
        <f t="shared" si="3"/>
        <v>36.369999999999997</v>
      </c>
      <c r="Q52" s="2"/>
      <c r="T52" s="12" t="s">
        <v>123</v>
      </c>
      <c r="U52" s="117">
        <v>2899286</v>
      </c>
      <c r="W52" s="162">
        <v>42263</v>
      </c>
      <c r="X52" s="12">
        <v>31.08</v>
      </c>
      <c r="Y52" s="12">
        <v>31.57</v>
      </c>
      <c r="Z52" s="12">
        <v>30.92</v>
      </c>
      <c r="AA52" s="12">
        <v>31.2</v>
      </c>
      <c r="AB52" s="117">
        <v>17026400</v>
      </c>
      <c r="AC52" s="12">
        <v>31.2</v>
      </c>
      <c r="AD52" s="2">
        <f t="shared" si="0"/>
        <v>0.64999999999999858</v>
      </c>
      <c r="AE52" s="167">
        <f t="shared" si="1"/>
        <v>6.776379477250849E-3</v>
      </c>
    </row>
    <row r="53" spans="15:31" x14ac:dyDescent="0.25">
      <c r="O53" s="105">
        <v>0.99</v>
      </c>
      <c r="P53" s="105">
        <f t="shared" si="3"/>
        <v>36.006299999999996</v>
      </c>
      <c r="Q53" s="2"/>
      <c r="T53" s="12" t="s">
        <v>126</v>
      </c>
      <c r="U53" s="117">
        <v>14799700</v>
      </c>
      <c r="W53" s="162">
        <v>42262</v>
      </c>
      <c r="X53" s="12">
        <v>30.77</v>
      </c>
      <c r="Y53" s="12">
        <v>31.55</v>
      </c>
      <c r="Z53" s="12">
        <v>30.77</v>
      </c>
      <c r="AA53" s="12">
        <v>30.99</v>
      </c>
      <c r="AB53" s="117">
        <v>22161900</v>
      </c>
      <c r="AC53" s="12">
        <v>30.99</v>
      </c>
      <c r="AD53" s="2">
        <f t="shared" si="0"/>
        <v>0.78000000000000114</v>
      </c>
      <c r="AE53" s="167">
        <f t="shared" si="1"/>
        <v>8.7890625E-3</v>
      </c>
    </row>
    <row r="54" spans="15:31" x14ac:dyDescent="0.25">
      <c r="O54" s="105">
        <v>0.98</v>
      </c>
      <c r="P54" s="105">
        <f t="shared" si="3"/>
        <v>35.642599999999995</v>
      </c>
      <c r="Q54" s="2"/>
      <c r="T54" s="12" t="s">
        <v>124</v>
      </c>
      <c r="U54" s="12" t="s">
        <v>312</v>
      </c>
      <c r="W54" s="162">
        <v>42261</v>
      </c>
      <c r="X54" s="12">
        <v>30.11</v>
      </c>
      <c r="Y54" s="12">
        <v>30.77</v>
      </c>
      <c r="Z54" s="12">
        <v>30.06</v>
      </c>
      <c r="AA54" s="12">
        <v>30.72</v>
      </c>
      <c r="AB54" s="117">
        <v>20126200</v>
      </c>
      <c r="AC54" s="12">
        <v>30.72</v>
      </c>
      <c r="AD54" s="2">
        <f t="shared" si="0"/>
        <v>0.71000000000000085</v>
      </c>
      <c r="AE54" s="167">
        <f t="shared" si="1"/>
        <v>1.8905472636815857E-2</v>
      </c>
    </row>
    <row r="55" spans="15:31" x14ac:dyDescent="0.25">
      <c r="O55" s="105">
        <v>0.97</v>
      </c>
      <c r="P55" s="105">
        <f t="shared" si="3"/>
        <v>35.278899999999993</v>
      </c>
      <c r="T55" s="12" t="s">
        <v>127</v>
      </c>
      <c r="U55" s="12">
        <v>13.34</v>
      </c>
      <c r="W55" s="162">
        <v>42258</v>
      </c>
      <c r="X55" s="12">
        <v>30.01</v>
      </c>
      <c r="Y55" s="12">
        <v>30.2</v>
      </c>
      <c r="Z55" s="12">
        <v>29.58</v>
      </c>
      <c r="AA55" s="12">
        <v>30.15</v>
      </c>
      <c r="AB55" s="117">
        <v>15260200</v>
      </c>
      <c r="AC55" s="12">
        <v>30.15</v>
      </c>
      <c r="AD55" s="2">
        <f t="shared" si="0"/>
        <v>0.62000000000000099</v>
      </c>
      <c r="AE55" s="167">
        <f t="shared" si="1"/>
        <v>4.9999999999998934E-3</v>
      </c>
    </row>
    <row r="56" spans="15:31" x14ac:dyDescent="0.25">
      <c r="O56" s="105">
        <v>0.96</v>
      </c>
      <c r="P56" s="105">
        <f t="shared" si="3"/>
        <v>34.915199999999999</v>
      </c>
      <c r="T56" s="12" t="s">
        <v>128</v>
      </c>
      <c r="U56" s="12">
        <v>2.73</v>
      </c>
      <c r="W56" s="162">
        <v>42257</v>
      </c>
      <c r="X56" s="12">
        <v>29.19</v>
      </c>
      <c r="Y56" s="12">
        <v>30.47</v>
      </c>
      <c r="Z56" s="12">
        <v>29.19</v>
      </c>
      <c r="AA56" s="12">
        <v>30</v>
      </c>
      <c r="AB56" s="117">
        <v>18350400</v>
      </c>
      <c r="AC56" s="12">
        <v>30</v>
      </c>
      <c r="AD56" s="2">
        <f t="shared" si="0"/>
        <v>1.2799999999999976</v>
      </c>
      <c r="AE56" s="167" t="e">
        <f t="shared" si="1"/>
        <v>#DIV/0!</v>
      </c>
    </row>
    <row r="57" spans="15:31" x14ac:dyDescent="0.25">
      <c r="O57" s="105">
        <v>0.95</v>
      </c>
      <c r="P57" s="105">
        <f t="shared" si="3"/>
        <v>34.551499999999997</v>
      </c>
      <c r="T57" s="12" t="s">
        <v>125</v>
      </c>
      <c r="U57" s="12" t="s">
        <v>259</v>
      </c>
      <c r="W57" s="162">
        <v>42257</v>
      </c>
      <c r="X57" s="12" t="s">
        <v>193</v>
      </c>
      <c r="Y57" s="12"/>
      <c r="Z57" s="12"/>
      <c r="AA57" s="12"/>
      <c r="AB57" s="117"/>
      <c r="AC57" s="12"/>
      <c r="AD57" s="2">
        <f t="shared" si="0"/>
        <v>0</v>
      </c>
      <c r="AE57" s="167">
        <f t="shared" si="1"/>
        <v>-1</v>
      </c>
    </row>
    <row r="58" spans="15:31" x14ac:dyDescent="0.25">
      <c r="O58" s="105">
        <v>0.94</v>
      </c>
      <c r="P58" s="105">
        <f t="shared" si="3"/>
        <v>34.187799999999996</v>
      </c>
      <c r="W58" s="162">
        <v>42256</v>
      </c>
      <c r="X58" s="12">
        <v>30.2</v>
      </c>
      <c r="Y58" s="12">
        <v>30.4</v>
      </c>
      <c r="Z58" s="12">
        <v>29.52</v>
      </c>
      <c r="AA58" s="12">
        <v>29.62</v>
      </c>
      <c r="AB58" s="117">
        <v>15747800</v>
      </c>
      <c r="AC58" s="12">
        <v>29.26</v>
      </c>
      <c r="AD58" s="2">
        <f t="shared" si="0"/>
        <v>0.87999999999999901</v>
      </c>
      <c r="AE58" s="167">
        <f t="shared" si="1"/>
        <v>-8.8075880758806679E-3</v>
      </c>
    </row>
    <row r="59" spans="15:31" x14ac:dyDescent="0.25">
      <c r="O59" s="105">
        <v>0.93</v>
      </c>
      <c r="P59" s="105">
        <f t="shared" si="3"/>
        <v>33.824100000000001</v>
      </c>
      <c r="W59" s="162">
        <v>42255</v>
      </c>
      <c r="X59" s="12">
        <v>29.5</v>
      </c>
      <c r="Y59" s="12">
        <v>29.94</v>
      </c>
      <c r="Z59" s="12">
        <v>29.5</v>
      </c>
      <c r="AA59" s="12">
        <v>29.88</v>
      </c>
      <c r="AB59" s="117">
        <v>19298900</v>
      </c>
      <c r="AC59" s="12">
        <v>29.52</v>
      </c>
      <c r="AD59" s="2">
        <f t="shared" si="0"/>
        <v>0.44000000000000128</v>
      </c>
      <c r="AE59" s="167">
        <f t="shared" si="1"/>
        <v>3.4700315457413256E-2</v>
      </c>
    </row>
    <row r="60" spans="15:31" x14ac:dyDescent="0.25">
      <c r="O60" s="105">
        <v>0.92</v>
      </c>
      <c r="P60" s="105">
        <f t="shared" si="3"/>
        <v>33.4604</v>
      </c>
      <c r="W60" s="162">
        <v>42251</v>
      </c>
      <c r="X60" s="12">
        <v>28.78</v>
      </c>
      <c r="Y60" s="12">
        <v>29.04</v>
      </c>
      <c r="Z60" s="12">
        <v>28.57</v>
      </c>
      <c r="AA60" s="12">
        <v>28.88</v>
      </c>
      <c r="AB60" s="117">
        <v>13435300</v>
      </c>
      <c r="AC60" s="12">
        <v>28.53</v>
      </c>
      <c r="AD60" s="2">
        <f t="shared" si="0"/>
        <v>0.46999999999999886</v>
      </c>
      <c r="AE60" s="167">
        <f t="shared" si="1"/>
        <v>-7.9972183588317147E-3</v>
      </c>
    </row>
    <row r="61" spans="15:31" x14ac:dyDescent="0.25">
      <c r="O61" s="105">
        <v>0.91</v>
      </c>
      <c r="P61" s="105">
        <f t="shared" si="3"/>
        <v>33.096699999999998</v>
      </c>
      <c r="W61" s="162">
        <v>42250</v>
      </c>
      <c r="X61" s="12">
        <v>29.38</v>
      </c>
      <c r="Y61" s="12">
        <v>29.71</v>
      </c>
      <c r="Z61" s="12">
        <v>29.02</v>
      </c>
      <c r="AA61" s="12">
        <v>29.11</v>
      </c>
      <c r="AB61" s="117">
        <v>11504200</v>
      </c>
      <c r="AC61" s="12">
        <v>28.76</v>
      </c>
      <c r="AD61" s="2">
        <f t="shared" si="0"/>
        <v>0.69000000000000128</v>
      </c>
      <c r="AE61" s="167">
        <f t="shared" si="1"/>
        <v>-3.1195840554593124E-3</v>
      </c>
    </row>
    <row r="62" spans="15:31" x14ac:dyDescent="0.25">
      <c r="O62" s="105">
        <v>0.9</v>
      </c>
      <c r="P62" s="105">
        <f t="shared" si="3"/>
        <v>32.732999999999997</v>
      </c>
      <c r="W62" s="162">
        <v>42249</v>
      </c>
      <c r="X62" s="12">
        <v>29.01</v>
      </c>
      <c r="Y62" s="12">
        <v>29.22</v>
      </c>
      <c r="Z62" s="12">
        <v>28.62</v>
      </c>
      <c r="AA62" s="12">
        <v>29.21</v>
      </c>
      <c r="AB62" s="117">
        <v>10776300</v>
      </c>
      <c r="AC62" s="12">
        <v>28.85</v>
      </c>
      <c r="AD62" s="2">
        <f t="shared" si="0"/>
        <v>0.59999999999999787</v>
      </c>
      <c r="AE62" s="167">
        <f t="shared" si="1"/>
        <v>1.9794980558501374E-2</v>
      </c>
    </row>
    <row r="63" spans="15:31" x14ac:dyDescent="0.25">
      <c r="W63" s="162">
        <v>42248</v>
      </c>
      <c r="X63" s="12">
        <v>29.18</v>
      </c>
      <c r="Y63" s="12">
        <v>29.37</v>
      </c>
      <c r="Z63" s="12">
        <v>28.4</v>
      </c>
      <c r="AA63" s="12">
        <v>28.64</v>
      </c>
      <c r="AB63" s="117">
        <v>16687400</v>
      </c>
      <c r="AC63" s="12">
        <v>28.29</v>
      </c>
      <c r="AD63" s="2">
        <f t="shared" si="0"/>
        <v>0.97000000000000242</v>
      </c>
      <c r="AE63" s="167">
        <f t="shared" si="1"/>
        <v>-2.7166437414030242E-2</v>
      </c>
    </row>
    <row r="64" spans="15:31" x14ac:dyDescent="0.25">
      <c r="W64" s="162">
        <v>42247</v>
      </c>
      <c r="X64" s="12">
        <v>29.09</v>
      </c>
      <c r="Y64" s="12">
        <v>29.69</v>
      </c>
      <c r="Z64" s="12">
        <v>29.02</v>
      </c>
      <c r="AA64" s="12">
        <v>29.44</v>
      </c>
      <c r="AB64" s="117">
        <v>16283900</v>
      </c>
      <c r="AC64" s="12">
        <v>29.08</v>
      </c>
      <c r="AD64" s="2">
        <f t="shared" si="0"/>
        <v>0.67000000000000171</v>
      </c>
      <c r="AE64" s="167">
        <f t="shared" si="1"/>
        <v>1.5008726003490347E-2</v>
      </c>
    </row>
    <row r="65" spans="23:31" x14ac:dyDescent="0.25">
      <c r="W65" s="162">
        <v>42244</v>
      </c>
      <c r="X65" s="12">
        <v>28.6</v>
      </c>
      <c r="Y65" s="12">
        <v>29.14</v>
      </c>
      <c r="Z65" s="12">
        <v>28.53</v>
      </c>
      <c r="AA65" s="12">
        <v>29</v>
      </c>
      <c r="AB65" s="117">
        <v>15167300</v>
      </c>
      <c r="AC65" s="12">
        <v>28.65</v>
      </c>
      <c r="AD65" s="2">
        <f t="shared" si="0"/>
        <v>0.60999999999999943</v>
      </c>
      <c r="AE65" s="167">
        <f t="shared" si="1"/>
        <v>1.4877789585547196E-2</v>
      </c>
    </row>
    <row r="66" spans="23:31" x14ac:dyDescent="0.25">
      <c r="W66" s="162">
        <v>42243</v>
      </c>
      <c r="X66" s="12">
        <v>28.52</v>
      </c>
      <c r="Y66" s="12">
        <v>28.82</v>
      </c>
      <c r="Z66" s="12">
        <v>28.02</v>
      </c>
      <c r="AA66" s="12">
        <v>28.58</v>
      </c>
      <c r="AB66" s="117">
        <v>28498900</v>
      </c>
      <c r="AC66" s="12">
        <v>28.23</v>
      </c>
      <c r="AD66" s="2">
        <f t="shared" si="0"/>
        <v>0.80000000000000071</v>
      </c>
      <c r="AE66" s="167">
        <f t="shared" si="1"/>
        <v>1.6930835734870309E-2</v>
      </c>
    </row>
    <row r="67" spans="23:31" x14ac:dyDescent="0.25">
      <c r="W67" s="162">
        <v>42242</v>
      </c>
      <c r="X67" s="12">
        <v>27.62</v>
      </c>
      <c r="Y67" s="12">
        <v>28.2</v>
      </c>
      <c r="Z67" s="12">
        <v>26.9</v>
      </c>
      <c r="AA67" s="12">
        <v>28.1</v>
      </c>
      <c r="AB67" s="117">
        <v>27717300</v>
      </c>
      <c r="AC67" s="12">
        <v>27.76</v>
      </c>
      <c r="AD67" s="2">
        <f t="shared" ref="AD67:AD69" si="4">Y67-Z67</f>
        <v>1.3000000000000007</v>
      </c>
      <c r="AE67" s="167">
        <f t="shared" ref="AE67:AE69" si="5">AC67/AC68-1</f>
        <v>3.0055658627087256E-2</v>
      </c>
    </row>
    <row r="68" spans="23:31" x14ac:dyDescent="0.25">
      <c r="W68" s="162">
        <v>42241</v>
      </c>
      <c r="X68" s="12">
        <v>29.2</v>
      </c>
      <c r="Y68" s="12">
        <v>29.2</v>
      </c>
      <c r="Z68" s="12">
        <v>27.28</v>
      </c>
      <c r="AA68" s="12">
        <v>27.28</v>
      </c>
      <c r="AB68" s="117">
        <v>19966200</v>
      </c>
      <c r="AC68" s="12">
        <v>26.95</v>
      </c>
      <c r="AD68" s="2">
        <f t="shared" si="4"/>
        <v>1.9199999999999982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42333</v>
      </c>
      <c r="X2" s="12">
        <v>32.119999999999997</v>
      </c>
      <c r="Y2" s="12">
        <v>32.299999999999997</v>
      </c>
      <c r="Z2" s="12">
        <v>31.89</v>
      </c>
      <c r="AA2" s="12">
        <v>32.04</v>
      </c>
      <c r="AB2" s="117">
        <v>627700</v>
      </c>
      <c r="AC2" s="12">
        <v>32.04</v>
      </c>
      <c r="AD2" s="2">
        <f>Y2-Z2</f>
        <v>0.40999999999999659</v>
      </c>
      <c r="AE2" s="167">
        <f>AC2/AC3-1</f>
        <v>-3.7313432835820448E-3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42332</v>
      </c>
      <c r="X3" s="12">
        <v>31.4</v>
      </c>
      <c r="Y3" s="12">
        <v>32.22</v>
      </c>
      <c r="Z3" s="12">
        <v>31.34</v>
      </c>
      <c r="AA3" s="12">
        <v>32.159999999999997</v>
      </c>
      <c r="AB3" s="117">
        <v>564500</v>
      </c>
      <c r="AC3" s="12">
        <v>32.159999999999997</v>
      </c>
      <c r="AD3" s="2">
        <f t="shared" ref="AD3:AD66" si="1">Y3-Z3</f>
        <v>0.87999999999999901</v>
      </c>
      <c r="AE3" s="167">
        <f t="shared" ref="AE3:AE66" si="2">AC3/AC4-1</f>
        <v>1.8043684710351338E-2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32.159999999999997</v>
      </c>
      <c r="W4" s="162">
        <v>42331</v>
      </c>
      <c r="X4" s="12">
        <v>31.82</v>
      </c>
      <c r="Y4" s="12">
        <v>32.04</v>
      </c>
      <c r="Z4" s="12">
        <v>31.5</v>
      </c>
      <c r="AA4" s="12">
        <v>31.59</v>
      </c>
      <c r="AB4" s="117">
        <v>508000</v>
      </c>
      <c r="AC4" s="12">
        <v>31.59</v>
      </c>
      <c r="AD4" s="2">
        <f t="shared" si="1"/>
        <v>0.53999999999999915</v>
      </c>
      <c r="AE4" s="167">
        <f t="shared" si="2"/>
        <v>-5.039370078740113E-3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2894.3999999999996</v>
      </c>
      <c r="W5" s="162">
        <v>42328</v>
      </c>
      <c r="X5" s="12">
        <v>31.34</v>
      </c>
      <c r="Y5" s="12">
        <v>32</v>
      </c>
      <c r="Z5" s="12">
        <v>31.34</v>
      </c>
      <c r="AA5" s="12">
        <v>31.75</v>
      </c>
      <c r="AB5" s="117">
        <v>931400</v>
      </c>
      <c r="AC5" s="12">
        <v>31.75</v>
      </c>
      <c r="AD5" s="2">
        <f t="shared" si="1"/>
        <v>0.66000000000000014</v>
      </c>
      <c r="AE5" s="167">
        <f t="shared" si="2"/>
        <v>1.7302146747837144E-2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42327</v>
      </c>
      <c r="X6" s="12">
        <v>30.98</v>
      </c>
      <c r="Y6" s="12">
        <v>31.33</v>
      </c>
      <c r="Z6" s="12">
        <v>30.81</v>
      </c>
      <c r="AA6" s="12">
        <v>31.21</v>
      </c>
      <c r="AB6" s="117">
        <v>497600</v>
      </c>
      <c r="AC6" s="12">
        <v>31.21</v>
      </c>
      <c r="AD6" s="2">
        <f t="shared" si="1"/>
        <v>0.51999999999999957</v>
      </c>
      <c r="AE6" s="167" t="e">
        <f t="shared" si="2"/>
        <v>#DIV/0!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512.71</v>
      </c>
      <c r="R7" s="249"/>
      <c r="W7" s="162">
        <v>42327</v>
      </c>
      <c r="X7" s="12" t="s">
        <v>175</v>
      </c>
      <c r="Y7" s="12"/>
      <c r="Z7" s="12"/>
      <c r="AA7" s="12"/>
      <c r="AB7" s="117"/>
      <c r="AC7" s="12"/>
      <c r="AD7" s="2">
        <f t="shared" si="1"/>
        <v>0</v>
      </c>
      <c r="AE7" s="167">
        <f t="shared" si="2"/>
        <v>-1</v>
      </c>
    </row>
    <row r="8" spans="1:31" x14ac:dyDescent="0.25">
      <c r="O8" s="13" t="s">
        <v>98</v>
      </c>
      <c r="Q8" s="167">
        <f>(Q4-Q3)/Q3</f>
        <v>0.21527150888654703</v>
      </c>
      <c r="W8" s="162">
        <v>42326</v>
      </c>
      <c r="X8" s="12">
        <v>30.85</v>
      </c>
      <c r="Y8" s="12">
        <v>31.35</v>
      </c>
      <c r="Z8" s="12">
        <v>30.69</v>
      </c>
      <c r="AA8" s="12">
        <v>31.28</v>
      </c>
      <c r="AB8" s="117">
        <v>587800</v>
      </c>
      <c r="AC8" s="12">
        <v>31.02</v>
      </c>
      <c r="AD8" s="2">
        <f t="shared" si="1"/>
        <v>0.66000000000000014</v>
      </c>
      <c r="AE8" s="167">
        <f t="shared" si="2"/>
        <v>1.8050541516245522E-2</v>
      </c>
    </row>
    <row r="9" spans="1:31" x14ac:dyDescent="0.25">
      <c r="W9" s="162">
        <v>42325</v>
      </c>
      <c r="X9" s="12">
        <v>31.28</v>
      </c>
      <c r="Y9" s="12">
        <v>31.28</v>
      </c>
      <c r="Z9" s="12">
        <v>30.61</v>
      </c>
      <c r="AA9" s="12">
        <v>30.73</v>
      </c>
      <c r="AB9" s="117">
        <v>641900</v>
      </c>
      <c r="AC9" s="12">
        <v>30.47</v>
      </c>
      <c r="AD9" s="2">
        <f t="shared" si="1"/>
        <v>0.67000000000000171</v>
      </c>
      <c r="AE9" s="167">
        <f t="shared" si="2"/>
        <v>-1.5190691661279954E-2</v>
      </c>
    </row>
    <row r="10" spans="1:31" x14ac:dyDescent="0.25">
      <c r="W10" s="162">
        <v>42324</v>
      </c>
      <c r="X10" s="12">
        <v>30.45</v>
      </c>
      <c r="Y10" s="12">
        <v>31.25</v>
      </c>
      <c r="Z10" s="12">
        <v>30.33</v>
      </c>
      <c r="AA10" s="12">
        <v>31.2</v>
      </c>
      <c r="AB10" s="117">
        <v>612500</v>
      </c>
      <c r="AC10" s="12">
        <v>30.94</v>
      </c>
      <c r="AD10" s="2">
        <f t="shared" si="1"/>
        <v>0.92000000000000171</v>
      </c>
      <c r="AE10" s="167">
        <f t="shared" si="2"/>
        <v>2.2134126197555393E-2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42321</v>
      </c>
      <c r="X11" s="12">
        <v>30.11</v>
      </c>
      <c r="Y11" s="12">
        <v>30.67</v>
      </c>
      <c r="Z11" s="12">
        <v>29.99</v>
      </c>
      <c r="AA11" s="12">
        <v>30.52</v>
      </c>
      <c r="AB11" s="117">
        <v>852900</v>
      </c>
      <c r="AC11" s="12">
        <v>30.27</v>
      </c>
      <c r="AD11" s="2">
        <f t="shared" si="1"/>
        <v>0.68000000000000327</v>
      </c>
      <c r="AE11" s="167">
        <f t="shared" si="2"/>
        <v>9.3364454818272158E-3</v>
      </c>
    </row>
    <row r="12" spans="1:31" x14ac:dyDescent="0.25">
      <c r="W12" s="162">
        <v>42320</v>
      </c>
      <c r="X12" s="12">
        <v>31.13</v>
      </c>
      <c r="Y12" s="12">
        <v>31.27</v>
      </c>
      <c r="Z12" s="12">
        <v>30.21</v>
      </c>
      <c r="AA12" s="12">
        <v>30.24</v>
      </c>
      <c r="AB12" s="117">
        <v>745400</v>
      </c>
      <c r="AC12" s="12">
        <v>29.99</v>
      </c>
      <c r="AD12" s="2">
        <f t="shared" si="1"/>
        <v>1.0599999999999987</v>
      </c>
      <c r="AE12" s="167">
        <f t="shared" si="2"/>
        <v>-4.0626999360204863E-2</v>
      </c>
    </row>
    <row r="13" spans="1:31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0" t="s">
        <v>231</v>
      </c>
      <c r="H13" s="255" t="s">
        <v>98</v>
      </c>
      <c r="W13" s="162">
        <v>42319</v>
      </c>
      <c r="X13" s="12">
        <v>31.95</v>
      </c>
      <c r="Y13" s="12">
        <v>31.95</v>
      </c>
      <c r="Z13" s="12">
        <v>31.39</v>
      </c>
      <c r="AA13" s="12">
        <v>31.52</v>
      </c>
      <c r="AB13" s="117">
        <v>350300</v>
      </c>
      <c r="AC13" s="12">
        <v>31.26</v>
      </c>
      <c r="AD13" s="2">
        <f t="shared" si="1"/>
        <v>0.55999999999999872</v>
      </c>
      <c r="AE13" s="167">
        <f t="shared" si="2"/>
        <v>-1.169775529560535E-2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42318</v>
      </c>
      <c r="X14" s="12">
        <v>31.35</v>
      </c>
      <c r="Y14" s="12">
        <v>31.91</v>
      </c>
      <c r="Z14" s="12">
        <v>31.2</v>
      </c>
      <c r="AA14" s="12">
        <v>31.9</v>
      </c>
      <c r="AB14" s="117">
        <v>578700</v>
      </c>
      <c r="AC14" s="12">
        <v>31.63</v>
      </c>
      <c r="AD14" s="2">
        <f t="shared" si="1"/>
        <v>0.71000000000000085</v>
      </c>
      <c r="AE14" s="167">
        <f t="shared" si="2"/>
        <v>1.0866091403004097E-2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42317</v>
      </c>
      <c r="X15" s="12">
        <v>32.24</v>
      </c>
      <c r="Y15" s="12">
        <v>32.24</v>
      </c>
      <c r="Z15" s="12">
        <v>31.28</v>
      </c>
      <c r="AA15" s="12">
        <v>31.55</v>
      </c>
      <c r="AB15" s="117">
        <v>507500</v>
      </c>
      <c r="AC15" s="12">
        <v>31.29</v>
      </c>
      <c r="AD15" s="2">
        <f t="shared" si="1"/>
        <v>0.96000000000000085</v>
      </c>
      <c r="AE15" s="167">
        <f t="shared" si="2"/>
        <v>-2.1881838074398252E-2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42314</v>
      </c>
      <c r="X16" s="12">
        <v>32.119999999999997</v>
      </c>
      <c r="Y16" s="12">
        <v>32.380000000000003</v>
      </c>
      <c r="Z16" s="12">
        <v>31.76</v>
      </c>
      <c r="AA16" s="12">
        <v>32.26</v>
      </c>
      <c r="AB16" s="117">
        <v>768300</v>
      </c>
      <c r="AC16" s="12">
        <v>31.99</v>
      </c>
      <c r="AD16" s="2">
        <f t="shared" si="1"/>
        <v>0.62000000000000099</v>
      </c>
      <c r="AE16" s="167">
        <f t="shared" si="2"/>
        <v>-3.4267912772586451E-3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42313</v>
      </c>
      <c r="X17" s="12">
        <v>32.25</v>
      </c>
      <c r="Y17" s="12">
        <v>32.5</v>
      </c>
      <c r="Z17" s="12">
        <v>31.85</v>
      </c>
      <c r="AA17" s="12">
        <v>32.369999999999997</v>
      </c>
      <c r="AB17" s="117">
        <v>493000</v>
      </c>
      <c r="AC17" s="12">
        <v>32.1</v>
      </c>
      <c r="AD17" s="2">
        <f t="shared" si="1"/>
        <v>0.64999999999999858</v>
      </c>
      <c r="AE17" s="167">
        <f t="shared" si="2"/>
        <v>3.7523452157599557E-3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32.49</v>
      </c>
      <c r="Y18" s="12">
        <v>32.89</v>
      </c>
      <c r="Z18" s="12">
        <v>32.04</v>
      </c>
      <c r="AA18" s="12">
        <v>32.25</v>
      </c>
      <c r="AB18" s="117">
        <v>595300</v>
      </c>
      <c r="AC18" s="12">
        <v>31.98</v>
      </c>
      <c r="AD18" s="2">
        <f t="shared" si="1"/>
        <v>0.85000000000000142</v>
      </c>
      <c r="AE18" s="167">
        <f t="shared" si="2"/>
        <v>-4.9782202862477254E-3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32.14</v>
      </c>
      <c r="Y19" s="12">
        <v>32.67</v>
      </c>
      <c r="Z19" s="12">
        <v>32.130000000000003</v>
      </c>
      <c r="AA19" s="12">
        <v>32.409999999999997</v>
      </c>
      <c r="AB19" s="117">
        <v>781300</v>
      </c>
      <c r="AC19" s="12">
        <v>32.14</v>
      </c>
      <c r="AD19" s="2">
        <f t="shared" si="1"/>
        <v>0.53999999999999915</v>
      </c>
      <c r="AE19" s="167">
        <f t="shared" si="2"/>
        <v>4.0612308653547036E-3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31.61</v>
      </c>
      <c r="Y20" s="12">
        <v>32.43</v>
      </c>
      <c r="Z20" s="12">
        <v>31.35</v>
      </c>
      <c r="AA20" s="12">
        <v>32.28</v>
      </c>
      <c r="AB20" s="117">
        <v>976500</v>
      </c>
      <c r="AC20" s="12">
        <v>32.01</v>
      </c>
      <c r="AD20" s="2">
        <f t="shared" si="1"/>
        <v>1.0799999999999983</v>
      </c>
      <c r="AE20" s="167">
        <f t="shared" si="2"/>
        <v>2.1378430121250735E-2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31.19</v>
      </c>
      <c r="Y21" s="12">
        <v>31.95</v>
      </c>
      <c r="Z21" s="12">
        <v>30.99</v>
      </c>
      <c r="AA21" s="12">
        <v>31.6</v>
      </c>
      <c r="AB21" s="117">
        <v>1566600</v>
      </c>
      <c r="AC21" s="12">
        <v>31.34</v>
      </c>
      <c r="AD21" s="2">
        <f t="shared" si="1"/>
        <v>0.96000000000000085</v>
      </c>
      <c r="AE21" s="167">
        <f t="shared" si="2"/>
        <v>1.7532467532467511E-2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30.39</v>
      </c>
      <c r="Y22" s="12">
        <v>31.11</v>
      </c>
      <c r="Z22" s="12">
        <v>30.23</v>
      </c>
      <c r="AA22" s="12">
        <v>31.06</v>
      </c>
      <c r="AB22" s="117">
        <v>1301600</v>
      </c>
      <c r="AC22" s="12">
        <v>30.8</v>
      </c>
      <c r="AD22" s="2">
        <f t="shared" si="1"/>
        <v>0.87999999999999901</v>
      </c>
      <c r="AE22" s="167">
        <f t="shared" si="2"/>
        <v>1.4827018121911006E-2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42305</v>
      </c>
      <c r="X23" s="12">
        <v>29.13</v>
      </c>
      <c r="Y23" s="12">
        <v>30.8</v>
      </c>
      <c r="Z23" s="12">
        <v>29.13</v>
      </c>
      <c r="AA23" s="12">
        <v>30.6</v>
      </c>
      <c r="AB23" s="117">
        <v>1914600</v>
      </c>
      <c r="AC23" s="12">
        <v>30.35</v>
      </c>
      <c r="AD23" s="2">
        <f t="shared" si="1"/>
        <v>1.6700000000000017</v>
      </c>
      <c r="AE23" s="167">
        <f t="shared" si="2"/>
        <v>6.3419761737911751E-2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42304</v>
      </c>
      <c r="X24" s="12">
        <v>28.96</v>
      </c>
      <c r="Y24" s="12">
        <v>29.25</v>
      </c>
      <c r="Z24" s="12">
        <v>28.62</v>
      </c>
      <c r="AA24" s="12">
        <v>28.78</v>
      </c>
      <c r="AB24" s="117">
        <v>1522100</v>
      </c>
      <c r="AC24" s="12">
        <v>28.54</v>
      </c>
      <c r="AD24" s="2">
        <f t="shared" si="1"/>
        <v>0.62999999999999901</v>
      </c>
      <c r="AE24" s="167">
        <f t="shared" si="2"/>
        <v>-2.5273224043715903E-2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42303</v>
      </c>
      <c r="X25" s="12">
        <v>29.69</v>
      </c>
      <c r="Y25" s="12">
        <v>29.88</v>
      </c>
      <c r="Z25" s="12">
        <v>29.39</v>
      </c>
      <c r="AA25" s="12">
        <v>29.53</v>
      </c>
      <c r="AB25" s="117">
        <v>640000</v>
      </c>
      <c r="AC25" s="12">
        <v>29.28</v>
      </c>
      <c r="AD25" s="2">
        <f t="shared" si="1"/>
        <v>0.48999999999999844</v>
      </c>
      <c r="AE25" s="167">
        <f t="shared" si="2"/>
        <v>-6.4472344757379174E-3</v>
      </c>
    </row>
    <row r="26" spans="2:31" x14ac:dyDescent="0.25">
      <c r="W26" s="162">
        <v>42300</v>
      </c>
      <c r="X26" s="12">
        <v>29.49</v>
      </c>
      <c r="Y26" s="12">
        <v>29.91</v>
      </c>
      <c r="Z26" s="12">
        <v>29.29</v>
      </c>
      <c r="AA26" s="12">
        <v>29.72</v>
      </c>
      <c r="AB26" s="117">
        <v>768100</v>
      </c>
      <c r="AC26" s="12">
        <v>29.47</v>
      </c>
      <c r="AD26" s="2">
        <f t="shared" si="1"/>
        <v>0.62000000000000099</v>
      </c>
      <c r="AE26" s="167">
        <f t="shared" si="2"/>
        <v>1.4457831325301207E-2</v>
      </c>
    </row>
    <row r="27" spans="2:31" x14ac:dyDescent="0.25">
      <c r="W27" s="162">
        <v>42299</v>
      </c>
      <c r="X27" s="12">
        <v>28.79</v>
      </c>
      <c r="Y27" s="12">
        <v>29.78</v>
      </c>
      <c r="Z27" s="12">
        <v>28.66</v>
      </c>
      <c r="AA27" s="12">
        <v>29.29</v>
      </c>
      <c r="AB27" s="117">
        <v>497200</v>
      </c>
      <c r="AC27" s="12">
        <v>29.05</v>
      </c>
      <c r="AD27" s="2">
        <f t="shared" si="1"/>
        <v>1.120000000000001</v>
      </c>
      <c r="AE27" s="167">
        <f t="shared" si="2"/>
        <v>2.5414754677020923E-2</v>
      </c>
    </row>
    <row r="28" spans="2:31" x14ac:dyDescent="0.25">
      <c r="W28" s="162">
        <v>42298</v>
      </c>
      <c r="X28" s="12">
        <v>28.81</v>
      </c>
      <c r="Y28" s="12">
        <v>29.07</v>
      </c>
      <c r="Z28" s="12">
        <v>28.5</v>
      </c>
      <c r="AA28" s="12">
        <v>28.57</v>
      </c>
      <c r="AB28" s="117">
        <v>510800</v>
      </c>
      <c r="AC28" s="12">
        <v>28.33</v>
      </c>
      <c r="AD28" s="2">
        <f t="shared" si="1"/>
        <v>0.57000000000000028</v>
      </c>
      <c r="AE28" s="167">
        <f t="shared" si="2"/>
        <v>-4.2179261862917983E-3</v>
      </c>
    </row>
    <row r="29" spans="2:31" x14ac:dyDescent="0.25">
      <c r="W29" s="162">
        <v>42297</v>
      </c>
      <c r="X29" s="12">
        <v>28.56</v>
      </c>
      <c r="Y29" s="12">
        <v>29.42</v>
      </c>
      <c r="Z29" s="12">
        <v>28.37</v>
      </c>
      <c r="AA29" s="12">
        <v>28.69</v>
      </c>
      <c r="AB29" s="117">
        <v>1116200</v>
      </c>
      <c r="AC29" s="12">
        <v>28.45</v>
      </c>
      <c r="AD29" s="2">
        <f t="shared" si="1"/>
        <v>1.0500000000000007</v>
      </c>
      <c r="AE29" s="167">
        <f t="shared" si="2"/>
        <v>0</v>
      </c>
    </row>
    <row r="30" spans="2:31" x14ac:dyDescent="0.25">
      <c r="W30" s="162">
        <v>42296</v>
      </c>
      <c r="X30" s="12">
        <v>28.41</v>
      </c>
      <c r="Y30" s="12">
        <v>28.76</v>
      </c>
      <c r="Z30" s="12">
        <v>28.37</v>
      </c>
      <c r="AA30" s="12">
        <v>28.69</v>
      </c>
      <c r="AB30" s="117">
        <v>819000</v>
      </c>
      <c r="AC30" s="12">
        <v>28.45</v>
      </c>
      <c r="AD30" s="2">
        <f t="shared" si="1"/>
        <v>0.39000000000000057</v>
      </c>
      <c r="AE30" s="167">
        <f t="shared" si="2"/>
        <v>3.5273368606700828E-3</v>
      </c>
    </row>
    <row r="31" spans="2:31" x14ac:dyDescent="0.25">
      <c r="W31" s="162">
        <v>42293</v>
      </c>
      <c r="X31" s="12">
        <v>29.5</v>
      </c>
      <c r="Y31" s="12">
        <v>29.5</v>
      </c>
      <c r="Z31" s="12">
        <v>28.22</v>
      </c>
      <c r="AA31" s="12">
        <v>28.59</v>
      </c>
      <c r="AB31" s="117">
        <v>1787200</v>
      </c>
      <c r="AC31" s="12">
        <v>28.35</v>
      </c>
      <c r="AD31" s="2">
        <f t="shared" si="1"/>
        <v>1.2800000000000011</v>
      </c>
      <c r="AE31" s="167">
        <f t="shared" si="2"/>
        <v>-5.7513297872340274E-2</v>
      </c>
    </row>
    <row r="32" spans="2:31" x14ac:dyDescent="0.25">
      <c r="W32" s="162">
        <v>42292</v>
      </c>
      <c r="X32" s="12">
        <v>29.8</v>
      </c>
      <c r="Y32" s="12">
        <v>30.33</v>
      </c>
      <c r="Z32" s="12">
        <v>29.51</v>
      </c>
      <c r="AA32" s="12">
        <v>30.33</v>
      </c>
      <c r="AB32" s="117">
        <v>664500</v>
      </c>
      <c r="AC32" s="12">
        <v>30.08</v>
      </c>
      <c r="AD32" s="2">
        <f t="shared" si="1"/>
        <v>0.81999999999999673</v>
      </c>
      <c r="AE32" s="167">
        <f t="shared" si="2"/>
        <v>1.4502529510961315E-2</v>
      </c>
    </row>
    <row r="33" spans="15:31" x14ac:dyDescent="0.25">
      <c r="W33" s="162">
        <v>42291</v>
      </c>
      <c r="X33" s="12">
        <v>29.84</v>
      </c>
      <c r="Y33" s="12">
        <v>30.15</v>
      </c>
      <c r="Z33" s="12">
        <v>29.51</v>
      </c>
      <c r="AA33" s="12">
        <v>29.9</v>
      </c>
      <c r="AB33" s="117">
        <v>766200</v>
      </c>
      <c r="AC33" s="12">
        <v>29.65</v>
      </c>
      <c r="AD33" s="2">
        <f t="shared" si="1"/>
        <v>0.63999999999999702</v>
      </c>
      <c r="AE33" s="167">
        <f t="shared" si="2"/>
        <v>6.7499156260542037E-4</v>
      </c>
    </row>
    <row r="34" spans="15:31" x14ac:dyDescent="0.25">
      <c r="W34" s="162">
        <v>42290</v>
      </c>
      <c r="X34" s="12">
        <v>30.09</v>
      </c>
      <c r="Y34" s="12">
        <v>30.63</v>
      </c>
      <c r="Z34" s="12">
        <v>29.77</v>
      </c>
      <c r="AA34" s="12">
        <v>29.88</v>
      </c>
      <c r="AB34" s="117">
        <v>958700</v>
      </c>
      <c r="AC34" s="12">
        <v>29.63</v>
      </c>
      <c r="AD34" s="2">
        <f t="shared" si="1"/>
        <v>0.85999999999999943</v>
      </c>
      <c r="AE34" s="167">
        <f t="shared" si="2"/>
        <v>-1.6921035169210397E-2</v>
      </c>
    </row>
    <row r="35" spans="15:31" x14ac:dyDescent="0.25">
      <c r="W35" s="162">
        <v>42289</v>
      </c>
      <c r="X35" s="12">
        <v>31.05</v>
      </c>
      <c r="Y35" s="12">
        <v>31.07</v>
      </c>
      <c r="Z35" s="12">
        <v>30.33</v>
      </c>
      <c r="AA35" s="12">
        <v>30.39</v>
      </c>
      <c r="AB35" s="117">
        <v>550100</v>
      </c>
      <c r="AC35" s="12">
        <v>30.14</v>
      </c>
      <c r="AD35" s="2">
        <f t="shared" si="1"/>
        <v>0.74000000000000199</v>
      </c>
      <c r="AE35" s="167">
        <f t="shared" si="2"/>
        <v>-1.9199479336153624E-2</v>
      </c>
    </row>
    <row r="36" spans="15:31" x14ac:dyDescent="0.25">
      <c r="W36" s="162">
        <v>42286</v>
      </c>
      <c r="X36" s="12">
        <v>31.12</v>
      </c>
      <c r="Y36" s="12">
        <v>31.48</v>
      </c>
      <c r="Z36" s="12">
        <v>30.78</v>
      </c>
      <c r="AA36" s="12">
        <v>30.99</v>
      </c>
      <c r="AB36" s="117">
        <v>1122200</v>
      </c>
      <c r="AC36" s="12">
        <v>30.73</v>
      </c>
      <c r="AD36" s="2">
        <f t="shared" si="1"/>
        <v>0.69999999999999929</v>
      </c>
      <c r="AE36" s="167">
        <f t="shared" si="2"/>
        <v>-3.2530904359129309E-4</v>
      </c>
    </row>
    <row r="37" spans="15:31" x14ac:dyDescent="0.25">
      <c r="W37" s="162">
        <v>42285</v>
      </c>
      <c r="X37" s="12">
        <v>29.79</v>
      </c>
      <c r="Y37" s="12">
        <v>31.13</v>
      </c>
      <c r="Z37" s="12">
        <v>29.79</v>
      </c>
      <c r="AA37" s="12">
        <v>31</v>
      </c>
      <c r="AB37" s="117">
        <v>1068700</v>
      </c>
      <c r="AC37" s="12">
        <v>30.74</v>
      </c>
      <c r="AD37" s="2">
        <f t="shared" si="1"/>
        <v>1.3399999999999999</v>
      </c>
      <c r="AE37" s="167">
        <f t="shared" si="2"/>
        <v>3.8864481243663374E-2</v>
      </c>
    </row>
    <row r="38" spans="15:31" x14ac:dyDescent="0.25">
      <c r="W38" s="162">
        <v>42284</v>
      </c>
      <c r="X38" s="12">
        <v>29.93</v>
      </c>
      <c r="Y38" s="12">
        <v>30.71</v>
      </c>
      <c r="Z38" s="12">
        <v>29.64</v>
      </c>
      <c r="AA38" s="12">
        <v>29.84</v>
      </c>
      <c r="AB38" s="117">
        <v>1087200</v>
      </c>
      <c r="AC38" s="12">
        <v>29.59</v>
      </c>
      <c r="AD38" s="2">
        <f t="shared" si="1"/>
        <v>1.0700000000000003</v>
      </c>
      <c r="AE38" s="167">
        <f t="shared" si="2"/>
        <v>2.3712737127370431E-3</v>
      </c>
    </row>
    <row r="39" spans="15:31" x14ac:dyDescent="0.25">
      <c r="W39" s="162">
        <v>42283</v>
      </c>
      <c r="X39" s="12">
        <v>29.6</v>
      </c>
      <c r="Y39" s="12">
        <v>30.05</v>
      </c>
      <c r="Z39" s="12">
        <v>29.58</v>
      </c>
      <c r="AA39" s="12">
        <v>29.77</v>
      </c>
      <c r="AB39" s="117">
        <v>794600</v>
      </c>
      <c r="AC39" s="12">
        <v>29.52</v>
      </c>
      <c r="AD39" s="2">
        <f t="shared" si="1"/>
        <v>0.47000000000000242</v>
      </c>
      <c r="AE39" s="167">
        <f t="shared" si="2"/>
        <v>8.5411684318414949E-3</v>
      </c>
    </row>
    <row r="40" spans="15:31" x14ac:dyDescent="0.25">
      <c r="W40" s="162">
        <v>42282</v>
      </c>
      <c r="X40" s="12">
        <v>28.44</v>
      </c>
      <c r="Y40" s="12">
        <v>29.68</v>
      </c>
      <c r="Z40" s="12">
        <v>28.44</v>
      </c>
      <c r="AA40" s="12">
        <v>29.52</v>
      </c>
      <c r="AB40" s="117">
        <v>856000</v>
      </c>
      <c r="AC40" s="12">
        <v>29.27</v>
      </c>
      <c r="AD40" s="2">
        <f t="shared" si="1"/>
        <v>1.2399999999999984</v>
      </c>
      <c r="AE40" s="167">
        <f t="shared" si="2"/>
        <v>4.5730618077884921E-2</v>
      </c>
    </row>
    <row r="41" spans="15:31" x14ac:dyDescent="0.25">
      <c r="W41" s="162">
        <v>42279</v>
      </c>
      <c r="X41" s="12">
        <v>27.09</v>
      </c>
      <c r="Y41" s="12">
        <v>28.24</v>
      </c>
      <c r="Z41" s="12">
        <v>26.84</v>
      </c>
      <c r="AA41" s="12">
        <v>28.22</v>
      </c>
      <c r="AB41" s="117">
        <v>1089000</v>
      </c>
      <c r="AC41" s="12">
        <v>27.99</v>
      </c>
      <c r="AD41" s="2">
        <f t="shared" si="1"/>
        <v>1.3999999999999986</v>
      </c>
      <c r="AE41" s="167">
        <f t="shared" si="2"/>
        <v>2.7910392948953255E-2</v>
      </c>
    </row>
    <row r="42" spans="15:31" x14ac:dyDescent="0.25">
      <c r="W42" s="162">
        <v>42278</v>
      </c>
      <c r="X42" s="12">
        <v>27.54</v>
      </c>
      <c r="Y42" s="12">
        <v>27.81</v>
      </c>
      <c r="Z42" s="12">
        <v>27.15</v>
      </c>
      <c r="AA42" s="12">
        <v>27.46</v>
      </c>
      <c r="AB42" s="117">
        <v>883700</v>
      </c>
      <c r="AC42" s="12">
        <v>27.23</v>
      </c>
      <c r="AD42" s="2">
        <f t="shared" si="1"/>
        <v>0.66000000000000014</v>
      </c>
      <c r="AE42" s="167">
        <f t="shared" si="2"/>
        <v>-1.1005135730007831E-3</v>
      </c>
    </row>
    <row r="43" spans="15:31" x14ac:dyDescent="0.25">
      <c r="W43" s="162">
        <v>42277</v>
      </c>
      <c r="X43" s="12">
        <v>27.11</v>
      </c>
      <c r="Y43" s="12">
        <v>27.52</v>
      </c>
      <c r="Z43" s="12">
        <v>26.95</v>
      </c>
      <c r="AA43" s="12">
        <v>27.49</v>
      </c>
      <c r="AB43" s="117">
        <v>1128500</v>
      </c>
      <c r="AC43" s="12">
        <v>27.26</v>
      </c>
      <c r="AD43" s="2">
        <f t="shared" si="1"/>
        <v>0.57000000000000028</v>
      </c>
      <c r="AE43" s="167">
        <f t="shared" si="2"/>
        <v>2.0973782771535721E-2</v>
      </c>
    </row>
    <row r="44" spans="15:31" x14ac:dyDescent="0.25">
      <c r="W44" s="162">
        <v>42276</v>
      </c>
      <c r="X44" s="12">
        <v>26.52</v>
      </c>
      <c r="Y44" s="12">
        <v>26.98</v>
      </c>
      <c r="Z44" s="12">
        <v>26.33</v>
      </c>
      <c r="AA44" s="12">
        <v>26.92</v>
      </c>
      <c r="AB44" s="117">
        <v>1326800</v>
      </c>
      <c r="AC44" s="12">
        <v>26.7</v>
      </c>
      <c r="AD44" s="2">
        <f t="shared" si="1"/>
        <v>0.65000000000000213</v>
      </c>
      <c r="AE44" s="167">
        <f t="shared" si="2"/>
        <v>1.7530487804878092E-2</v>
      </c>
    </row>
    <row r="45" spans="15:31" ht="20.25" thickBot="1" x14ac:dyDescent="0.35">
      <c r="O45" s="336" t="s">
        <v>78</v>
      </c>
      <c r="P45" s="336"/>
      <c r="T45" s="113" t="s">
        <v>129</v>
      </c>
      <c r="W45" s="162">
        <v>42275</v>
      </c>
      <c r="X45" s="12">
        <v>26.9</v>
      </c>
      <c r="Y45" s="12">
        <v>27</v>
      </c>
      <c r="Z45" s="12">
        <v>26.31</v>
      </c>
      <c r="AA45" s="12">
        <v>26.46</v>
      </c>
      <c r="AB45" s="117">
        <v>2278600</v>
      </c>
      <c r="AC45" s="12">
        <v>26.24</v>
      </c>
      <c r="AD45" s="2">
        <f t="shared" si="1"/>
        <v>0.69000000000000128</v>
      </c>
      <c r="AE45" s="167">
        <f t="shared" si="2"/>
        <v>-2.3446222553033191E-2</v>
      </c>
    </row>
    <row r="46" spans="15:31" ht="15.75" thickTop="1" x14ac:dyDescent="0.25">
      <c r="O46" s="105">
        <v>1.1000000000000001</v>
      </c>
      <c r="P46" s="105">
        <f>O46*$Q$4</f>
        <v>35.375999999999998</v>
      </c>
      <c r="Q46" s="2"/>
      <c r="T46" s="241" t="s">
        <v>114</v>
      </c>
      <c r="U46" s="241">
        <v>32.04</v>
      </c>
      <c r="W46" s="162">
        <v>42272</v>
      </c>
      <c r="X46" s="12">
        <v>27.49</v>
      </c>
      <c r="Y46" s="12">
        <v>27.56</v>
      </c>
      <c r="Z46" s="12">
        <v>27.06</v>
      </c>
      <c r="AA46" s="12">
        <v>27.1</v>
      </c>
      <c r="AB46" s="117">
        <v>798500</v>
      </c>
      <c r="AC46" s="12">
        <v>26.87</v>
      </c>
      <c r="AD46" s="2">
        <f t="shared" si="1"/>
        <v>0.5</v>
      </c>
      <c r="AE46" s="167">
        <f t="shared" si="2"/>
        <v>-7.7548005908418816E-3</v>
      </c>
    </row>
    <row r="47" spans="15:31" x14ac:dyDescent="0.25">
      <c r="O47" s="105">
        <v>1.0900000000000001</v>
      </c>
      <c r="P47" s="105">
        <f t="shared" ref="P47:P66" si="3">O47*$Q$4</f>
        <v>35.054400000000001</v>
      </c>
      <c r="Q47" s="2"/>
      <c r="T47" s="241" t="s">
        <v>115</v>
      </c>
      <c r="U47" s="241">
        <v>32.04</v>
      </c>
      <c r="W47" s="162">
        <v>42271</v>
      </c>
      <c r="X47" s="12">
        <v>27.81</v>
      </c>
      <c r="Y47" s="12">
        <v>27.86</v>
      </c>
      <c r="Z47" s="12">
        <v>27.22</v>
      </c>
      <c r="AA47" s="12">
        <v>27.31</v>
      </c>
      <c r="AB47" s="117">
        <v>1643100</v>
      </c>
      <c r="AC47" s="12">
        <v>27.08</v>
      </c>
      <c r="AD47" s="2">
        <f t="shared" si="1"/>
        <v>0.64000000000000057</v>
      </c>
      <c r="AE47" s="167">
        <f t="shared" si="2"/>
        <v>-2.8345891639756093E-2</v>
      </c>
    </row>
    <row r="48" spans="15:31" x14ac:dyDescent="0.25">
      <c r="O48" s="105">
        <v>1.08</v>
      </c>
      <c r="P48" s="105">
        <f t="shared" si="3"/>
        <v>34.732799999999997</v>
      </c>
      <c r="Q48" s="2"/>
      <c r="T48" s="241" t="s">
        <v>116</v>
      </c>
      <c r="U48" s="241" t="s">
        <v>313</v>
      </c>
      <c r="W48" s="162">
        <v>42270</v>
      </c>
      <c r="X48" s="12">
        <v>28.48</v>
      </c>
      <c r="Y48" s="12">
        <v>28.65</v>
      </c>
      <c r="Z48" s="12">
        <v>28.07</v>
      </c>
      <c r="AA48" s="12">
        <v>28.1</v>
      </c>
      <c r="AB48" s="117">
        <v>877000</v>
      </c>
      <c r="AC48" s="12">
        <v>27.87</v>
      </c>
      <c r="AD48" s="2">
        <f t="shared" si="1"/>
        <v>0.57999999999999829</v>
      </c>
      <c r="AE48" s="167">
        <f t="shared" si="2"/>
        <v>-1.3101983002832718E-2</v>
      </c>
    </row>
    <row r="49" spans="15:31" x14ac:dyDescent="0.25">
      <c r="O49" s="105">
        <v>1.07</v>
      </c>
      <c r="P49" s="105">
        <f t="shared" si="3"/>
        <v>34.411200000000001</v>
      </c>
      <c r="Q49" s="2"/>
      <c r="T49" s="241" t="s">
        <v>117</v>
      </c>
      <c r="U49" s="241" t="s">
        <v>314</v>
      </c>
      <c r="W49" s="162">
        <v>42269</v>
      </c>
      <c r="X49" s="12">
        <v>28.54</v>
      </c>
      <c r="Y49" s="12">
        <v>28.9</v>
      </c>
      <c r="Z49" s="12">
        <v>28.26</v>
      </c>
      <c r="AA49" s="12">
        <v>28.48</v>
      </c>
      <c r="AB49" s="117">
        <v>773400</v>
      </c>
      <c r="AC49" s="12">
        <v>28.24</v>
      </c>
      <c r="AD49" s="2">
        <f t="shared" si="1"/>
        <v>0.63999999999999702</v>
      </c>
      <c r="AE49" s="167">
        <f t="shared" si="2"/>
        <v>-1.4998256016742317E-2</v>
      </c>
    </row>
    <row r="50" spans="15:31" x14ac:dyDescent="0.25">
      <c r="O50" s="105">
        <v>1.06</v>
      </c>
      <c r="P50" s="105">
        <f t="shared" si="3"/>
        <v>34.089599999999997</v>
      </c>
      <c r="Q50" s="2"/>
      <c r="T50" s="241" t="s">
        <v>118</v>
      </c>
      <c r="U50" s="241">
        <v>38.6</v>
      </c>
      <c r="W50" s="162">
        <v>42268</v>
      </c>
      <c r="X50" s="12">
        <v>29.19</v>
      </c>
      <c r="Y50" s="12">
        <v>29.57</v>
      </c>
      <c r="Z50" s="12">
        <v>28.87</v>
      </c>
      <c r="AA50" s="12">
        <v>28.91</v>
      </c>
      <c r="AB50" s="117">
        <v>881800</v>
      </c>
      <c r="AC50" s="12">
        <v>28.67</v>
      </c>
      <c r="AD50" s="2">
        <f t="shared" si="1"/>
        <v>0.69999999999999929</v>
      </c>
      <c r="AE50" s="167">
        <f t="shared" si="2"/>
        <v>-3.8220986796385636E-3</v>
      </c>
    </row>
    <row r="51" spans="15:31" x14ac:dyDescent="0.25">
      <c r="O51" s="105">
        <v>1.05</v>
      </c>
      <c r="P51" s="105">
        <f t="shared" si="3"/>
        <v>33.768000000000001</v>
      </c>
      <c r="Q51" s="2"/>
      <c r="T51" s="241" t="s">
        <v>119</v>
      </c>
      <c r="U51" s="241">
        <v>1.34507</v>
      </c>
      <c r="W51" s="162">
        <v>42265</v>
      </c>
      <c r="X51" s="12">
        <v>29.5</v>
      </c>
      <c r="Y51" s="12">
        <v>29.57</v>
      </c>
      <c r="Z51" s="12">
        <v>28.9</v>
      </c>
      <c r="AA51" s="12">
        <v>29.02</v>
      </c>
      <c r="AB51" s="117">
        <v>1622900</v>
      </c>
      <c r="AC51" s="12">
        <v>28.78</v>
      </c>
      <c r="AD51" s="2">
        <f t="shared" si="1"/>
        <v>0.67000000000000171</v>
      </c>
      <c r="AE51" s="167">
        <f t="shared" si="2"/>
        <v>-2.9014844804318485E-2</v>
      </c>
    </row>
    <row r="52" spans="15:31" x14ac:dyDescent="0.25">
      <c r="O52" s="105">
        <v>1.04</v>
      </c>
      <c r="P52" s="105">
        <f t="shared" si="3"/>
        <v>33.446399999999997</v>
      </c>
      <c r="Q52" s="2"/>
      <c r="T52" s="241" t="s">
        <v>120</v>
      </c>
      <c r="U52" s="241" t="s">
        <v>160</v>
      </c>
      <c r="W52" s="162">
        <v>42264</v>
      </c>
      <c r="X52" s="12">
        <v>29.9</v>
      </c>
      <c r="Y52" s="12">
        <v>30.11</v>
      </c>
      <c r="Z52" s="12">
        <v>29.69</v>
      </c>
      <c r="AA52" s="12">
        <v>29.89</v>
      </c>
      <c r="AB52" s="117">
        <v>1243400</v>
      </c>
      <c r="AC52" s="12">
        <v>29.64</v>
      </c>
      <c r="AD52" s="2">
        <f t="shared" si="1"/>
        <v>0.41999999999999815</v>
      </c>
      <c r="AE52" s="167">
        <f t="shared" si="2"/>
        <v>-6.0362173038229772E-3</v>
      </c>
    </row>
    <row r="53" spans="15:31" x14ac:dyDescent="0.25">
      <c r="O53" s="105">
        <v>1.03</v>
      </c>
      <c r="P53" s="105">
        <f t="shared" si="3"/>
        <v>33.1248</v>
      </c>
      <c r="Q53" s="2"/>
      <c r="T53" s="241"/>
      <c r="U53" s="241"/>
      <c r="W53" s="162">
        <v>42263</v>
      </c>
      <c r="X53" s="12">
        <v>29.91</v>
      </c>
      <c r="Y53" s="12">
        <v>30.25</v>
      </c>
      <c r="Z53" s="12">
        <v>29.76</v>
      </c>
      <c r="AA53" s="12">
        <v>30.07</v>
      </c>
      <c r="AB53" s="117">
        <v>804200</v>
      </c>
      <c r="AC53" s="12">
        <v>29.82</v>
      </c>
      <c r="AD53" s="2">
        <f t="shared" si="1"/>
        <v>0.48999999999999844</v>
      </c>
      <c r="AE53" s="167">
        <f t="shared" si="2"/>
        <v>1.0847457627118695E-2</v>
      </c>
    </row>
    <row r="54" spans="15:31" x14ac:dyDescent="0.25">
      <c r="O54" s="105">
        <v>1.02</v>
      </c>
      <c r="P54" s="105">
        <f t="shared" si="3"/>
        <v>32.803199999999997</v>
      </c>
      <c r="Q54" s="2"/>
      <c r="T54" s="241" t="s">
        <v>121</v>
      </c>
      <c r="U54" s="241" t="s">
        <v>315</v>
      </c>
      <c r="W54" s="162">
        <v>42262</v>
      </c>
      <c r="X54" s="12">
        <v>29.28</v>
      </c>
      <c r="Y54" s="12">
        <v>29.87</v>
      </c>
      <c r="Z54" s="12">
        <v>29.16</v>
      </c>
      <c r="AA54" s="12">
        <v>29.75</v>
      </c>
      <c r="AB54" s="117">
        <v>667400</v>
      </c>
      <c r="AC54" s="12">
        <v>29.5</v>
      </c>
      <c r="AD54" s="2">
        <f t="shared" si="1"/>
        <v>0.71000000000000085</v>
      </c>
      <c r="AE54" s="167">
        <f t="shared" si="2"/>
        <v>1.9702730729346696E-2</v>
      </c>
    </row>
    <row r="55" spans="15:31" x14ac:dyDescent="0.25">
      <c r="O55" s="105">
        <v>1.01</v>
      </c>
      <c r="P55" s="105">
        <f t="shared" si="3"/>
        <v>32.4816</v>
      </c>
      <c r="Q55" s="2"/>
      <c r="T55" s="241" t="s">
        <v>122</v>
      </c>
      <c r="U55" s="241" t="s">
        <v>174</v>
      </c>
      <c r="W55" s="162">
        <v>42261</v>
      </c>
      <c r="X55" s="12">
        <v>30.24</v>
      </c>
      <c r="Y55" s="12">
        <v>30.24</v>
      </c>
      <c r="Z55" s="12">
        <v>29.16</v>
      </c>
      <c r="AA55" s="12">
        <v>29.17</v>
      </c>
      <c r="AB55" s="117">
        <v>1046500</v>
      </c>
      <c r="AC55" s="12">
        <v>28.93</v>
      </c>
      <c r="AD55" s="2">
        <f t="shared" si="1"/>
        <v>1.0799999999999983</v>
      </c>
      <c r="AE55" s="167">
        <f t="shared" si="2"/>
        <v>-4.014598540145986E-2</v>
      </c>
    </row>
    <row r="56" spans="15:31" x14ac:dyDescent="0.25">
      <c r="O56" s="105">
        <v>1</v>
      </c>
      <c r="P56" s="105">
        <f t="shared" si="3"/>
        <v>32.159999999999997</v>
      </c>
      <c r="Q56" s="2"/>
      <c r="T56" s="241" t="s">
        <v>123</v>
      </c>
      <c r="U56" s="242">
        <v>377091</v>
      </c>
      <c r="W56" s="162">
        <v>42258</v>
      </c>
      <c r="X56" s="12">
        <v>30.17</v>
      </c>
      <c r="Y56" s="12">
        <v>30.43</v>
      </c>
      <c r="Z56" s="12">
        <v>30.05</v>
      </c>
      <c r="AA56" s="12">
        <v>30.39</v>
      </c>
      <c r="AB56" s="117">
        <v>264200</v>
      </c>
      <c r="AC56" s="12">
        <v>30.14</v>
      </c>
      <c r="AD56" s="2">
        <f t="shared" si="1"/>
        <v>0.37999999999999901</v>
      </c>
      <c r="AE56" s="167">
        <f t="shared" si="2"/>
        <v>9.9634672866155682E-4</v>
      </c>
    </row>
    <row r="57" spans="15:31" x14ac:dyDescent="0.25">
      <c r="O57" s="105">
        <v>0.99</v>
      </c>
      <c r="P57" s="105">
        <f t="shared" si="3"/>
        <v>31.838399999999996</v>
      </c>
      <c r="Q57" s="2"/>
      <c r="T57" s="241" t="s">
        <v>126</v>
      </c>
      <c r="U57" s="242">
        <v>875836</v>
      </c>
      <c r="W57" s="162">
        <v>42257</v>
      </c>
      <c r="X57" s="12">
        <v>30.48</v>
      </c>
      <c r="Y57" s="12">
        <v>30.7</v>
      </c>
      <c r="Z57" s="12">
        <v>30.2</v>
      </c>
      <c r="AA57" s="12">
        <v>30.36</v>
      </c>
      <c r="AB57" s="117">
        <v>469100</v>
      </c>
      <c r="AC57" s="12">
        <v>30.11</v>
      </c>
      <c r="AD57" s="2">
        <f t="shared" si="1"/>
        <v>0.5</v>
      </c>
      <c r="AE57" s="167">
        <f t="shared" si="2"/>
        <v>-4.957038995373475E-3</v>
      </c>
    </row>
    <row r="58" spans="15:31" x14ac:dyDescent="0.25">
      <c r="O58" s="105">
        <v>0.98</v>
      </c>
      <c r="P58" s="105">
        <f t="shared" si="3"/>
        <v>31.516799999999996</v>
      </c>
      <c r="Q58" s="2"/>
      <c r="T58" s="241" t="s">
        <v>124</v>
      </c>
      <c r="U58" s="241" t="s">
        <v>316</v>
      </c>
      <c r="W58" s="162">
        <v>42256</v>
      </c>
      <c r="X58" s="12">
        <v>31.31</v>
      </c>
      <c r="Y58" s="12">
        <v>31.47</v>
      </c>
      <c r="Z58" s="12">
        <v>30.45</v>
      </c>
      <c r="AA58" s="12">
        <v>30.51</v>
      </c>
      <c r="AB58" s="117">
        <v>618800</v>
      </c>
      <c r="AC58" s="12">
        <v>30.26</v>
      </c>
      <c r="AD58" s="2">
        <f t="shared" si="1"/>
        <v>1.0199999999999996</v>
      </c>
      <c r="AE58" s="167">
        <f t="shared" si="2"/>
        <v>-1.7532467532467511E-2</v>
      </c>
    </row>
    <row r="59" spans="15:31" x14ac:dyDescent="0.25">
      <c r="O59" s="105">
        <v>0.97</v>
      </c>
      <c r="P59" s="105">
        <f t="shared" si="3"/>
        <v>31.195199999999996</v>
      </c>
      <c r="T59" s="241" t="s">
        <v>127</v>
      </c>
      <c r="U59" s="241">
        <v>243.64</v>
      </c>
      <c r="W59" s="162">
        <v>42255</v>
      </c>
      <c r="X59" s="12">
        <v>30.81</v>
      </c>
      <c r="Y59" s="12">
        <v>31.11</v>
      </c>
      <c r="Z59" s="12">
        <v>30.65</v>
      </c>
      <c r="AA59" s="12">
        <v>31.06</v>
      </c>
      <c r="AB59" s="117">
        <v>430300</v>
      </c>
      <c r="AC59" s="12">
        <v>30.8</v>
      </c>
      <c r="AD59" s="2">
        <f t="shared" si="1"/>
        <v>0.46000000000000085</v>
      </c>
      <c r="AE59" s="167">
        <f t="shared" si="2"/>
        <v>2.4276687728633117E-2</v>
      </c>
    </row>
    <row r="60" spans="15:31" x14ac:dyDescent="0.25">
      <c r="O60" s="105">
        <v>0.96</v>
      </c>
      <c r="P60" s="105">
        <f t="shared" si="3"/>
        <v>30.873599999999996</v>
      </c>
      <c r="T60" s="241" t="s">
        <v>128</v>
      </c>
      <c r="U60" s="241">
        <v>0.13</v>
      </c>
      <c r="W60" s="162">
        <v>42251</v>
      </c>
      <c r="X60" s="12">
        <v>30.57</v>
      </c>
      <c r="Y60" s="12">
        <v>30.81</v>
      </c>
      <c r="Z60" s="12">
        <v>30.31</v>
      </c>
      <c r="AA60" s="12">
        <v>30.32</v>
      </c>
      <c r="AB60" s="117">
        <v>773600</v>
      </c>
      <c r="AC60" s="12">
        <v>30.07</v>
      </c>
      <c r="AD60" s="2">
        <f t="shared" si="1"/>
        <v>0.5</v>
      </c>
      <c r="AE60" s="167">
        <f t="shared" si="2"/>
        <v>-1.796211626387989E-2</v>
      </c>
    </row>
    <row r="61" spans="15:31" x14ac:dyDescent="0.25">
      <c r="O61" s="105">
        <v>0.95</v>
      </c>
      <c r="P61" s="105">
        <f t="shared" si="3"/>
        <v>30.551999999999996</v>
      </c>
      <c r="T61" s="241" t="s">
        <v>125</v>
      </c>
      <c r="U61" s="241" t="s">
        <v>317</v>
      </c>
      <c r="W61" s="162">
        <v>42250</v>
      </c>
      <c r="X61" s="12">
        <v>30.66</v>
      </c>
      <c r="Y61" s="12">
        <v>31.24</v>
      </c>
      <c r="Z61" s="12">
        <v>30.57</v>
      </c>
      <c r="AA61" s="12">
        <v>30.88</v>
      </c>
      <c r="AB61" s="117">
        <v>545900</v>
      </c>
      <c r="AC61" s="12">
        <v>30.62</v>
      </c>
      <c r="AD61" s="2">
        <f t="shared" si="1"/>
        <v>0.66999999999999815</v>
      </c>
      <c r="AE61" s="167">
        <f t="shared" si="2"/>
        <v>5.9132720105123937E-3</v>
      </c>
    </row>
    <row r="62" spans="15:31" x14ac:dyDescent="0.25">
      <c r="O62" s="105">
        <v>0.94</v>
      </c>
      <c r="P62" s="105">
        <f t="shared" si="3"/>
        <v>30.230399999999996</v>
      </c>
      <c r="W62" s="162">
        <v>42249</v>
      </c>
      <c r="X62" s="12">
        <v>30.78</v>
      </c>
      <c r="Y62" s="12">
        <v>30.87</v>
      </c>
      <c r="Z62" s="12">
        <v>30.33</v>
      </c>
      <c r="AA62" s="12">
        <v>30.7</v>
      </c>
      <c r="AB62" s="117">
        <v>518600</v>
      </c>
      <c r="AC62" s="12">
        <v>30.44</v>
      </c>
      <c r="AD62" s="2">
        <f t="shared" si="1"/>
        <v>0.5400000000000027</v>
      </c>
      <c r="AE62" s="167">
        <f t="shared" si="2"/>
        <v>8.2808877111626433E-3</v>
      </c>
    </row>
    <row r="63" spans="15:31" x14ac:dyDescent="0.25">
      <c r="O63" s="105">
        <v>0.93</v>
      </c>
      <c r="P63" s="105">
        <f t="shared" si="3"/>
        <v>29.908799999999999</v>
      </c>
      <c r="W63" s="162">
        <v>42248</v>
      </c>
      <c r="X63" s="12">
        <v>31.05</v>
      </c>
      <c r="Y63" s="12">
        <v>31.44</v>
      </c>
      <c r="Z63" s="12">
        <v>30.33</v>
      </c>
      <c r="AA63" s="12">
        <v>30.44</v>
      </c>
      <c r="AB63" s="117">
        <v>733100</v>
      </c>
      <c r="AC63" s="12">
        <v>30.19</v>
      </c>
      <c r="AD63" s="2">
        <f t="shared" si="1"/>
        <v>1.110000000000003</v>
      </c>
      <c r="AE63" s="167">
        <f t="shared" si="2"/>
        <v>-4.1282946967291068E-2</v>
      </c>
    </row>
    <row r="64" spans="15:31" x14ac:dyDescent="0.25">
      <c r="O64" s="105">
        <v>0.92</v>
      </c>
      <c r="P64" s="105">
        <f t="shared" si="3"/>
        <v>29.587199999999999</v>
      </c>
      <c r="W64" s="162">
        <v>42247</v>
      </c>
      <c r="X64" s="12">
        <v>31.21</v>
      </c>
      <c r="Y64" s="12">
        <v>31.9</v>
      </c>
      <c r="Z64" s="12">
        <v>31.14</v>
      </c>
      <c r="AA64" s="12">
        <v>31.75</v>
      </c>
      <c r="AB64" s="117">
        <v>708600</v>
      </c>
      <c r="AC64" s="12">
        <v>31.49</v>
      </c>
      <c r="AD64" s="2">
        <f t="shared" si="1"/>
        <v>0.75999999999999801</v>
      </c>
      <c r="AE64" s="167">
        <f t="shared" si="2"/>
        <v>1.2865873271148187E-2</v>
      </c>
    </row>
    <row r="65" spans="15:31" x14ac:dyDescent="0.25">
      <c r="O65" s="105">
        <v>0.91</v>
      </c>
      <c r="P65" s="105">
        <f t="shared" si="3"/>
        <v>29.265599999999999</v>
      </c>
      <c r="W65" s="162">
        <v>42244</v>
      </c>
      <c r="X65" s="12">
        <v>30.68</v>
      </c>
      <c r="Y65" s="12">
        <v>31.41</v>
      </c>
      <c r="Z65" s="12">
        <v>30.68</v>
      </c>
      <c r="AA65" s="12">
        <v>31.35</v>
      </c>
      <c r="AB65" s="117">
        <v>599800</v>
      </c>
      <c r="AC65" s="12">
        <v>31.09</v>
      </c>
      <c r="AD65" s="2">
        <f t="shared" si="1"/>
        <v>0.73000000000000043</v>
      </c>
      <c r="AE65" s="167">
        <f t="shared" si="2"/>
        <v>1.9344262295081904E-2</v>
      </c>
    </row>
    <row r="66" spans="15:31" x14ac:dyDescent="0.25">
      <c r="O66" s="105">
        <v>0.9</v>
      </c>
      <c r="P66" s="105">
        <f t="shared" si="3"/>
        <v>28.943999999999999</v>
      </c>
      <c r="W66" s="162">
        <v>42243</v>
      </c>
      <c r="X66" s="12">
        <v>30.37</v>
      </c>
      <c r="Y66" s="12">
        <v>30.89</v>
      </c>
      <c r="Z66" s="12">
        <v>30.11</v>
      </c>
      <c r="AA66" s="12">
        <v>30.76</v>
      </c>
      <c r="AB66" s="117">
        <v>1394500</v>
      </c>
      <c r="AC66" s="12">
        <v>30.5</v>
      </c>
      <c r="AD66" s="2">
        <f t="shared" si="1"/>
        <v>0.78000000000000114</v>
      </c>
      <c r="AE66" s="167">
        <f t="shared" si="2"/>
        <v>2.6244952893674345E-2</v>
      </c>
    </row>
    <row r="67" spans="15:31" x14ac:dyDescent="0.25">
      <c r="W67" s="162">
        <v>42242</v>
      </c>
      <c r="X67" s="12">
        <v>29.98</v>
      </c>
      <c r="Y67" s="12">
        <v>30.06</v>
      </c>
      <c r="Z67" s="12">
        <v>29.31</v>
      </c>
      <c r="AA67" s="12">
        <v>29.97</v>
      </c>
      <c r="AB67" s="117">
        <v>930400</v>
      </c>
      <c r="AC67" s="12">
        <v>29.72</v>
      </c>
      <c r="AD67" s="2">
        <f t="shared" ref="AD67:AD68" si="4">Y67-Z67</f>
        <v>0.75</v>
      </c>
      <c r="AE67" s="167">
        <f t="shared" ref="AE67" si="5">AC67/AC68-1</f>
        <v>1.9204389574760006E-2</v>
      </c>
    </row>
    <row r="68" spans="15:31" x14ac:dyDescent="0.25">
      <c r="W68" s="162">
        <v>42241</v>
      </c>
      <c r="X68" s="12">
        <v>30.8</v>
      </c>
      <c r="Y68" s="12">
        <v>30.88</v>
      </c>
      <c r="Z68" s="12">
        <v>29.36</v>
      </c>
      <c r="AA68" s="12">
        <v>29.4</v>
      </c>
      <c r="AB68" s="117">
        <v>1072400</v>
      </c>
      <c r="AC68" s="12">
        <v>29.16</v>
      </c>
      <c r="AD68" s="2">
        <f t="shared" si="4"/>
        <v>1.5199999999999996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201</v>
      </c>
      <c r="W2" s="162">
        <v>42333</v>
      </c>
      <c r="X2" s="12">
        <v>3.19</v>
      </c>
      <c r="Y2" s="12">
        <v>3.44</v>
      </c>
      <c r="Z2" s="12">
        <v>3.19</v>
      </c>
      <c r="AA2" s="12">
        <v>3.26</v>
      </c>
      <c r="AB2" s="117">
        <v>114700</v>
      </c>
      <c r="AC2" s="12">
        <v>3.26</v>
      </c>
      <c r="AD2" s="2">
        <f>Y2-Z2</f>
        <v>0.25</v>
      </c>
      <c r="AE2" s="167">
        <f>AC2/AC3-1</f>
        <v>1.8749999999999822E-2</v>
      </c>
    </row>
    <row r="3" spans="1:31" x14ac:dyDescent="0.25">
      <c r="A3" s="26" t="s">
        <v>71</v>
      </c>
      <c r="B3" s="337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215</v>
      </c>
      <c r="W3" s="162">
        <v>42332</v>
      </c>
      <c r="X3" s="12">
        <v>3.15</v>
      </c>
      <c r="Y3" s="12">
        <v>3.25</v>
      </c>
      <c r="Z3" s="12">
        <v>3</v>
      </c>
      <c r="AA3" s="12">
        <v>3.2</v>
      </c>
      <c r="AB3" s="117">
        <v>159500</v>
      </c>
      <c r="AC3" s="12">
        <v>3.2</v>
      </c>
      <c r="AD3" s="2">
        <f t="shared" ref="AD3:AD66" si="0">Y3-Z3</f>
        <v>0.25</v>
      </c>
      <c r="AE3" s="167">
        <f t="shared" ref="AE3:AE66" si="1">AC3/AC4-1</f>
        <v>9.4637223974765039E-3</v>
      </c>
    </row>
    <row r="4" spans="1:31" x14ac:dyDescent="0.25">
      <c r="B4" s="337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3.28</v>
      </c>
      <c r="U4" s="108"/>
      <c r="W4" s="162">
        <v>42331</v>
      </c>
      <c r="X4" s="12">
        <v>3.2</v>
      </c>
      <c r="Y4" s="12">
        <v>3.25</v>
      </c>
      <c r="Z4" s="12">
        <v>3.12</v>
      </c>
      <c r="AA4" s="12">
        <v>3.17</v>
      </c>
      <c r="AB4" s="117">
        <v>85500</v>
      </c>
      <c r="AC4" s="12">
        <v>3.17</v>
      </c>
      <c r="AD4" s="2">
        <f t="shared" si="0"/>
        <v>0.12999999999999989</v>
      </c>
      <c r="AE4" s="167">
        <f t="shared" si="1"/>
        <v>-3.1446540880504248E-3</v>
      </c>
    </row>
    <row r="5" spans="1:31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177.11999999999998</v>
      </c>
      <c r="U5" s="108"/>
      <c r="W5" s="162">
        <v>42328</v>
      </c>
      <c r="X5" s="12">
        <v>3</v>
      </c>
      <c r="Y5" s="12">
        <v>3.22</v>
      </c>
      <c r="Z5" s="12">
        <v>3</v>
      </c>
      <c r="AA5" s="12">
        <v>3.18</v>
      </c>
      <c r="AB5" s="117">
        <v>54000</v>
      </c>
      <c r="AC5" s="12">
        <v>3.18</v>
      </c>
      <c r="AD5" s="2">
        <f t="shared" si="0"/>
        <v>0.2200000000000002</v>
      </c>
      <c r="AE5" s="167">
        <f t="shared" si="1"/>
        <v>6.0000000000000053E-2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42327</v>
      </c>
      <c r="X6" s="12">
        <v>3</v>
      </c>
      <c r="Y6" s="12">
        <v>3.1</v>
      </c>
      <c r="Z6" s="12">
        <v>2.98</v>
      </c>
      <c r="AA6" s="12">
        <v>3</v>
      </c>
      <c r="AB6" s="117">
        <v>74700</v>
      </c>
      <c r="AC6" s="12">
        <v>3</v>
      </c>
      <c r="AD6" s="2">
        <f t="shared" si="0"/>
        <v>0.12000000000000011</v>
      </c>
      <c r="AE6" s="167">
        <f t="shared" si="1"/>
        <v>-6.6225165562914245E-3</v>
      </c>
    </row>
    <row r="7" spans="1:31" ht="15.75" x14ac:dyDescent="0.25">
      <c r="E7" s="2"/>
      <c r="O7" s="13" t="s">
        <v>65</v>
      </c>
      <c r="Q7" s="2">
        <f>IF(Q2=0, K8+M8-F8,Q5-Q6)</f>
        <v>57.630000000000081</v>
      </c>
      <c r="R7" s="250"/>
      <c r="U7" s="108"/>
      <c r="W7" s="162">
        <v>42326</v>
      </c>
      <c r="X7" s="12">
        <v>3.12</v>
      </c>
      <c r="Y7" s="12">
        <v>3.16</v>
      </c>
      <c r="Z7" s="12">
        <v>2.84</v>
      </c>
      <c r="AA7" s="12">
        <v>3.02</v>
      </c>
      <c r="AB7" s="117">
        <v>221300</v>
      </c>
      <c r="AC7" s="12">
        <v>3.02</v>
      </c>
      <c r="AD7" s="2">
        <f t="shared" si="0"/>
        <v>0.32000000000000028</v>
      </c>
      <c r="AE7" s="167">
        <f t="shared" si="1"/>
        <v>-3.8216560509554132E-2</v>
      </c>
    </row>
    <row r="8" spans="1:31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0.48229977403966973</v>
      </c>
      <c r="U8" s="108"/>
      <c r="W8" s="162">
        <v>42325</v>
      </c>
      <c r="X8" s="12">
        <v>3.15</v>
      </c>
      <c r="Y8" s="12">
        <v>3.19</v>
      </c>
      <c r="Z8" s="12">
        <v>3.11</v>
      </c>
      <c r="AA8" s="12">
        <v>3.14</v>
      </c>
      <c r="AB8" s="117">
        <v>68200</v>
      </c>
      <c r="AC8" s="12">
        <v>3.14</v>
      </c>
      <c r="AD8" s="2">
        <f t="shared" si="0"/>
        <v>8.0000000000000071E-2</v>
      </c>
      <c r="AE8" s="167">
        <f t="shared" si="1"/>
        <v>-1.5673981191222541E-2</v>
      </c>
    </row>
    <row r="9" spans="1:31" x14ac:dyDescent="0.25">
      <c r="E9" s="2"/>
      <c r="U9" s="108"/>
      <c r="W9" s="162">
        <v>42324</v>
      </c>
      <c r="X9" s="12">
        <v>3.21</v>
      </c>
      <c r="Y9" s="12">
        <v>3.26</v>
      </c>
      <c r="Z9" s="12">
        <v>3.09</v>
      </c>
      <c r="AA9" s="12">
        <v>3.19</v>
      </c>
      <c r="AB9" s="117">
        <v>93200</v>
      </c>
      <c r="AC9" s="12">
        <v>3.19</v>
      </c>
      <c r="AD9" s="2">
        <f t="shared" si="0"/>
        <v>0.16999999999999993</v>
      </c>
      <c r="AE9" s="167">
        <f t="shared" si="1"/>
        <v>3.1446540880502027E-3</v>
      </c>
    </row>
    <row r="10" spans="1:31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U10" s="108"/>
      <c r="W10" s="162">
        <v>42321</v>
      </c>
      <c r="X10" s="12">
        <v>3.15</v>
      </c>
      <c r="Y10" s="12">
        <v>3.27</v>
      </c>
      <c r="Z10" s="12">
        <v>3.1</v>
      </c>
      <c r="AA10" s="12">
        <v>3.18</v>
      </c>
      <c r="AB10" s="117">
        <v>115300</v>
      </c>
      <c r="AC10" s="12">
        <v>3.18</v>
      </c>
      <c r="AD10" s="2">
        <f t="shared" si="0"/>
        <v>0.16999999999999993</v>
      </c>
      <c r="AE10" s="167">
        <f t="shared" si="1"/>
        <v>9.523809523809712E-3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42320</v>
      </c>
      <c r="X11" s="12">
        <v>3.15</v>
      </c>
      <c r="Y11" s="12">
        <v>3.36</v>
      </c>
      <c r="Z11" s="12">
        <v>3.15</v>
      </c>
      <c r="AA11" s="12">
        <v>3.15</v>
      </c>
      <c r="AB11" s="117">
        <v>105100</v>
      </c>
      <c r="AC11" s="12">
        <v>3.15</v>
      </c>
      <c r="AD11" s="2">
        <f t="shared" si="0"/>
        <v>0.20999999999999996</v>
      </c>
      <c r="AE11" s="167">
        <f t="shared" si="1"/>
        <v>-9.4339622641510523E-3</v>
      </c>
    </row>
    <row r="12" spans="1:31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42319</v>
      </c>
      <c r="X12" s="12">
        <v>3.45</v>
      </c>
      <c r="Y12" s="12">
        <v>3.45</v>
      </c>
      <c r="Z12" s="12">
        <v>3.18</v>
      </c>
      <c r="AA12" s="12">
        <v>3.18</v>
      </c>
      <c r="AB12" s="117">
        <v>161500</v>
      </c>
      <c r="AC12" s="12">
        <v>3.18</v>
      </c>
      <c r="AD12" s="2">
        <f t="shared" si="0"/>
        <v>0.27</v>
      </c>
      <c r="AE12" s="167">
        <f t="shared" si="1"/>
        <v>-7.0175438596491113E-2</v>
      </c>
    </row>
    <row r="13" spans="1:31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42318</v>
      </c>
      <c r="X13" s="12">
        <v>3.42</v>
      </c>
      <c r="Y13" s="12">
        <v>3.47</v>
      </c>
      <c r="Z13" s="12">
        <v>3.4</v>
      </c>
      <c r="AA13" s="12">
        <v>3.42</v>
      </c>
      <c r="AB13" s="117">
        <v>72300</v>
      </c>
      <c r="AC13" s="12">
        <v>3.42</v>
      </c>
      <c r="AD13" s="2">
        <f t="shared" si="0"/>
        <v>7.0000000000000284E-2</v>
      </c>
      <c r="AE13" s="167">
        <f t="shared" si="1"/>
        <v>-5.8139534883721034E-3</v>
      </c>
    </row>
    <row r="14" spans="1:31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42317</v>
      </c>
      <c r="X14" s="12">
        <v>3.53</v>
      </c>
      <c r="Y14" s="12">
        <v>3.54</v>
      </c>
      <c r="Z14" s="12">
        <v>3.35</v>
      </c>
      <c r="AA14" s="12">
        <v>3.44</v>
      </c>
      <c r="AB14" s="117">
        <v>96200</v>
      </c>
      <c r="AC14" s="12">
        <v>3.44</v>
      </c>
      <c r="AD14" s="2">
        <f t="shared" si="0"/>
        <v>0.18999999999999995</v>
      </c>
      <c r="AE14" s="167">
        <f t="shared" si="1"/>
        <v>-1.4326647564469996E-2</v>
      </c>
    </row>
    <row r="15" spans="1:31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42314</v>
      </c>
      <c r="X15" s="12">
        <v>3.68</v>
      </c>
      <c r="Y15" s="12">
        <v>3.7</v>
      </c>
      <c r="Z15" s="12">
        <v>3.33</v>
      </c>
      <c r="AA15" s="12">
        <v>3.49</v>
      </c>
      <c r="AB15" s="117">
        <v>203300</v>
      </c>
      <c r="AC15" s="12">
        <v>3.49</v>
      </c>
      <c r="AD15" s="2">
        <f t="shared" si="0"/>
        <v>0.37000000000000011</v>
      </c>
      <c r="AE15" s="167">
        <f t="shared" si="1"/>
        <v>-4.644808743169393E-2</v>
      </c>
    </row>
    <row r="16" spans="1:31" x14ac:dyDescent="0.25">
      <c r="B16" s="12"/>
      <c r="C16" s="12"/>
      <c r="D16" s="53"/>
      <c r="E16" s="53"/>
      <c r="F16" s="53"/>
      <c r="G16" s="53"/>
      <c r="H16" s="315"/>
      <c r="U16" s="108"/>
      <c r="W16" s="162">
        <v>42313</v>
      </c>
      <c r="X16" s="12">
        <v>3.85</v>
      </c>
      <c r="Y16" s="12">
        <v>3.85</v>
      </c>
      <c r="Z16" s="12">
        <v>3.65</v>
      </c>
      <c r="AA16" s="12">
        <v>3.66</v>
      </c>
      <c r="AB16" s="117">
        <v>127900</v>
      </c>
      <c r="AC16" s="12">
        <v>3.66</v>
      </c>
      <c r="AD16" s="2">
        <f t="shared" si="0"/>
        <v>0.20000000000000018</v>
      </c>
      <c r="AE16" s="167">
        <f t="shared" si="1"/>
        <v>-4.9350649350649367E-2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42312</v>
      </c>
      <c r="X17" s="12">
        <v>3.8</v>
      </c>
      <c r="Y17" s="12">
        <v>3.85</v>
      </c>
      <c r="Z17" s="12">
        <v>3.58</v>
      </c>
      <c r="AA17" s="12">
        <v>3.85</v>
      </c>
      <c r="AB17" s="117">
        <v>415400</v>
      </c>
      <c r="AC17" s="12">
        <v>3.85</v>
      </c>
      <c r="AD17" s="2">
        <f t="shared" si="0"/>
        <v>0.27</v>
      </c>
      <c r="AE17" s="167">
        <f t="shared" si="1"/>
        <v>-0.10256410256410253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42311</v>
      </c>
      <c r="X18" s="12">
        <v>4.3099999999999996</v>
      </c>
      <c r="Y18" s="12">
        <v>4.42</v>
      </c>
      <c r="Z18" s="12">
        <v>4.24</v>
      </c>
      <c r="AA18" s="12">
        <v>4.29</v>
      </c>
      <c r="AB18" s="117">
        <v>40800</v>
      </c>
      <c r="AC18" s="12">
        <v>4.29</v>
      </c>
      <c r="AD18" s="2">
        <f t="shared" si="0"/>
        <v>0.17999999999999972</v>
      </c>
      <c r="AE18" s="167">
        <f t="shared" si="1"/>
        <v>-9.2378752886835835E-3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42310</v>
      </c>
      <c r="X19" s="12">
        <v>4.29</v>
      </c>
      <c r="Y19" s="12">
        <v>4.4000000000000004</v>
      </c>
      <c r="Z19" s="12">
        <v>4.1900000000000004</v>
      </c>
      <c r="AA19" s="12">
        <v>4.33</v>
      </c>
      <c r="AB19" s="117">
        <v>53400</v>
      </c>
      <c r="AC19" s="12">
        <v>4.33</v>
      </c>
      <c r="AD19" s="2">
        <f t="shared" si="0"/>
        <v>0.20999999999999996</v>
      </c>
      <c r="AE19" s="167">
        <f t="shared" si="1"/>
        <v>1.6431924882629234E-2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42307</v>
      </c>
      <c r="X20" s="12">
        <v>4.3099999999999996</v>
      </c>
      <c r="Y20" s="12">
        <v>4.4400000000000004</v>
      </c>
      <c r="Z20" s="12">
        <v>4.22</v>
      </c>
      <c r="AA20" s="12">
        <v>4.26</v>
      </c>
      <c r="AB20" s="117">
        <v>53700</v>
      </c>
      <c r="AC20" s="12">
        <v>4.26</v>
      </c>
      <c r="AD20" s="2">
        <f t="shared" si="0"/>
        <v>0.22000000000000064</v>
      </c>
      <c r="AE20" s="167">
        <f t="shared" si="1"/>
        <v>-2.0689655172413723E-2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42306</v>
      </c>
      <c r="X21" s="12">
        <v>4.33</v>
      </c>
      <c r="Y21" s="12">
        <v>4.45</v>
      </c>
      <c r="Z21" s="12">
        <v>4.33</v>
      </c>
      <c r="AA21" s="12">
        <v>4.3499999999999996</v>
      </c>
      <c r="AB21" s="117">
        <v>88700</v>
      </c>
      <c r="AC21" s="12">
        <v>4.3499999999999996</v>
      </c>
      <c r="AD21" s="2">
        <f t="shared" si="0"/>
        <v>0.12000000000000011</v>
      </c>
      <c r="AE21" s="167">
        <f t="shared" si="1"/>
        <v>1.3986013986013957E-2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4.17</v>
      </c>
      <c r="Y22" s="12">
        <v>4.32</v>
      </c>
      <c r="Z22" s="12">
        <v>4.05</v>
      </c>
      <c r="AA22" s="12">
        <v>4.29</v>
      </c>
      <c r="AB22" s="117">
        <v>77400</v>
      </c>
      <c r="AC22" s="12">
        <v>4.29</v>
      </c>
      <c r="AD22" s="2">
        <f t="shared" si="0"/>
        <v>0.27000000000000046</v>
      </c>
      <c r="AE22" s="167">
        <f t="shared" si="1"/>
        <v>3.874092009685226E-2</v>
      </c>
    </row>
    <row r="23" spans="2:31" x14ac:dyDescent="0.25">
      <c r="W23" s="162">
        <v>42304</v>
      </c>
      <c r="X23" s="12">
        <v>4.04</v>
      </c>
      <c r="Y23" s="12">
        <v>4.22</v>
      </c>
      <c r="Z23" s="12">
        <v>4.01</v>
      </c>
      <c r="AA23" s="12">
        <v>4.13</v>
      </c>
      <c r="AB23" s="117">
        <v>94600</v>
      </c>
      <c r="AC23" s="12">
        <v>4.13</v>
      </c>
      <c r="AD23" s="2">
        <f t="shared" si="0"/>
        <v>0.20999999999999996</v>
      </c>
      <c r="AE23" s="167">
        <f t="shared" si="1"/>
        <v>3.2499999999999973E-2</v>
      </c>
    </row>
    <row r="24" spans="2:31" x14ac:dyDescent="0.25">
      <c r="W24" s="162">
        <v>42303</v>
      </c>
      <c r="X24" s="12">
        <v>4.07</v>
      </c>
      <c r="Y24" s="12">
        <v>4.1399999999999997</v>
      </c>
      <c r="Z24" s="12">
        <v>3.95</v>
      </c>
      <c r="AA24" s="12">
        <v>4</v>
      </c>
      <c r="AB24" s="117">
        <v>87100</v>
      </c>
      <c r="AC24" s="12">
        <v>4</v>
      </c>
      <c r="AD24" s="2">
        <f t="shared" si="0"/>
        <v>0.1899999999999995</v>
      </c>
      <c r="AE24" s="167">
        <f t="shared" si="1"/>
        <v>-7.4441687344913854E-3</v>
      </c>
    </row>
    <row r="25" spans="2:31" x14ac:dyDescent="0.25">
      <c r="W25" s="162">
        <v>42300</v>
      </c>
      <c r="X25" s="12">
        <v>4.0999999999999996</v>
      </c>
      <c r="Y25" s="12">
        <v>4.1100000000000003</v>
      </c>
      <c r="Z25" s="12">
        <v>3.96</v>
      </c>
      <c r="AA25" s="12">
        <v>4.03</v>
      </c>
      <c r="AB25" s="117">
        <v>99100</v>
      </c>
      <c r="AC25" s="12">
        <v>4.03</v>
      </c>
      <c r="AD25" s="2">
        <f t="shared" si="0"/>
        <v>0.15000000000000036</v>
      </c>
      <c r="AE25" s="167">
        <f t="shared" si="1"/>
        <v>-9.8280098280097983E-3</v>
      </c>
    </row>
    <row r="26" spans="2:31" x14ac:dyDescent="0.25">
      <c r="W26" s="162">
        <v>42299</v>
      </c>
      <c r="X26" s="12">
        <v>4.22</v>
      </c>
      <c r="Y26" s="12">
        <v>4.22</v>
      </c>
      <c r="Z26" s="12">
        <v>4.0199999999999996</v>
      </c>
      <c r="AA26" s="12">
        <v>4.07</v>
      </c>
      <c r="AB26" s="117">
        <v>52500</v>
      </c>
      <c r="AC26" s="12">
        <v>4.07</v>
      </c>
      <c r="AD26" s="2">
        <f t="shared" si="0"/>
        <v>0.20000000000000018</v>
      </c>
      <c r="AE26" s="167">
        <f t="shared" si="1"/>
        <v>-3.3254156769596088E-2</v>
      </c>
    </row>
    <row r="27" spans="2:31" x14ac:dyDescent="0.25">
      <c r="W27" s="162">
        <v>42298</v>
      </c>
      <c r="X27" s="12">
        <v>4.26</v>
      </c>
      <c r="Y27" s="12">
        <v>4.29</v>
      </c>
      <c r="Z27" s="12">
        <v>4.03</v>
      </c>
      <c r="AA27" s="12">
        <v>4.21</v>
      </c>
      <c r="AB27" s="117">
        <v>44400</v>
      </c>
      <c r="AC27" s="12">
        <v>4.21</v>
      </c>
      <c r="AD27" s="2">
        <f t="shared" si="0"/>
        <v>0.25999999999999979</v>
      </c>
      <c r="AE27" s="167">
        <f t="shared" si="1"/>
        <v>-1.8648018648018683E-2</v>
      </c>
    </row>
    <row r="28" spans="2:31" x14ac:dyDescent="0.25">
      <c r="W28" s="162">
        <v>42297</v>
      </c>
      <c r="X28" s="12">
        <v>4.3600000000000003</v>
      </c>
      <c r="Y28" s="12">
        <v>4.45</v>
      </c>
      <c r="Z28" s="12">
        <v>4.21</v>
      </c>
      <c r="AA28" s="12">
        <v>4.29</v>
      </c>
      <c r="AB28" s="117">
        <v>41200</v>
      </c>
      <c r="AC28" s="12">
        <v>4.29</v>
      </c>
      <c r="AD28" s="2">
        <f t="shared" si="0"/>
        <v>0.24000000000000021</v>
      </c>
      <c r="AE28" s="167">
        <f t="shared" si="1"/>
        <v>-1.1520737327188946E-2</v>
      </c>
    </row>
    <row r="29" spans="2:31" x14ac:dyDescent="0.25">
      <c r="W29" s="162">
        <v>42296</v>
      </c>
      <c r="X29" s="12">
        <v>4.32</v>
      </c>
      <c r="Y29" s="12">
        <v>4.6100000000000003</v>
      </c>
      <c r="Z29" s="12">
        <v>4.2699999999999996</v>
      </c>
      <c r="AA29" s="12">
        <v>4.34</v>
      </c>
      <c r="AB29" s="117">
        <v>93000</v>
      </c>
      <c r="AC29" s="12">
        <v>4.34</v>
      </c>
      <c r="AD29" s="2">
        <f t="shared" si="0"/>
        <v>0.34000000000000075</v>
      </c>
      <c r="AE29" s="167">
        <f t="shared" si="1"/>
        <v>6.9605568445476607E-3</v>
      </c>
    </row>
    <row r="30" spans="2:31" x14ac:dyDescent="0.25">
      <c r="O30" s="47"/>
      <c r="S30" s="108"/>
      <c r="W30" s="162">
        <v>42293</v>
      </c>
      <c r="X30" s="12">
        <v>4.09</v>
      </c>
      <c r="Y30" s="12">
        <v>4.49</v>
      </c>
      <c r="Z30" s="12">
        <v>4.01</v>
      </c>
      <c r="AA30" s="12">
        <v>4.3099999999999996</v>
      </c>
      <c r="AB30" s="117">
        <v>128300</v>
      </c>
      <c r="AC30" s="12">
        <v>4.3099999999999996</v>
      </c>
      <c r="AD30" s="2">
        <f t="shared" si="0"/>
        <v>0.48000000000000043</v>
      </c>
      <c r="AE30" s="167">
        <f t="shared" si="1"/>
        <v>6.1576354679802936E-2</v>
      </c>
    </row>
    <row r="31" spans="2:31" ht="20.25" thickBot="1" x14ac:dyDescent="0.35">
      <c r="O31" s="336" t="s">
        <v>78</v>
      </c>
      <c r="P31" s="336"/>
      <c r="Q31" s="47"/>
      <c r="T31" s="113" t="s">
        <v>129</v>
      </c>
      <c r="W31" s="162">
        <v>42292</v>
      </c>
      <c r="X31" s="12">
        <v>4.01</v>
      </c>
      <c r="Y31" s="12">
        <v>4.1900000000000004</v>
      </c>
      <c r="Z31" s="12">
        <v>3.95</v>
      </c>
      <c r="AA31" s="12">
        <v>4.0599999999999996</v>
      </c>
      <c r="AB31" s="117">
        <v>115200</v>
      </c>
      <c r="AC31" s="12">
        <v>4.0599999999999996</v>
      </c>
      <c r="AD31" s="2">
        <f t="shared" si="0"/>
        <v>0.24000000000000021</v>
      </c>
      <c r="AE31" s="167">
        <f t="shared" si="1"/>
        <v>-2.1686746987952032E-2</v>
      </c>
    </row>
    <row r="32" spans="2:31" ht="15.75" thickTop="1" x14ac:dyDescent="0.25">
      <c r="O32" s="105">
        <v>1.1000000000000001</v>
      </c>
      <c r="P32" s="105">
        <f>O32*$Q$4</f>
        <v>3.6080000000000001</v>
      </c>
      <c r="Q32" s="47"/>
      <c r="T32" s="119" t="s">
        <v>114</v>
      </c>
      <c r="U32" s="120">
        <v>3.26</v>
      </c>
      <c r="W32" s="162">
        <v>42291</v>
      </c>
      <c r="X32" s="12">
        <v>4.1399999999999997</v>
      </c>
      <c r="Y32" s="12">
        <v>4.25</v>
      </c>
      <c r="Z32" s="12">
        <v>4.01</v>
      </c>
      <c r="AA32" s="12">
        <v>4.1500000000000004</v>
      </c>
      <c r="AB32" s="117">
        <v>77800</v>
      </c>
      <c r="AC32" s="12">
        <v>4.1500000000000004</v>
      </c>
      <c r="AD32" s="2">
        <f t="shared" si="0"/>
        <v>0.24000000000000021</v>
      </c>
      <c r="AE32" s="167">
        <f t="shared" si="1"/>
        <v>2.4154589371983004E-3</v>
      </c>
    </row>
    <row r="33" spans="15:31" x14ac:dyDescent="0.25">
      <c r="O33" s="105">
        <v>1.0900000000000001</v>
      </c>
      <c r="P33" s="105">
        <f t="shared" ref="P33:P52" si="6">O33*$Q$4</f>
        <v>3.5752000000000002</v>
      </c>
      <c r="Q33" s="47"/>
      <c r="T33" s="109" t="s">
        <v>115</v>
      </c>
      <c r="U33" s="110">
        <v>3.25</v>
      </c>
      <c r="W33" s="162">
        <v>42290</v>
      </c>
      <c r="X33" s="12">
        <v>4.04</v>
      </c>
      <c r="Y33" s="12">
        <v>4.24</v>
      </c>
      <c r="Z33" s="12">
        <v>4</v>
      </c>
      <c r="AA33" s="12">
        <v>4.1399999999999997</v>
      </c>
      <c r="AB33" s="117">
        <v>71700</v>
      </c>
      <c r="AC33" s="12">
        <v>4.1399999999999997</v>
      </c>
      <c r="AD33" s="2">
        <f t="shared" si="0"/>
        <v>0.24000000000000021</v>
      </c>
      <c r="AE33" s="167">
        <f t="shared" si="1"/>
        <v>1.4705882352941124E-2</v>
      </c>
    </row>
    <row r="34" spans="15:31" x14ac:dyDescent="0.25">
      <c r="O34" s="105">
        <v>1.08</v>
      </c>
      <c r="P34" s="105">
        <f t="shared" si="6"/>
        <v>3.5424000000000002</v>
      </c>
      <c r="Q34" s="47"/>
      <c r="T34" s="109" t="s">
        <v>116</v>
      </c>
      <c r="U34" s="110" t="s">
        <v>318</v>
      </c>
      <c r="W34" s="162">
        <v>42289</v>
      </c>
      <c r="X34" s="12">
        <v>4.3</v>
      </c>
      <c r="Y34" s="12">
        <v>4.32</v>
      </c>
      <c r="Z34" s="12">
        <v>4.0199999999999996</v>
      </c>
      <c r="AA34" s="12">
        <v>4.08</v>
      </c>
      <c r="AB34" s="117">
        <v>98800</v>
      </c>
      <c r="AC34" s="12">
        <v>4.08</v>
      </c>
      <c r="AD34" s="2">
        <f t="shared" si="0"/>
        <v>0.30000000000000071</v>
      </c>
      <c r="AE34" s="167">
        <f t="shared" si="1"/>
        <v>-5.1162790697674376E-2</v>
      </c>
    </row>
    <row r="35" spans="15:31" x14ac:dyDescent="0.25">
      <c r="O35" s="105">
        <v>1.07</v>
      </c>
      <c r="P35" s="105">
        <f t="shared" si="6"/>
        <v>3.5095999999999998</v>
      </c>
      <c r="Q35" s="105"/>
      <c r="T35" s="109" t="s">
        <v>117</v>
      </c>
      <c r="U35" s="110" t="s">
        <v>354</v>
      </c>
      <c r="W35" s="162">
        <v>42286</v>
      </c>
      <c r="X35" s="12">
        <v>4.37</v>
      </c>
      <c r="Y35" s="12">
        <v>4.37</v>
      </c>
      <c r="Z35" s="12">
        <v>4.13</v>
      </c>
      <c r="AA35" s="12">
        <v>4.3</v>
      </c>
      <c r="AB35" s="117">
        <v>58700</v>
      </c>
      <c r="AC35" s="12">
        <v>4.3</v>
      </c>
      <c r="AD35" s="2">
        <f t="shared" si="0"/>
        <v>0.24000000000000021</v>
      </c>
      <c r="AE35" s="167">
        <f t="shared" si="1"/>
        <v>-9.2165898617511122E-3</v>
      </c>
    </row>
    <row r="36" spans="15:31" x14ac:dyDescent="0.25">
      <c r="O36" s="105">
        <v>1.06</v>
      </c>
      <c r="P36" s="105">
        <f t="shared" si="6"/>
        <v>3.4767999999999999</v>
      </c>
      <c r="Q36" s="105"/>
      <c r="T36" s="109" t="s">
        <v>118</v>
      </c>
      <c r="U36" s="110">
        <v>19</v>
      </c>
      <c r="W36" s="162">
        <v>42285</v>
      </c>
      <c r="X36" s="12">
        <v>4.08</v>
      </c>
      <c r="Y36" s="12">
        <v>4.4000000000000004</v>
      </c>
      <c r="Z36" s="12">
        <v>3.96</v>
      </c>
      <c r="AA36" s="12">
        <v>4.34</v>
      </c>
      <c r="AB36" s="117">
        <v>86400</v>
      </c>
      <c r="AC36" s="12">
        <v>4.34</v>
      </c>
      <c r="AD36" s="2">
        <f t="shared" si="0"/>
        <v>0.44000000000000039</v>
      </c>
      <c r="AE36" s="167">
        <f t="shared" si="1"/>
        <v>6.6339066339066166E-2</v>
      </c>
    </row>
    <row r="37" spans="15:31" x14ac:dyDescent="0.25">
      <c r="O37" s="105">
        <v>1.05</v>
      </c>
      <c r="P37" s="105">
        <f t="shared" si="6"/>
        <v>3.444</v>
      </c>
      <c r="Q37" s="105"/>
      <c r="T37" s="109" t="s">
        <v>119</v>
      </c>
      <c r="U37" s="110">
        <v>2.3942899999999998</v>
      </c>
      <c r="W37" s="162">
        <v>42284</v>
      </c>
      <c r="X37" s="12">
        <v>4.1500000000000004</v>
      </c>
      <c r="Y37" s="12">
        <v>4.25</v>
      </c>
      <c r="Z37" s="12">
        <v>3.92</v>
      </c>
      <c r="AA37" s="12">
        <v>4.07</v>
      </c>
      <c r="AB37" s="117">
        <v>127300</v>
      </c>
      <c r="AC37" s="12">
        <v>4.07</v>
      </c>
      <c r="AD37" s="2">
        <f t="shared" si="0"/>
        <v>0.33000000000000007</v>
      </c>
      <c r="AE37" s="167">
        <f t="shared" si="1"/>
        <v>-2.863961813842486E-2</v>
      </c>
    </row>
    <row r="38" spans="15:31" x14ac:dyDescent="0.25">
      <c r="O38" s="105">
        <v>1.04</v>
      </c>
      <c r="P38" s="105">
        <f t="shared" si="6"/>
        <v>3.4112</v>
      </c>
      <c r="Q38" s="105"/>
      <c r="T38" s="109" t="s">
        <v>141</v>
      </c>
      <c r="U38" s="111" t="s">
        <v>217</v>
      </c>
      <c r="W38" s="162">
        <v>42283</v>
      </c>
      <c r="X38" s="12">
        <v>4.1500000000000004</v>
      </c>
      <c r="Y38" s="12">
        <v>4.34</v>
      </c>
      <c r="Z38" s="12">
        <v>3.97</v>
      </c>
      <c r="AA38" s="12">
        <v>4.1900000000000004</v>
      </c>
      <c r="AB38" s="117">
        <v>81100</v>
      </c>
      <c r="AC38" s="12">
        <v>4.1900000000000004</v>
      </c>
      <c r="AD38" s="2">
        <f t="shared" si="0"/>
        <v>0.36999999999999966</v>
      </c>
      <c r="AE38" s="167">
        <f t="shared" si="1"/>
        <v>-7.1090047393362887E-3</v>
      </c>
    </row>
    <row r="39" spans="15:31" x14ac:dyDescent="0.25">
      <c r="O39" s="105">
        <v>1.03</v>
      </c>
      <c r="P39" s="105">
        <f t="shared" si="6"/>
        <v>3.3784000000000001</v>
      </c>
      <c r="Q39" s="105"/>
      <c r="T39" s="109"/>
      <c r="U39" s="110"/>
      <c r="W39" s="162">
        <v>42282</v>
      </c>
      <c r="X39" s="12">
        <v>4.25</v>
      </c>
      <c r="Y39" s="12">
        <v>4.34</v>
      </c>
      <c r="Z39" s="12">
        <v>4.05</v>
      </c>
      <c r="AA39" s="12">
        <v>4.22</v>
      </c>
      <c r="AB39" s="117">
        <v>184300</v>
      </c>
      <c r="AC39" s="12">
        <v>4.22</v>
      </c>
      <c r="AD39" s="2">
        <f t="shared" si="0"/>
        <v>0.29000000000000004</v>
      </c>
      <c r="AE39" s="167">
        <f t="shared" si="1"/>
        <v>3.9408866995073843E-2</v>
      </c>
    </row>
    <row r="40" spans="15:31" x14ac:dyDescent="0.25">
      <c r="O40" s="105">
        <v>1.02</v>
      </c>
      <c r="P40" s="105">
        <f t="shared" si="6"/>
        <v>3.3455999999999997</v>
      </c>
      <c r="Q40" s="105"/>
      <c r="T40" s="109" t="s">
        <v>121</v>
      </c>
      <c r="U40" s="110" t="s">
        <v>319</v>
      </c>
      <c r="W40" s="162">
        <v>42279</v>
      </c>
      <c r="X40" s="12">
        <v>3.8</v>
      </c>
      <c r="Y40" s="12">
        <v>4.09</v>
      </c>
      <c r="Z40" s="12">
        <v>3.58</v>
      </c>
      <c r="AA40" s="12">
        <v>4.0599999999999996</v>
      </c>
      <c r="AB40" s="117">
        <v>256700</v>
      </c>
      <c r="AC40" s="12">
        <v>4.0599999999999996</v>
      </c>
      <c r="AD40" s="2">
        <f t="shared" si="0"/>
        <v>0.50999999999999979</v>
      </c>
      <c r="AE40" s="167">
        <f t="shared" si="1"/>
        <v>6.0052219321148792E-2</v>
      </c>
    </row>
    <row r="41" spans="15:31" x14ac:dyDescent="0.25">
      <c r="O41" s="105">
        <v>1.01</v>
      </c>
      <c r="P41" s="105">
        <f t="shared" si="6"/>
        <v>3.3127999999999997</v>
      </c>
      <c r="Q41" s="105"/>
      <c r="T41" s="109" t="s">
        <v>122</v>
      </c>
      <c r="U41" s="110" t="s">
        <v>241</v>
      </c>
      <c r="W41" s="162">
        <v>42278</v>
      </c>
      <c r="X41" s="12">
        <v>5.17</v>
      </c>
      <c r="Y41" s="12">
        <v>5.17</v>
      </c>
      <c r="Z41" s="12">
        <v>3.37</v>
      </c>
      <c r="AA41" s="12">
        <v>3.83</v>
      </c>
      <c r="AB41" s="117">
        <v>448700</v>
      </c>
      <c r="AC41" s="12">
        <v>3.83</v>
      </c>
      <c r="AD41" s="2">
        <f t="shared" si="0"/>
        <v>1.7999999999999998</v>
      </c>
      <c r="AE41" s="167">
        <f t="shared" si="1"/>
        <v>-0.25631067961165055</v>
      </c>
    </row>
    <row r="42" spans="15:31" x14ac:dyDescent="0.25">
      <c r="O42" s="105">
        <v>1</v>
      </c>
      <c r="P42" s="105">
        <f t="shared" si="6"/>
        <v>3.28</v>
      </c>
      <c r="Q42" s="105"/>
      <c r="T42" s="109" t="s">
        <v>123</v>
      </c>
      <c r="U42" s="112">
        <v>39941</v>
      </c>
      <c r="W42" s="162">
        <v>42277</v>
      </c>
      <c r="X42" s="12">
        <v>5.3</v>
      </c>
      <c r="Y42" s="12">
        <v>5.4</v>
      </c>
      <c r="Z42" s="12">
        <v>4.8600000000000003</v>
      </c>
      <c r="AA42" s="12">
        <v>5.15</v>
      </c>
      <c r="AB42" s="117">
        <v>233400</v>
      </c>
      <c r="AC42" s="12">
        <v>5.15</v>
      </c>
      <c r="AD42" s="2">
        <f t="shared" si="0"/>
        <v>0.54</v>
      </c>
      <c r="AE42" s="167">
        <f t="shared" si="1"/>
        <v>-2.8301886792452713E-2</v>
      </c>
    </row>
    <row r="43" spans="15:31" x14ac:dyDescent="0.25">
      <c r="O43" s="105">
        <v>0.99</v>
      </c>
      <c r="P43" s="105">
        <f t="shared" si="6"/>
        <v>3.2471999999999999</v>
      </c>
      <c r="Q43" s="105"/>
      <c r="T43" s="109" t="s">
        <v>126</v>
      </c>
      <c r="U43" s="112">
        <v>128795</v>
      </c>
      <c r="W43" s="162">
        <v>42276</v>
      </c>
      <c r="X43" s="12">
        <v>5.84</v>
      </c>
      <c r="Y43" s="12">
        <v>5.84</v>
      </c>
      <c r="Z43" s="12">
        <v>5.16</v>
      </c>
      <c r="AA43" s="12">
        <v>5.3</v>
      </c>
      <c r="AB43" s="117">
        <v>219200</v>
      </c>
      <c r="AC43" s="12">
        <v>5.3</v>
      </c>
      <c r="AD43" s="2">
        <f t="shared" si="0"/>
        <v>0.67999999999999972</v>
      </c>
      <c r="AE43" s="167">
        <f t="shared" si="1"/>
        <v>-8.3044982698961989E-2</v>
      </c>
    </row>
    <row r="44" spans="15:31" x14ac:dyDescent="0.25">
      <c r="O44" s="105">
        <v>0.98</v>
      </c>
      <c r="P44" s="105">
        <f t="shared" si="6"/>
        <v>3.2143999999999999</v>
      </c>
      <c r="Q44" s="105"/>
      <c r="T44" s="109" t="s">
        <v>124</v>
      </c>
      <c r="U44" s="110" t="s">
        <v>320</v>
      </c>
      <c r="W44" s="162">
        <v>42275</v>
      </c>
      <c r="X44" s="12">
        <v>6.9</v>
      </c>
      <c r="Y44" s="12">
        <v>6.94</v>
      </c>
      <c r="Z44" s="12">
        <v>5</v>
      </c>
      <c r="AA44" s="12">
        <v>5.78</v>
      </c>
      <c r="AB44" s="117">
        <v>464700</v>
      </c>
      <c r="AC44" s="12">
        <v>5.78</v>
      </c>
      <c r="AD44" s="2">
        <f t="shared" si="0"/>
        <v>1.9400000000000004</v>
      </c>
      <c r="AE44" s="167">
        <f t="shared" si="1"/>
        <v>-0.14115898959881135</v>
      </c>
    </row>
    <row r="45" spans="15:31" x14ac:dyDescent="0.25">
      <c r="O45" s="105">
        <v>0.97</v>
      </c>
      <c r="P45" s="105">
        <f t="shared" si="6"/>
        <v>3.1815999999999995</v>
      </c>
      <c r="Q45" s="105"/>
      <c r="T45" s="109" t="s">
        <v>127</v>
      </c>
      <c r="U45" s="110" t="s">
        <v>160</v>
      </c>
      <c r="W45" s="162">
        <v>42272</v>
      </c>
      <c r="X45" s="12">
        <v>6.8</v>
      </c>
      <c r="Y45" s="12">
        <v>6.8</v>
      </c>
      <c r="Z45" s="12">
        <v>6.39</v>
      </c>
      <c r="AA45" s="12">
        <v>6.73</v>
      </c>
      <c r="AB45" s="117">
        <v>136700</v>
      </c>
      <c r="AC45" s="12">
        <v>6.73</v>
      </c>
      <c r="AD45" s="2">
        <f t="shared" si="0"/>
        <v>0.41000000000000014</v>
      </c>
      <c r="AE45" s="167">
        <f t="shared" si="1"/>
        <v>-4.4378698224850632E-3</v>
      </c>
    </row>
    <row r="46" spans="15:31" x14ac:dyDescent="0.25">
      <c r="O46" s="105">
        <v>0.96</v>
      </c>
      <c r="P46" s="105">
        <f t="shared" si="6"/>
        <v>3.1487999999999996</v>
      </c>
      <c r="Q46" s="105"/>
      <c r="T46" s="109" t="s">
        <v>128</v>
      </c>
      <c r="U46" s="110">
        <v>-1.67</v>
      </c>
      <c r="W46" s="162">
        <v>42271</v>
      </c>
      <c r="X46" s="12">
        <v>6.79</v>
      </c>
      <c r="Y46" s="12">
        <v>6.85</v>
      </c>
      <c r="Z46" s="12">
        <v>6.49</v>
      </c>
      <c r="AA46" s="12">
        <v>6.76</v>
      </c>
      <c r="AB46" s="117">
        <v>98300</v>
      </c>
      <c r="AC46" s="12">
        <v>6.76</v>
      </c>
      <c r="AD46" s="2">
        <f t="shared" si="0"/>
        <v>0.35999999999999943</v>
      </c>
      <c r="AE46" s="167">
        <f t="shared" si="1"/>
        <v>-1.1695906432748537E-2</v>
      </c>
    </row>
    <row r="47" spans="15:31" x14ac:dyDescent="0.25">
      <c r="O47" s="105">
        <v>0.95</v>
      </c>
      <c r="P47" s="105">
        <f t="shared" si="6"/>
        <v>3.1159999999999997</v>
      </c>
      <c r="Q47" s="105"/>
      <c r="T47" s="109" t="s">
        <v>125</v>
      </c>
      <c r="U47" s="110" t="s">
        <v>142</v>
      </c>
      <c r="W47" s="162">
        <v>42270</v>
      </c>
      <c r="X47" s="12">
        <v>6.94</v>
      </c>
      <c r="Y47" s="12">
        <v>6.94</v>
      </c>
      <c r="Z47" s="12">
        <v>6.67</v>
      </c>
      <c r="AA47" s="12">
        <v>6.84</v>
      </c>
      <c r="AB47" s="117">
        <v>55500</v>
      </c>
      <c r="AC47" s="12">
        <v>6.84</v>
      </c>
      <c r="AD47" s="2">
        <f t="shared" si="0"/>
        <v>0.27000000000000046</v>
      </c>
      <c r="AE47" s="167">
        <f t="shared" si="1"/>
        <v>-7.2568940493468181E-3</v>
      </c>
    </row>
    <row r="48" spans="15:31" x14ac:dyDescent="0.25">
      <c r="O48" s="105">
        <v>0.94</v>
      </c>
      <c r="P48" s="105">
        <f t="shared" si="6"/>
        <v>3.0831999999999997</v>
      </c>
      <c r="Q48" s="105"/>
      <c r="S48" s="108"/>
      <c r="W48" s="162">
        <v>42269</v>
      </c>
      <c r="X48" s="12">
        <v>6.85</v>
      </c>
      <c r="Y48" s="12">
        <v>6.92</v>
      </c>
      <c r="Z48" s="12">
        <v>6.67</v>
      </c>
      <c r="AA48" s="12">
        <v>6.89</v>
      </c>
      <c r="AB48" s="117">
        <v>157700</v>
      </c>
      <c r="AC48" s="12">
        <v>6.89</v>
      </c>
      <c r="AD48" s="2">
        <f t="shared" si="0"/>
        <v>0.25</v>
      </c>
      <c r="AE48" s="167">
        <f t="shared" si="1"/>
        <v>1.1747430249632984E-2</v>
      </c>
    </row>
    <row r="49" spans="15:31" x14ac:dyDescent="0.25">
      <c r="O49" s="105">
        <v>0.93</v>
      </c>
      <c r="P49" s="105">
        <f t="shared" si="6"/>
        <v>3.0503999999999998</v>
      </c>
      <c r="Q49" s="105"/>
      <c r="S49" s="108"/>
      <c r="W49" s="162">
        <v>42268</v>
      </c>
      <c r="X49" s="12">
        <v>6.65</v>
      </c>
      <c r="Y49" s="12">
        <v>6.9</v>
      </c>
      <c r="Z49" s="12">
        <v>6.45</v>
      </c>
      <c r="AA49" s="12">
        <v>6.81</v>
      </c>
      <c r="AB49" s="117">
        <v>171700</v>
      </c>
      <c r="AC49" s="12">
        <v>6.81</v>
      </c>
      <c r="AD49" s="2">
        <f t="shared" si="0"/>
        <v>0.45000000000000018</v>
      </c>
      <c r="AE49" s="167">
        <f t="shared" si="1"/>
        <v>3.4954407294832679E-2</v>
      </c>
    </row>
    <row r="50" spans="15:31" x14ac:dyDescent="0.25">
      <c r="O50" s="105">
        <v>0.92</v>
      </c>
      <c r="P50" s="105">
        <f t="shared" si="6"/>
        <v>3.0175999999999998</v>
      </c>
      <c r="Q50" s="105"/>
      <c r="S50" s="108"/>
      <c r="W50" s="162">
        <v>42265</v>
      </c>
      <c r="X50" s="12">
        <v>6.28</v>
      </c>
      <c r="Y50" s="12">
        <v>6.6</v>
      </c>
      <c r="Z50" s="12">
        <v>6.18</v>
      </c>
      <c r="AA50" s="12">
        <v>6.58</v>
      </c>
      <c r="AB50" s="117">
        <v>434400</v>
      </c>
      <c r="AC50" s="12">
        <v>6.58</v>
      </c>
      <c r="AD50" s="2">
        <f t="shared" si="0"/>
        <v>0.41999999999999993</v>
      </c>
      <c r="AE50" s="167">
        <f t="shared" si="1"/>
        <v>4.2789223454833714E-2</v>
      </c>
    </row>
    <row r="51" spans="15:31" x14ac:dyDescent="0.25">
      <c r="O51" s="105">
        <v>0.91</v>
      </c>
      <c r="P51" s="105">
        <f t="shared" si="6"/>
        <v>2.9847999999999999</v>
      </c>
      <c r="Q51" s="105"/>
      <c r="S51" s="108"/>
      <c r="W51" s="162">
        <v>42264</v>
      </c>
      <c r="X51" s="12">
        <v>6.25</v>
      </c>
      <c r="Y51" s="12">
        <v>6.4</v>
      </c>
      <c r="Z51" s="12">
        <v>6.09</v>
      </c>
      <c r="AA51" s="12">
        <v>6.31</v>
      </c>
      <c r="AB51" s="117">
        <v>84900</v>
      </c>
      <c r="AC51" s="12">
        <v>6.31</v>
      </c>
      <c r="AD51" s="2">
        <f t="shared" si="0"/>
        <v>0.3100000000000005</v>
      </c>
      <c r="AE51" s="167">
        <f t="shared" si="1"/>
        <v>9.5999999999998309E-3</v>
      </c>
    </row>
    <row r="52" spans="15:31" x14ac:dyDescent="0.25">
      <c r="O52" s="105">
        <v>0.9</v>
      </c>
      <c r="P52" s="105">
        <f t="shared" si="6"/>
        <v>2.952</v>
      </c>
      <c r="Q52" s="105"/>
      <c r="S52" s="108"/>
      <c r="W52" s="162">
        <v>42263</v>
      </c>
      <c r="X52" s="12">
        <v>6.2</v>
      </c>
      <c r="Y52" s="12">
        <v>6.26</v>
      </c>
      <c r="Z52" s="12">
        <v>6.17</v>
      </c>
      <c r="AA52" s="12">
        <v>6.25</v>
      </c>
      <c r="AB52" s="117">
        <v>52200</v>
      </c>
      <c r="AC52" s="12">
        <v>6.25</v>
      </c>
      <c r="AD52" s="2">
        <f t="shared" si="0"/>
        <v>8.9999999999999858E-2</v>
      </c>
      <c r="AE52" s="167">
        <f t="shared" si="1"/>
        <v>6.441223832528209E-3</v>
      </c>
    </row>
    <row r="53" spans="15:31" x14ac:dyDescent="0.25">
      <c r="O53" s="47"/>
      <c r="S53" s="108"/>
      <c r="W53" s="162">
        <v>42262</v>
      </c>
      <c r="X53" s="12">
        <v>6.28</v>
      </c>
      <c r="Y53" s="12">
        <v>6.28</v>
      </c>
      <c r="Z53" s="12">
        <v>6.16</v>
      </c>
      <c r="AA53" s="12">
        <v>6.21</v>
      </c>
      <c r="AB53" s="117">
        <v>48300</v>
      </c>
      <c r="AC53" s="12">
        <v>6.21</v>
      </c>
      <c r="AD53" s="2">
        <f t="shared" si="0"/>
        <v>0.12000000000000011</v>
      </c>
      <c r="AE53" s="167">
        <f t="shared" si="1"/>
        <v>-1.4285714285714235E-2</v>
      </c>
    </row>
    <row r="54" spans="15:31" x14ac:dyDescent="0.25">
      <c r="O54" s="47"/>
      <c r="S54" s="108"/>
      <c r="W54" s="162">
        <v>42261</v>
      </c>
      <c r="X54" s="12">
        <v>6.39</v>
      </c>
      <c r="Y54" s="12">
        <v>6.42</v>
      </c>
      <c r="Z54" s="12">
        <v>6.11</v>
      </c>
      <c r="AA54" s="12">
        <v>6.3</v>
      </c>
      <c r="AB54" s="117">
        <v>81500</v>
      </c>
      <c r="AC54" s="12">
        <v>6.3</v>
      </c>
      <c r="AD54" s="2">
        <f t="shared" si="0"/>
        <v>0.30999999999999961</v>
      </c>
      <c r="AE54" s="167">
        <f t="shared" si="1"/>
        <v>-4.7393364928910442E-3</v>
      </c>
    </row>
    <row r="55" spans="15:31" x14ac:dyDescent="0.25">
      <c r="W55" s="162">
        <v>42258</v>
      </c>
      <c r="X55" s="12">
        <v>6.12</v>
      </c>
      <c r="Y55" s="12">
        <v>6.4</v>
      </c>
      <c r="Z55" s="12">
        <v>6.07</v>
      </c>
      <c r="AA55" s="12">
        <v>6.33</v>
      </c>
      <c r="AB55" s="117">
        <v>200400</v>
      </c>
      <c r="AC55" s="12">
        <v>6.33</v>
      </c>
      <c r="AD55" s="2">
        <f t="shared" si="0"/>
        <v>0.33000000000000007</v>
      </c>
      <c r="AE55" s="167">
        <f t="shared" si="1"/>
        <v>3.4313725490196179E-2</v>
      </c>
    </row>
    <row r="56" spans="15:31" x14ac:dyDescent="0.25">
      <c r="W56" s="162">
        <v>42257</v>
      </c>
      <c r="X56" s="12">
        <v>6.19</v>
      </c>
      <c r="Y56" s="12">
        <v>6.2</v>
      </c>
      <c r="Z56" s="12">
        <v>6.05</v>
      </c>
      <c r="AA56" s="12">
        <v>6.12</v>
      </c>
      <c r="AB56" s="117">
        <v>82100</v>
      </c>
      <c r="AC56" s="12">
        <v>6.12</v>
      </c>
      <c r="AD56" s="2">
        <f t="shared" si="0"/>
        <v>0.15000000000000036</v>
      </c>
      <c r="AE56" s="167">
        <f t="shared" si="1"/>
        <v>-8.1037277147487652E-3</v>
      </c>
    </row>
    <row r="57" spans="15:31" x14ac:dyDescent="0.25">
      <c r="W57" s="162">
        <v>42256</v>
      </c>
      <c r="X57" s="12">
        <v>6</v>
      </c>
      <c r="Y57" s="12">
        <v>6.29</v>
      </c>
      <c r="Z57" s="12">
        <v>6</v>
      </c>
      <c r="AA57" s="12">
        <v>6.17</v>
      </c>
      <c r="AB57" s="117">
        <v>124900</v>
      </c>
      <c r="AC57" s="12">
        <v>6.17</v>
      </c>
      <c r="AD57" s="2">
        <f t="shared" si="0"/>
        <v>0.29000000000000004</v>
      </c>
      <c r="AE57" s="167">
        <f t="shared" si="1"/>
        <v>3.005008347245397E-2</v>
      </c>
    </row>
    <row r="58" spans="15:31" x14ac:dyDescent="0.25">
      <c r="W58" s="162">
        <v>42255</v>
      </c>
      <c r="X58" s="12">
        <v>5.85</v>
      </c>
      <c r="Y58" s="12">
        <v>6.05</v>
      </c>
      <c r="Z58" s="12">
        <v>5.75</v>
      </c>
      <c r="AA58" s="12">
        <v>5.99</v>
      </c>
      <c r="AB58" s="117">
        <v>104000</v>
      </c>
      <c r="AC58" s="12">
        <v>5.99</v>
      </c>
      <c r="AD58" s="2">
        <f t="shared" si="0"/>
        <v>0.29999999999999982</v>
      </c>
      <c r="AE58" s="167">
        <f t="shared" si="1"/>
        <v>2.3931623931624069E-2</v>
      </c>
    </row>
    <row r="59" spans="15:31" x14ac:dyDescent="0.25">
      <c r="W59" s="162">
        <v>42251</v>
      </c>
      <c r="X59" s="12">
        <v>5.79</v>
      </c>
      <c r="Y59" s="12">
        <v>5.85</v>
      </c>
      <c r="Z59" s="12">
        <v>5.62</v>
      </c>
      <c r="AA59" s="12">
        <v>5.85</v>
      </c>
      <c r="AB59" s="117">
        <v>63400</v>
      </c>
      <c r="AC59" s="12">
        <v>5.85</v>
      </c>
      <c r="AD59" s="2">
        <f t="shared" si="0"/>
        <v>0.22999999999999954</v>
      </c>
      <c r="AE59" s="167">
        <f t="shared" si="1"/>
        <v>6.8846815834768815E-3</v>
      </c>
    </row>
    <row r="60" spans="15:31" x14ac:dyDescent="0.25">
      <c r="W60" s="162">
        <v>42250</v>
      </c>
      <c r="X60" s="12">
        <v>5.57</v>
      </c>
      <c r="Y60" s="12">
        <v>5.85</v>
      </c>
      <c r="Z60" s="12">
        <v>5.57</v>
      </c>
      <c r="AA60" s="12">
        <v>5.81</v>
      </c>
      <c r="AB60" s="117">
        <v>72800</v>
      </c>
      <c r="AC60" s="12">
        <v>5.81</v>
      </c>
      <c r="AD60" s="2">
        <f t="shared" si="0"/>
        <v>0.27999999999999936</v>
      </c>
      <c r="AE60" s="167">
        <f t="shared" si="1"/>
        <v>8.6805555555555802E-3</v>
      </c>
    </row>
    <row r="61" spans="15:31" x14ac:dyDescent="0.25">
      <c r="W61" s="162">
        <v>42249</v>
      </c>
      <c r="X61" s="12">
        <v>5.77</v>
      </c>
      <c r="Y61" s="12">
        <v>5.86</v>
      </c>
      <c r="Z61" s="12">
        <v>5.55</v>
      </c>
      <c r="AA61" s="12">
        <v>5.76</v>
      </c>
      <c r="AB61" s="117">
        <v>206700</v>
      </c>
      <c r="AC61" s="12">
        <v>5.76</v>
      </c>
      <c r="AD61" s="2">
        <f t="shared" si="0"/>
        <v>0.3100000000000005</v>
      </c>
      <c r="AE61" s="167">
        <f t="shared" si="1"/>
        <v>-1.7331022530329143E-3</v>
      </c>
    </row>
    <row r="62" spans="15:31" x14ac:dyDescent="0.25">
      <c r="W62" s="162">
        <v>42248</v>
      </c>
      <c r="X62" s="12">
        <v>5.33</v>
      </c>
      <c r="Y62" s="12">
        <v>5.84</v>
      </c>
      <c r="Z62" s="12">
        <v>5.23</v>
      </c>
      <c r="AA62" s="12">
        <v>5.77</v>
      </c>
      <c r="AB62" s="117">
        <v>257900</v>
      </c>
      <c r="AC62" s="12">
        <v>5.77</v>
      </c>
      <c r="AD62" s="2">
        <f t="shared" si="0"/>
        <v>0.60999999999999943</v>
      </c>
      <c r="AE62" s="167">
        <f t="shared" si="1"/>
        <v>7.2490706319702447E-2</v>
      </c>
    </row>
    <row r="63" spans="15:31" x14ac:dyDescent="0.25">
      <c r="W63" s="162">
        <v>42247</v>
      </c>
      <c r="X63" s="12">
        <v>5.23</v>
      </c>
      <c r="Y63" s="12">
        <v>5.38</v>
      </c>
      <c r="Z63" s="12">
        <v>5.15</v>
      </c>
      <c r="AA63" s="12">
        <v>5.38</v>
      </c>
      <c r="AB63" s="117">
        <v>43000</v>
      </c>
      <c r="AC63" s="12">
        <v>5.38</v>
      </c>
      <c r="AD63" s="2">
        <f t="shared" si="0"/>
        <v>0.22999999999999954</v>
      </c>
      <c r="AE63" s="167">
        <f t="shared" si="1"/>
        <v>3.4615384615384492E-2</v>
      </c>
    </row>
    <row r="64" spans="15:31" x14ac:dyDescent="0.25">
      <c r="W64" s="162">
        <v>42244</v>
      </c>
      <c r="X64" s="12">
        <v>5.15</v>
      </c>
      <c r="Y64" s="12">
        <v>5.28</v>
      </c>
      <c r="Z64" s="12">
        <v>5</v>
      </c>
      <c r="AA64" s="12">
        <v>5.2</v>
      </c>
      <c r="AB64" s="117">
        <v>78300</v>
      </c>
      <c r="AC64" s="12">
        <v>5.2</v>
      </c>
      <c r="AD64" s="2">
        <f t="shared" si="0"/>
        <v>0.28000000000000025</v>
      </c>
      <c r="AE64" s="167">
        <f t="shared" si="1"/>
        <v>3.8610038610038533E-3</v>
      </c>
    </row>
    <row r="65" spans="23:31" x14ac:dyDescent="0.25">
      <c r="W65" s="162">
        <v>42243</v>
      </c>
      <c r="X65" s="12">
        <v>5.3</v>
      </c>
      <c r="Y65" s="12">
        <v>5.32</v>
      </c>
      <c r="Z65" s="12">
        <v>5.12</v>
      </c>
      <c r="AA65" s="12">
        <v>5.18</v>
      </c>
      <c r="AB65" s="117">
        <v>56100</v>
      </c>
      <c r="AC65" s="12">
        <v>5.18</v>
      </c>
      <c r="AD65" s="2">
        <f t="shared" si="0"/>
        <v>0.20000000000000018</v>
      </c>
      <c r="AE65" s="167">
        <f t="shared" si="1"/>
        <v>1.171875E-2</v>
      </c>
    </row>
    <row r="66" spans="23:31" x14ac:dyDescent="0.25">
      <c r="W66" s="162">
        <v>42242</v>
      </c>
      <c r="X66" s="12">
        <v>5.25</v>
      </c>
      <c r="Y66" s="12">
        <v>5.32</v>
      </c>
      <c r="Z66" s="12">
        <v>5</v>
      </c>
      <c r="AA66" s="12">
        <v>5.12</v>
      </c>
      <c r="AB66" s="117">
        <v>49600</v>
      </c>
      <c r="AC66" s="12">
        <v>5.12</v>
      </c>
      <c r="AD66" s="2">
        <f t="shared" si="0"/>
        <v>0.32000000000000028</v>
      </c>
      <c r="AE66" s="167">
        <f t="shared" si="1"/>
        <v>-9.6711798839458352E-3</v>
      </c>
    </row>
    <row r="67" spans="23:31" x14ac:dyDescent="0.25">
      <c r="W67" s="162">
        <v>42241</v>
      </c>
      <c r="X67" s="12">
        <v>5.6</v>
      </c>
      <c r="Y67" s="12">
        <v>5.67</v>
      </c>
      <c r="Z67" s="12">
        <v>5.0999999999999996</v>
      </c>
      <c r="AA67" s="12">
        <v>5.17</v>
      </c>
      <c r="AB67" s="117">
        <v>137100</v>
      </c>
      <c r="AC67" s="12">
        <v>5.17</v>
      </c>
      <c r="AD67" s="2">
        <f t="shared" ref="AD67:AD68" si="7">Y67-Z67</f>
        <v>0.57000000000000028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42333</v>
      </c>
      <c r="X2" s="12">
        <v>97.41</v>
      </c>
      <c r="Y2" s="12">
        <v>98.05</v>
      </c>
      <c r="Z2" s="12">
        <v>97.25</v>
      </c>
      <c r="AA2" s="12">
        <v>97.27</v>
      </c>
      <c r="AB2" s="117">
        <v>4336400</v>
      </c>
      <c r="AC2" s="12">
        <v>97.27</v>
      </c>
      <c r="AD2" s="2">
        <f>Y2-Z2</f>
        <v>0.79999999999999716</v>
      </c>
      <c r="AE2" s="167">
        <f>AC2/AC3-1</f>
        <v>-9.2440427280204851E-4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96.8</v>
      </c>
      <c r="W3" s="162">
        <v>42332</v>
      </c>
      <c r="X3" s="12">
        <v>97.57</v>
      </c>
      <c r="Y3" s="12">
        <v>97.88</v>
      </c>
      <c r="Z3" s="12">
        <v>96.46</v>
      </c>
      <c r="AA3" s="12">
        <v>97.36</v>
      </c>
      <c r="AB3" s="117">
        <v>5303500</v>
      </c>
      <c r="AC3" s="12">
        <v>97.36</v>
      </c>
      <c r="AD3" s="2">
        <f t="shared" ref="AD3:AD66" si="0">Y3-Z3</f>
        <v>1.4200000000000017</v>
      </c>
      <c r="AE3" s="167">
        <f t="shared" ref="AE3:AE66" si="1">AC3/AC4-1</f>
        <v>-7.4421449689061614E-3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96.8</v>
      </c>
      <c r="W4" s="162">
        <v>42331</v>
      </c>
      <c r="X4" s="12">
        <v>98.18</v>
      </c>
      <c r="Y4" s="12">
        <v>98.58</v>
      </c>
      <c r="Z4" s="12">
        <v>97.89</v>
      </c>
      <c r="AA4" s="12">
        <v>98.09</v>
      </c>
      <c r="AB4" s="117">
        <v>4174900</v>
      </c>
      <c r="AC4" s="12">
        <v>98.09</v>
      </c>
      <c r="AD4" s="2">
        <f t="shared" si="0"/>
        <v>0.68999999999999773</v>
      </c>
      <c r="AE4" s="167">
        <f t="shared" si="1"/>
        <v>-1.3235593565464887E-3</v>
      </c>
    </row>
    <row r="5" spans="1:31" x14ac:dyDescent="0.25">
      <c r="O5" s="13" t="s">
        <v>67</v>
      </c>
      <c r="Q5" s="3">
        <f>Q4*Q2</f>
        <v>0</v>
      </c>
      <c r="W5" s="162">
        <v>42328</v>
      </c>
      <c r="X5" s="12">
        <v>98.64</v>
      </c>
      <c r="Y5" s="12">
        <v>99.55</v>
      </c>
      <c r="Z5" s="12">
        <v>98.14</v>
      </c>
      <c r="AA5" s="12">
        <v>98.22</v>
      </c>
      <c r="AB5" s="117">
        <v>4695000</v>
      </c>
      <c r="AC5" s="12">
        <v>98.22</v>
      </c>
      <c r="AD5" s="2">
        <f t="shared" si="0"/>
        <v>1.4099999999999966</v>
      </c>
      <c r="AE5" s="167">
        <f t="shared" si="1"/>
        <v>-8.1383519837230356E-4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97.97</v>
      </c>
      <c r="Y6" s="12">
        <v>98.89</v>
      </c>
      <c r="Z6" s="12">
        <v>97.83</v>
      </c>
      <c r="AA6" s="12">
        <v>98.3</v>
      </c>
      <c r="AB6" s="117">
        <v>4365100</v>
      </c>
      <c r="AC6" s="12">
        <v>98.3</v>
      </c>
      <c r="AD6" s="2">
        <f t="shared" si="0"/>
        <v>1.0600000000000023</v>
      </c>
      <c r="AE6" s="167">
        <f t="shared" si="1"/>
        <v>6.038276532596587E-3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42326</v>
      </c>
      <c r="X7" s="12">
        <v>97.63</v>
      </c>
      <c r="Y7" s="12">
        <v>97.86</v>
      </c>
      <c r="Z7" s="12">
        <v>96.84</v>
      </c>
      <c r="AA7" s="12">
        <v>97.71</v>
      </c>
      <c r="AB7" s="117">
        <v>4187900</v>
      </c>
      <c r="AC7" s="12">
        <v>97.71</v>
      </c>
      <c r="AD7" s="2">
        <f t="shared" si="0"/>
        <v>1.019999999999996</v>
      </c>
      <c r="AE7" s="167">
        <f t="shared" si="1"/>
        <v>1.6401845207585364E-3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42325</v>
      </c>
      <c r="X8" s="12">
        <v>98.17</v>
      </c>
      <c r="Y8" s="12">
        <v>98.3</v>
      </c>
      <c r="Z8" s="12">
        <v>97.4</v>
      </c>
      <c r="AA8" s="12">
        <v>97.55</v>
      </c>
      <c r="AB8" s="117">
        <v>4514300</v>
      </c>
      <c r="AC8" s="12">
        <v>97.55</v>
      </c>
      <c r="AD8" s="2">
        <f t="shared" si="0"/>
        <v>0.89999999999999147</v>
      </c>
      <c r="AE8" s="167">
        <f t="shared" si="1"/>
        <v>-2.8621077379127335E-3</v>
      </c>
    </row>
    <row r="9" spans="1:31" x14ac:dyDescent="0.25">
      <c r="W9" s="162">
        <v>42324</v>
      </c>
      <c r="X9" s="12">
        <v>96.56</v>
      </c>
      <c r="Y9" s="12">
        <v>97.86</v>
      </c>
      <c r="Z9" s="12">
        <v>96.38</v>
      </c>
      <c r="AA9" s="12">
        <v>97.83</v>
      </c>
      <c r="AB9" s="117">
        <v>5098700</v>
      </c>
      <c r="AC9" s="12">
        <v>97.83</v>
      </c>
      <c r="AD9" s="2">
        <f t="shared" si="0"/>
        <v>1.480000000000004</v>
      </c>
      <c r="AE9" s="167">
        <f t="shared" si="1"/>
        <v>1.3992537313432862E-2</v>
      </c>
    </row>
    <row r="10" spans="1:31" x14ac:dyDescent="0.25">
      <c r="W10" s="162">
        <v>42321</v>
      </c>
      <c r="X10" s="12">
        <v>98.72</v>
      </c>
      <c r="Y10" s="12">
        <v>99.64</v>
      </c>
      <c r="Z10" s="12">
        <v>96.39</v>
      </c>
      <c r="AA10" s="12">
        <v>96.48</v>
      </c>
      <c r="AB10" s="117">
        <v>6025100</v>
      </c>
      <c r="AC10" s="12">
        <v>96.48</v>
      </c>
      <c r="AD10" s="2">
        <f t="shared" si="0"/>
        <v>3.25</v>
      </c>
      <c r="AE10" s="167">
        <f t="shared" si="1"/>
        <v>-2.7615400120943323E-2</v>
      </c>
    </row>
    <row r="11" spans="1:31" x14ac:dyDescent="0.25">
      <c r="W11" s="162">
        <v>42320</v>
      </c>
      <c r="X11" s="12">
        <v>97.26</v>
      </c>
      <c r="Y11" s="12">
        <v>99.73</v>
      </c>
      <c r="Z11" s="12">
        <v>96.88</v>
      </c>
      <c r="AA11" s="12">
        <v>99.22</v>
      </c>
      <c r="AB11" s="117">
        <v>8803600</v>
      </c>
      <c r="AC11" s="12">
        <v>99.22</v>
      </c>
      <c r="AD11" s="2">
        <f t="shared" si="0"/>
        <v>2.8500000000000085</v>
      </c>
      <c r="AE11" s="167">
        <f t="shared" si="1"/>
        <v>9.7699979645837765E-3</v>
      </c>
    </row>
    <row r="12" spans="1:31" x14ac:dyDescent="0.25">
      <c r="W12" s="162">
        <v>42319</v>
      </c>
      <c r="X12" s="12">
        <v>99.04</v>
      </c>
      <c r="Y12" s="12">
        <v>99.4</v>
      </c>
      <c r="Z12" s="12">
        <v>98.07</v>
      </c>
      <c r="AA12" s="12">
        <v>98.26</v>
      </c>
      <c r="AB12" s="117">
        <v>2165900</v>
      </c>
      <c r="AC12" s="12">
        <v>98.26</v>
      </c>
      <c r="AD12" s="2">
        <f t="shared" si="0"/>
        <v>1.3300000000000125</v>
      </c>
      <c r="AE12" s="167">
        <f t="shared" si="1"/>
        <v>-4.2561815970815209E-3</v>
      </c>
    </row>
    <row r="13" spans="1:31" x14ac:dyDescent="0.25">
      <c r="W13" s="162">
        <v>42318</v>
      </c>
      <c r="X13" s="12">
        <v>98.83</v>
      </c>
      <c r="Y13" s="12">
        <v>99.42</v>
      </c>
      <c r="Z13" s="12">
        <v>97.95</v>
      </c>
      <c r="AA13" s="12">
        <v>98.68</v>
      </c>
      <c r="AB13" s="117">
        <v>2738500</v>
      </c>
      <c r="AC13" s="12">
        <v>98.68</v>
      </c>
      <c r="AD13" s="2">
        <f t="shared" si="0"/>
        <v>1.4699999999999989</v>
      </c>
      <c r="AE13" s="167" t="e">
        <f t="shared" si="1"/>
        <v>#DIV/0!</v>
      </c>
    </row>
    <row r="14" spans="1:31" x14ac:dyDescent="0.25">
      <c r="W14" s="162">
        <v>42318</v>
      </c>
      <c r="X14" s="12" t="s">
        <v>197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W15" s="162">
        <v>42317</v>
      </c>
      <c r="X15" s="12">
        <v>100.6</v>
      </c>
      <c r="Y15" s="12">
        <v>100.84</v>
      </c>
      <c r="Z15" s="12">
        <v>99.21</v>
      </c>
      <c r="AA15" s="12">
        <v>99.66</v>
      </c>
      <c r="AB15" s="117">
        <v>3164700</v>
      </c>
      <c r="AC15" s="12">
        <v>99.02</v>
      </c>
      <c r="AD15" s="2">
        <f t="shared" si="0"/>
        <v>1.6300000000000097</v>
      </c>
      <c r="AE15" s="167">
        <f t="shared" si="1"/>
        <v>-1.128307538691975E-2</v>
      </c>
    </row>
    <row r="16" spans="1:31" x14ac:dyDescent="0.25">
      <c r="W16" s="162">
        <v>42314</v>
      </c>
      <c r="X16" s="12">
        <v>100.04</v>
      </c>
      <c r="Y16" s="12">
        <v>100.8</v>
      </c>
      <c r="Z16" s="12">
        <v>99.29</v>
      </c>
      <c r="AA16" s="12">
        <v>100.8</v>
      </c>
      <c r="AB16" s="117">
        <v>2735100</v>
      </c>
      <c r="AC16" s="12">
        <v>100.15</v>
      </c>
      <c r="AD16" s="2">
        <f t="shared" si="0"/>
        <v>1.5099999999999909</v>
      </c>
      <c r="AE16" s="167">
        <f t="shared" si="1"/>
        <v>0</v>
      </c>
    </row>
    <row r="17" spans="9:31" x14ac:dyDescent="0.25">
      <c r="W17" s="162">
        <v>42313</v>
      </c>
      <c r="X17" s="12">
        <v>100.43</v>
      </c>
      <c r="Y17" s="12">
        <v>100.99</v>
      </c>
      <c r="Z17" s="12">
        <v>99.72</v>
      </c>
      <c r="AA17" s="12">
        <v>100.8</v>
      </c>
      <c r="AB17" s="117">
        <v>2832400</v>
      </c>
      <c r="AC17" s="12">
        <v>100.15</v>
      </c>
      <c r="AD17" s="2">
        <f t="shared" si="0"/>
        <v>1.269999999999996</v>
      </c>
      <c r="AE17" s="167">
        <f t="shared" si="1"/>
        <v>4.6143043434647701E-3</v>
      </c>
    </row>
    <row r="18" spans="9:31" x14ac:dyDescent="0.25">
      <c r="W18" s="162">
        <v>42312</v>
      </c>
      <c r="X18" s="12">
        <v>100.42</v>
      </c>
      <c r="Y18" s="12">
        <v>101.04</v>
      </c>
      <c r="Z18" s="12">
        <v>100</v>
      </c>
      <c r="AA18" s="12">
        <v>100.33</v>
      </c>
      <c r="AB18" s="117">
        <v>3116100</v>
      </c>
      <c r="AC18" s="12">
        <v>99.69</v>
      </c>
      <c r="AD18" s="2">
        <f t="shared" si="0"/>
        <v>1.0400000000000063</v>
      </c>
      <c r="AE18" s="167">
        <f t="shared" si="1"/>
        <v>3.3212560386473022E-3</v>
      </c>
    </row>
    <row r="19" spans="9:31" x14ac:dyDescent="0.25">
      <c r="I19" s="2"/>
      <c r="W19" s="162">
        <v>42311</v>
      </c>
      <c r="X19" s="12">
        <v>99.38</v>
      </c>
      <c r="Y19" s="12">
        <v>100.34</v>
      </c>
      <c r="Z19" s="12">
        <v>98.8</v>
      </c>
      <c r="AA19" s="12">
        <v>100</v>
      </c>
      <c r="AB19" s="117">
        <v>3090000</v>
      </c>
      <c r="AC19" s="12">
        <v>99.36</v>
      </c>
      <c r="AD19" s="2">
        <f t="shared" si="0"/>
        <v>1.5400000000000063</v>
      </c>
      <c r="AE19" s="167">
        <f t="shared" si="1"/>
        <v>6.1772151898733529E-3</v>
      </c>
    </row>
    <row r="20" spans="9:31" x14ac:dyDescent="0.25">
      <c r="W20" s="162">
        <v>42310</v>
      </c>
      <c r="X20" s="12">
        <v>98.82</v>
      </c>
      <c r="Y20" s="12">
        <v>99.58</v>
      </c>
      <c r="Z20" s="12">
        <v>98.35</v>
      </c>
      <c r="AA20" s="12">
        <v>99.39</v>
      </c>
      <c r="AB20" s="117">
        <v>3067500</v>
      </c>
      <c r="AC20" s="12">
        <v>98.75</v>
      </c>
      <c r="AD20" s="2">
        <f t="shared" si="0"/>
        <v>1.230000000000004</v>
      </c>
      <c r="AE20" s="167">
        <f t="shared" si="1"/>
        <v>9.9202290857025588E-3</v>
      </c>
    </row>
    <row r="21" spans="9:31" x14ac:dyDescent="0.25">
      <c r="W21" s="162">
        <v>42307</v>
      </c>
      <c r="X21" s="12">
        <v>99.03</v>
      </c>
      <c r="Y21" s="12">
        <v>99.18</v>
      </c>
      <c r="Z21" s="12">
        <v>98.26</v>
      </c>
      <c r="AA21" s="12">
        <v>98.41</v>
      </c>
      <c r="AB21" s="117">
        <v>4010900</v>
      </c>
      <c r="AC21" s="12">
        <v>97.78</v>
      </c>
      <c r="AD21" s="2">
        <f t="shared" si="0"/>
        <v>0.92000000000000171</v>
      </c>
      <c r="AE21" s="167">
        <f t="shared" si="1"/>
        <v>-6.4017884361344812E-3</v>
      </c>
    </row>
    <row r="22" spans="9:31" x14ac:dyDescent="0.25">
      <c r="W22" s="162">
        <v>42306</v>
      </c>
      <c r="X22" s="12">
        <v>99.24</v>
      </c>
      <c r="Y22" s="12">
        <v>99.61</v>
      </c>
      <c r="Z22" s="12">
        <v>98.24</v>
      </c>
      <c r="AA22" s="12">
        <v>99.05</v>
      </c>
      <c r="AB22" s="117">
        <v>3287300</v>
      </c>
      <c r="AC22" s="12">
        <v>98.41</v>
      </c>
      <c r="AD22" s="2">
        <f t="shared" si="0"/>
        <v>1.3700000000000045</v>
      </c>
      <c r="AE22" s="167">
        <f t="shared" si="1"/>
        <v>-2.7361167409810649E-3</v>
      </c>
    </row>
    <row r="23" spans="9:31" x14ac:dyDescent="0.25">
      <c r="W23" s="162">
        <v>42305</v>
      </c>
      <c r="X23" s="12">
        <v>99.37</v>
      </c>
      <c r="Y23" s="12">
        <v>99.52</v>
      </c>
      <c r="Z23" s="12">
        <v>98.17</v>
      </c>
      <c r="AA23" s="12">
        <v>99.32</v>
      </c>
      <c r="AB23" s="117">
        <v>3829900</v>
      </c>
      <c r="AC23" s="12">
        <v>98.68</v>
      </c>
      <c r="AD23" s="2">
        <f t="shared" si="0"/>
        <v>1.3499999999999943</v>
      </c>
      <c r="AE23" s="167">
        <f t="shared" si="1"/>
        <v>4.3765903307888543E-3</v>
      </c>
    </row>
    <row r="24" spans="9:31" x14ac:dyDescent="0.25">
      <c r="W24" s="162">
        <v>42304</v>
      </c>
      <c r="X24" s="12">
        <v>99.8</v>
      </c>
      <c r="Y24" s="12">
        <v>99.97</v>
      </c>
      <c r="Z24" s="12">
        <v>98.71</v>
      </c>
      <c r="AA24" s="12">
        <v>98.88</v>
      </c>
      <c r="AB24" s="117">
        <v>3396500</v>
      </c>
      <c r="AC24" s="12">
        <v>98.25</v>
      </c>
      <c r="AD24" s="2">
        <f t="shared" si="0"/>
        <v>1.2600000000000051</v>
      </c>
      <c r="AE24" s="167">
        <f t="shared" si="1"/>
        <v>-1.345516618134357E-2</v>
      </c>
    </row>
    <row r="25" spans="9:31" x14ac:dyDescent="0.25">
      <c r="W25" s="162">
        <v>42303</v>
      </c>
      <c r="X25" s="12">
        <v>100.62</v>
      </c>
      <c r="Y25" s="12">
        <v>100.98</v>
      </c>
      <c r="Z25" s="12">
        <v>100</v>
      </c>
      <c r="AA25" s="12">
        <v>100.23</v>
      </c>
      <c r="AB25" s="117">
        <v>2701000</v>
      </c>
      <c r="AC25" s="12">
        <v>99.59</v>
      </c>
      <c r="AD25" s="2">
        <f t="shared" si="0"/>
        <v>0.98000000000000398</v>
      </c>
      <c r="AE25" s="167">
        <f t="shared" si="1"/>
        <v>-3.8011403421025491E-3</v>
      </c>
    </row>
    <row r="26" spans="9:31" x14ac:dyDescent="0.25">
      <c r="W26" s="162">
        <v>42300</v>
      </c>
      <c r="X26" s="12">
        <v>100.46</v>
      </c>
      <c r="Y26" s="12">
        <v>100.9</v>
      </c>
      <c r="Z26" s="12">
        <v>100.18</v>
      </c>
      <c r="AA26" s="12">
        <v>100.62</v>
      </c>
      <c r="AB26" s="117">
        <v>5032900</v>
      </c>
      <c r="AC26" s="12">
        <v>99.97</v>
      </c>
      <c r="AD26" s="2">
        <f t="shared" si="0"/>
        <v>0.71999999999999886</v>
      </c>
      <c r="AE26" s="167">
        <f t="shared" si="1"/>
        <v>8.2702975289963288E-3</v>
      </c>
    </row>
    <row r="27" spans="9:31" x14ac:dyDescent="0.25">
      <c r="W27" s="162">
        <v>42299</v>
      </c>
      <c r="X27" s="12">
        <v>98.29</v>
      </c>
      <c r="Y27" s="12">
        <v>100.23</v>
      </c>
      <c r="Z27" s="12">
        <v>98.1</v>
      </c>
      <c r="AA27" s="12">
        <v>99.79</v>
      </c>
      <c r="AB27" s="117">
        <v>5722400</v>
      </c>
      <c r="AC27" s="12">
        <v>99.15</v>
      </c>
      <c r="AD27" s="2">
        <f t="shared" si="0"/>
        <v>2.1300000000000097</v>
      </c>
      <c r="AE27" s="167">
        <f t="shared" si="1"/>
        <v>1.8594616807068087E-2</v>
      </c>
    </row>
    <row r="28" spans="9:31" x14ac:dyDescent="0.25">
      <c r="W28" s="162">
        <v>42298</v>
      </c>
      <c r="X28" s="12">
        <v>96.24</v>
      </c>
      <c r="Y28" s="12">
        <v>98.68</v>
      </c>
      <c r="Z28" s="12">
        <v>96.02</v>
      </c>
      <c r="AA28" s="12">
        <v>97.97</v>
      </c>
      <c r="AB28" s="117">
        <v>10498900</v>
      </c>
      <c r="AC28" s="12">
        <v>97.34</v>
      </c>
      <c r="AD28" s="2">
        <f t="shared" si="0"/>
        <v>2.6600000000000108</v>
      </c>
      <c r="AE28" s="167">
        <f t="shared" si="1"/>
        <v>2.4523734343753212E-2</v>
      </c>
    </row>
    <row r="29" spans="9:31" x14ac:dyDescent="0.25">
      <c r="W29" s="162">
        <v>42297</v>
      </c>
      <c r="X29" s="12">
        <v>94.33</v>
      </c>
      <c r="Y29" s="12">
        <v>97.69</v>
      </c>
      <c r="Z29" s="12">
        <v>93.08</v>
      </c>
      <c r="AA29" s="12">
        <v>95.62</v>
      </c>
      <c r="AB29" s="117">
        <v>9005200</v>
      </c>
      <c r="AC29" s="12">
        <v>95.01</v>
      </c>
      <c r="AD29" s="2">
        <f t="shared" si="0"/>
        <v>4.6099999999999994</v>
      </c>
      <c r="AE29" s="167">
        <f t="shared" si="1"/>
        <v>3.8814782418543858E-2</v>
      </c>
    </row>
    <row r="30" spans="9:31" x14ac:dyDescent="0.25">
      <c r="W30" s="162">
        <v>42296</v>
      </c>
      <c r="X30" s="12">
        <v>92.5</v>
      </c>
      <c r="Y30" s="12">
        <v>92.85</v>
      </c>
      <c r="Z30" s="12">
        <v>91.21</v>
      </c>
      <c r="AA30" s="12">
        <v>92.05</v>
      </c>
      <c r="AB30" s="117">
        <v>5513800</v>
      </c>
      <c r="AC30" s="12">
        <v>91.46</v>
      </c>
      <c r="AD30" s="2">
        <f t="shared" si="0"/>
        <v>1.6400000000000006</v>
      </c>
      <c r="AE30" s="167">
        <f t="shared" si="1"/>
        <v>-1.0173160173160278E-2</v>
      </c>
    </row>
    <row r="31" spans="9:31" x14ac:dyDescent="0.25">
      <c r="W31" s="162">
        <v>42293</v>
      </c>
      <c r="X31" s="12">
        <v>94</v>
      </c>
      <c r="Y31" s="12">
        <v>94.15</v>
      </c>
      <c r="Z31" s="12">
        <v>92.63</v>
      </c>
      <c r="AA31" s="12">
        <v>93</v>
      </c>
      <c r="AB31" s="117">
        <v>3085400</v>
      </c>
      <c r="AC31" s="12">
        <v>92.4</v>
      </c>
      <c r="AD31" s="2">
        <f t="shared" si="0"/>
        <v>1.5200000000000102</v>
      </c>
      <c r="AE31" s="167">
        <f t="shared" si="1"/>
        <v>-1.9442644199609838E-3</v>
      </c>
    </row>
    <row r="32" spans="9:31" x14ac:dyDescent="0.25">
      <c r="W32" s="162">
        <v>42292</v>
      </c>
      <c r="X32" s="12">
        <v>92.71</v>
      </c>
      <c r="Y32" s="12">
        <v>93.23</v>
      </c>
      <c r="Z32" s="12">
        <v>92.15</v>
      </c>
      <c r="AA32" s="12">
        <v>93.18</v>
      </c>
      <c r="AB32" s="117">
        <v>3829800</v>
      </c>
      <c r="AC32" s="12">
        <v>92.58</v>
      </c>
      <c r="AD32" s="2">
        <f t="shared" si="0"/>
        <v>1.0799999999999983</v>
      </c>
      <c r="AE32" s="167">
        <f t="shared" si="1"/>
        <v>1.0919414719370968E-2</v>
      </c>
    </row>
    <row r="33" spans="15:31" x14ac:dyDescent="0.25">
      <c r="W33" s="162">
        <v>42291</v>
      </c>
      <c r="X33" s="12">
        <v>94.27</v>
      </c>
      <c r="Y33" s="12">
        <v>94.86</v>
      </c>
      <c r="Z33" s="12">
        <v>91.76</v>
      </c>
      <c r="AA33" s="12">
        <v>92.17</v>
      </c>
      <c r="AB33" s="117">
        <v>5608300</v>
      </c>
      <c r="AC33" s="12">
        <v>91.58</v>
      </c>
      <c r="AD33" s="2">
        <f t="shared" si="0"/>
        <v>3.0999999999999943</v>
      </c>
      <c r="AE33" s="167">
        <f t="shared" si="1"/>
        <v>-2.2312373225152116E-2</v>
      </c>
    </row>
    <row r="34" spans="15:31" x14ac:dyDescent="0.25">
      <c r="W34" s="162">
        <v>42290</v>
      </c>
      <c r="X34" s="12">
        <v>94.17</v>
      </c>
      <c r="Y34" s="12">
        <v>94.75</v>
      </c>
      <c r="Z34" s="12">
        <v>93.64</v>
      </c>
      <c r="AA34" s="12">
        <v>94.28</v>
      </c>
      <c r="AB34" s="117">
        <v>4079300</v>
      </c>
      <c r="AC34" s="12">
        <v>93.67</v>
      </c>
      <c r="AD34" s="2">
        <f t="shared" si="0"/>
        <v>1.1099999999999994</v>
      </c>
      <c r="AE34" s="167">
        <f t="shared" si="1"/>
        <v>-1.2128242986711557E-2</v>
      </c>
    </row>
    <row r="35" spans="15:31" x14ac:dyDescent="0.25">
      <c r="W35" s="162">
        <v>42289</v>
      </c>
      <c r="X35" s="12">
        <v>94.94</v>
      </c>
      <c r="Y35" s="12">
        <v>95.47</v>
      </c>
      <c r="Z35" s="12">
        <v>94.61</v>
      </c>
      <c r="AA35" s="12">
        <v>95.43</v>
      </c>
      <c r="AB35" s="117">
        <v>3194900</v>
      </c>
      <c r="AC35" s="12">
        <v>94.82</v>
      </c>
      <c r="AD35" s="2">
        <f t="shared" si="0"/>
        <v>0.85999999999999943</v>
      </c>
      <c r="AE35" s="167">
        <f t="shared" si="1"/>
        <v>6.3317855635269815E-4</v>
      </c>
    </row>
    <row r="36" spans="15:31" x14ac:dyDescent="0.25">
      <c r="W36" s="162">
        <v>42286</v>
      </c>
      <c r="X36" s="12">
        <v>94.67</v>
      </c>
      <c r="Y36" s="12">
        <v>95.94</v>
      </c>
      <c r="Z36" s="12">
        <v>94.51</v>
      </c>
      <c r="AA36" s="12">
        <v>95.37</v>
      </c>
      <c r="AB36" s="117">
        <v>4099900</v>
      </c>
      <c r="AC36" s="12">
        <v>94.76</v>
      </c>
      <c r="AD36" s="2">
        <f t="shared" si="0"/>
        <v>1.4299999999999926</v>
      </c>
      <c r="AE36" s="167">
        <f t="shared" si="1"/>
        <v>1.1096884336321056E-2</v>
      </c>
    </row>
    <row r="37" spans="15:31" x14ac:dyDescent="0.25">
      <c r="W37" s="162">
        <v>42285</v>
      </c>
      <c r="X37" s="12">
        <v>92.86</v>
      </c>
      <c r="Y37" s="12">
        <v>94.39</v>
      </c>
      <c r="Z37" s="12">
        <v>92.84</v>
      </c>
      <c r="AA37" s="12">
        <v>94.33</v>
      </c>
      <c r="AB37" s="117">
        <v>4051800</v>
      </c>
      <c r="AC37" s="12">
        <v>93.72</v>
      </c>
      <c r="AD37" s="2">
        <f t="shared" si="0"/>
        <v>1.5499999999999972</v>
      </c>
      <c r="AE37" s="167">
        <f t="shared" si="1"/>
        <v>8.7181143041652476E-3</v>
      </c>
    </row>
    <row r="38" spans="15:31" x14ac:dyDescent="0.25">
      <c r="W38" s="162">
        <v>42284</v>
      </c>
      <c r="X38" s="12">
        <v>94</v>
      </c>
      <c r="Y38" s="12">
        <v>94.16</v>
      </c>
      <c r="Z38" s="12">
        <v>92.57</v>
      </c>
      <c r="AA38" s="12">
        <v>93.51</v>
      </c>
      <c r="AB38" s="117">
        <v>3516100</v>
      </c>
      <c r="AC38" s="12">
        <v>92.91</v>
      </c>
      <c r="AD38" s="2">
        <f t="shared" si="0"/>
        <v>1.5900000000000034</v>
      </c>
      <c r="AE38" s="167">
        <f t="shared" si="1"/>
        <v>1.0330578512396826E-2</v>
      </c>
    </row>
    <row r="39" spans="15:31" ht="20.25" thickBot="1" x14ac:dyDescent="0.35">
      <c r="P39" s="336" t="s">
        <v>78</v>
      </c>
      <c r="Q39" s="336"/>
      <c r="T39" s="113" t="s">
        <v>129</v>
      </c>
      <c r="W39" s="162">
        <v>42283</v>
      </c>
      <c r="X39" s="12">
        <v>92.15</v>
      </c>
      <c r="Y39" s="12">
        <v>92.85</v>
      </c>
      <c r="Z39" s="12">
        <v>92.01</v>
      </c>
      <c r="AA39" s="12">
        <v>92.55</v>
      </c>
      <c r="AB39" s="117">
        <v>3386600</v>
      </c>
      <c r="AC39" s="12">
        <v>91.96</v>
      </c>
      <c r="AD39" s="2">
        <f t="shared" si="0"/>
        <v>0.8399999999999892</v>
      </c>
      <c r="AE39" s="167">
        <f t="shared" si="1"/>
        <v>3.1635213264971096E-3</v>
      </c>
    </row>
    <row r="40" spans="15:31" ht="15.75" thickTop="1" x14ac:dyDescent="0.25">
      <c r="O40" s="2"/>
      <c r="P40" s="105">
        <v>1.1000000000000001</v>
      </c>
      <c r="Q40" s="105">
        <f>P40*$Q$4</f>
        <v>106.48</v>
      </c>
      <c r="T40" s="157" t="s">
        <v>114</v>
      </c>
      <c r="U40" s="120">
        <v>97.27</v>
      </c>
      <c r="W40" s="162">
        <v>42282</v>
      </c>
      <c r="X40" s="12">
        <v>90.44</v>
      </c>
      <c r="Y40" s="12">
        <v>92.48</v>
      </c>
      <c r="Z40" s="12">
        <v>90.22</v>
      </c>
      <c r="AA40" s="12">
        <v>92.26</v>
      </c>
      <c r="AB40" s="117">
        <v>4912500</v>
      </c>
      <c r="AC40" s="12">
        <v>91.67</v>
      </c>
      <c r="AD40" s="2">
        <f t="shared" si="0"/>
        <v>2.2600000000000051</v>
      </c>
      <c r="AE40" s="167">
        <f t="shared" si="1"/>
        <v>2.7805807825989515E-2</v>
      </c>
    </row>
    <row r="41" spans="15:31" x14ac:dyDescent="0.25">
      <c r="O41" s="2"/>
      <c r="P41" s="105">
        <v>1.0900000000000001</v>
      </c>
      <c r="Q41" s="105">
        <f t="shared" ref="Q41:Q60" si="2">P41*$Q$4</f>
        <v>105.512</v>
      </c>
      <c r="T41" s="115" t="s">
        <v>115</v>
      </c>
      <c r="U41" s="110">
        <v>97.01</v>
      </c>
      <c r="W41" s="162">
        <v>42279</v>
      </c>
      <c r="X41" s="12">
        <v>87.49</v>
      </c>
      <c r="Y41" s="12">
        <v>89.89</v>
      </c>
      <c r="Z41" s="12">
        <v>86.82</v>
      </c>
      <c r="AA41" s="12">
        <v>89.77</v>
      </c>
      <c r="AB41" s="117">
        <v>4624200</v>
      </c>
      <c r="AC41" s="12">
        <v>89.19</v>
      </c>
      <c r="AD41" s="2">
        <f t="shared" si="0"/>
        <v>3.0700000000000074</v>
      </c>
      <c r="AE41" s="167">
        <f t="shared" si="1"/>
        <v>1.5947146599840423E-2</v>
      </c>
    </row>
    <row r="42" spans="15:31" x14ac:dyDescent="0.25">
      <c r="O42" s="2"/>
      <c r="P42" s="105">
        <v>1.08</v>
      </c>
      <c r="Q42" s="105">
        <f t="shared" si="2"/>
        <v>104.544</v>
      </c>
      <c r="T42" s="115" t="s">
        <v>116</v>
      </c>
      <c r="U42" s="110" t="s">
        <v>355</v>
      </c>
      <c r="W42" s="162">
        <v>42278</v>
      </c>
      <c r="X42" s="12">
        <v>88.9</v>
      </c>
      <c r="Y42" s="12">
        <v>89.43</v>
      </c>
      <c r="Z42" s="12">
        <v>87.53</v>
      </c>
      <c r="AA42" s="12">
        <v>88.36</v>
      </c>
      <c r="AB42" s="117">
        <v>3668600</v>
      </c>
      <c r="AC42" s="12">
        <v>87.79</v>
      </c>
      <c r="AD42" s="2">
        <f t="shared" si="0"/>
        <v>1.9000000000000057</v>
      </c>
      <c r="AE42" s="167">
        <f t="shared" si="1"/>
        <v>-7.1250848224383434E-3</v>
      </c>
    </row>
    <row r="43" spans="15:31" x14ac:dyDescent="0.25">
      <c r="O43" s="2"/>
      <c r="P43" s="105">
        <v>1.07</v>
      </c>
      <c r="Q43" s="105">
        <f t="shared" si="2"/>
        <v>103.57600000000001</v>
      </c>
      <c r="T43" s="115" t="s">
        <v>117</v>
      </c>
      <c r="U43" s="110" t="s">
        <v>356</v>
      </c>
      <c r="W43" s="162">
        <v>42277</v>
      </c>
      <c r="X43" s="12">
        <v>88.64</v>
      </c>
      <c r="Y43" s="12">
        <v>89.57</v>
      </c>
      <c r="Z43" s="12">
        <v>88.08</v>
      </c>
      <c r="AA43" s="12">
        <v>88.99</v>
      </c>
      <c r="AB43" s="117">
        <v>5065900</v>
      </c>
      <c r="AC43" s="12">
        <v>88.42</v>
      </c>
      <c r="AD43" s="2">
        <f t="shared" si="0"/>
        <v>1.4899999999999949</v>
      </c>
      <c r="AE43" s="167">
        <f t="shared" si="1"/>
        <v>1.1439029970258474E-2</v>
      </c>
    </row>
    <row r="44" spans="15:31" x14ac:dyDescent="0.25">
      <c r="O44" s="2"/>
      <c r="P44" s="105">
        <v>1.06</v>
      </c>
      <c r="Q44" s="105">
        <f t="shared" si="2"/>
        <v>102.608</v>
      </c>
      <c r="T44" s="115" t="s">
        <v>118</v>
      </c>
      <c r="U44" s="110">
        <v>109.18</v>
      </c>
      <c r="W44" s="162">
        <v>42276</v>
      </c>
      <c r="X44" s="12">
        <v>86.58</v>
      </c>
      <c r="Y44" s="12">
        <v>88.08</v>
      </c>
      <c r="Z44" s="12">
        <v>86.46</v>
      </c>
      <c r="AA44" s="12">
        <v>87.98</v>
      </c>
      <c r="AB44" s="117">
        <v>4117600</v>
      </c>
      <c r="AC44" s="12">
        <v>87.42</v>
      </c>
      <c r="AD44" s="2">
        <f t="shared" si="0"/>
        <v>1.6200000000000045</v>
      </c>
      <c r="AE44" s="167">
        <f t="shared" si="1"/>
        <v>1.3330242262663772E-2</v>
      </c>
    </row>
    <row r="45" spans="15:31" x14ac:dyDescent="0.25">
      <c r="O45" s="2"/>
      <c r="P45" s="105">
        <v>1.05</v>
      </c>
      <c r="Q45" s="105">
        <f t="shared" si="2"/>
        <v>101.64</v>
      </c>
      <c r="T45" s="115" t="s">
        <v>119</v>
      </c>
      <c r="U45" s="110">
        <v>1.16642</v>
      </c>
      <c r="W45" s="162">
        <v>42275</v>
      </c>
      <c r="X45" s="12">
        <v>86.6</v>
      </c>
      <c r="Y45" s="12">
        <v>87.47</v>
      </c>
      <c r="Z45" s="12">
        <v>86.29</v>
      </c>
      <c r="AA45" s="12">
        <v>86.83</v>
      </c>
      <c r="AB45" s="117">
        <v>5343700</v>
      </c>
      <c r="AC45" s="12">
        <v>86.27</v>
      </c>
      <c r="AD45" s="2">
        <f t="shared" si="0"/>
        <v>1.1799999999999926</v>
      </c>
      <c r="AE45" s="167">
        <f t="shared" si="1"/>
        <v>-5.4184920451925134E-3</v>
      </c>
    </row>
    <row r="46" spans="15:31" x14ac:dyDescent="0.25">
      <c r="O46" s="2"/>
      <c r="P46" s="105">
        <v>1.04</v>
      </c>
      <c r="Q46" s="105">
        <f t="shared" si="2"/>
        <v>100.672</v>
      </c>
      <c r="T46" s="115" t="s">
        <v>120</v>
      </c>
      <c r="U46" s="110" t="s">
        <v>160</v>
      </c>
      <c r="W46" s="162">
        <v>42272</v>
      </c>
      <c r="X46" s="12">
        <v>87.63</v>
      </c>
      <c r="Y46" s="12">
        <v>88.17</v>
      </c>
      <c r="Z46" s="12">
        <v>86.73</v>
      </c>
      <c r="AA46" s="12">
        <v>87.3</v>
      </c>
      <c r="AB46" s="117">
        <v>7447600</v>
      </c>
      <c r="AC46" s="12">
        <v>86.74</v>
      </c>
      <c r="AD46" s="2">
        <f t="shared" si="0"/>
        <v>1.4399999999999977</v>
      </c>
      <c r="AE46" s="167">
        <f t="shared" si="1"/>
        <v>5.5645722235102557E-3</v>
      </c>
    </row>
    <row r="47" spans="15:31" x14ac:dyDescent="0.25">
      <c r="O47" s="2"/>
      <c r="P47" s="105">
        <v>1.03</v>
      </c>
      <c r="Q47" s="105">
        <f t="shared" si="2"/>
        <v>99.703999999999994</v>
      </c>
      <c r="T47" s="115"/>
      <c r="U47" s="110"/>
      <c r="W47" s="162">
        <v>42271</v>
      </c>
      <c r="X47" s="12">
        <v>85.75</v>
      </c>
      <c r="Y47" s="12">
        <v>86.99</v>
      </c>
      <c r="Z47" s="12">
        <v>85.5</v>
      </c>
      <c r="AA47" s="12">
        <v>86.82</v>
      </c>
      <c r="AB47" s="117">
        <v>7126800</v>
      </c>
      <c r="AC47" s="12">
        <v>86.26</v>
      </c>
      <c r="AD47" s="2">
        <f t="shared" si="0"/>
        <v>1.4899999999999949</v>
      </c>
      <c r="AE47" s="167">
        <f t="shared" si="1"/>
        <v>-1.6203703703703276E-3</v>
      </c>
    </row>
    <row r="48" spans="15:31" x14ac:dyDescent="0.25">
      <c r="O48" s="2"/>
      <c r="P48" s="105">
        <v>1.02</v>
      </c>
      <c r="Q48" s="105">
        <f t="shared" si="2"/>
        <v>98.736000000000004</v>
      </c>
      <c r="T48" s="115" t="s">
        <v>121</v>
      </c>
      <c r="U48" s="110" t="s">
        <v>321</v>
      </c>
      <c r="W48" s="162">
        <v>42270</v>
      </c>
      <c r="X48" s="12">
        <v>88.15</v>
      </c>
      <c r="Y48" s="12">
        <v>88.38</v>
      </c>
      <c r="Z48" s="12">
        <v>85.9</v>
      </c>
      <c r="AA48" s="12">
        <v>86.96</v>
      </c>
      <c r="AB48" s="117">
        <v>7324200</v>
      </c>
      <c r="AC48" s="12">
        <v>86.4</v>
      </c>
      <c r="AD48" s="2">
        <f t="shared" si="0"/>
        <v>2.4799999999999898</v>
      </c>
      <c r="AE48" s="167">
        <f t="shared" si="1"/>
        <v>-1.4036288942143038E-2</v>
      </c>
    </row>
    <row r="49" spans="15:31" x14ac:dyDescent="0.25">
      <c r="O49" s="2"/>
      <c r="P49" s="105">
        <v>1.01</v>
      </c>
      <c r="Q49" s="105">
        <f t="shared" si="2"/>
        <v>97.768000000000001</v>
      </c>
      <c r="T49" s="115" t="s">
        <v>122</v>
      </c>
      <c r="U49" s="110" t="s">
        <v>196</v>
      </c>
      <c r="W49" s="162">
        <v>42269</v>
      </c>
      <c r="X49" s="12">
        <v>88.98</v>
      </c>
      <c r="Y49" s="12">
        <v>89.7</v>
      </c>
      <c r="Z49" s="12">
        <v>87.66</v>
      </c>
      <c r="AA49" s="12">
        <v>88.2</v>
      </c>
      <c r="AB49" s="117">
        <v>7911700</v>
      </c>
      <c r="AC49" s="12">
        <v>87.63</v>
      </c>
      <c r="AD49" s="2">
        <f t="shared" si="0"/>
        <v>2.0400000000000063</v>
      </c>
      <c r="AE49" s="167">
        <f t="shared" si="1"/>
        <v>-3.6609498680738817E-2</v>
      </c>
    </row>
    <row r="50" spans="15:31" x14ac:dyDescent="0.25">
      <c r="O50" s="2"/>
      <c r="P50" s="105">
        <v>1</v>
      </c>
      <c r="Q50" s="105">
        <f t="shared" si="2"/>
        <v>96.8</v>
      </c>
      <c r="T50" s="115" t="s">
        <v>123</v>
      </c>
      <c r="U50" s="112">
        <v>1919808</v>
      </c>
      <c r="W50" s="162">
        <v>42268</v>
      </c>
      <c r="X50" s="12">
        <v>91.33</v>
      </c>
      <c r="Y50" s="12">
        <v>92.17</v>
      </c>
      <c r="Z50" s="12">
        <v>91</v>
      </c>
      <c r="AA50" s="12">
        <v>91.55</v>
      </c>
      <c r="AB50" s="117">
        <v>2981200</v>
      </c>
      <c r="AC50" s="12">
        <v>90.96</v>
      </c>
      <c r="AD50" s="2">
        <f t="shared" si="0"/>
        <v>1.1700000000000017</v>
      </c>
      <c r="AE50" s="167">
        <f t="shared" si="1"/>
        <v>5.1939440822190708E-3</v>
      </c>
    </row>
    <row r="51" spans="15:31" x14ac:dyDescent="0.25">
      <c r="O51" s="2"/>
      <c r="P51" s="105">
        <v>0.99</v>
      </c>
      <c r="Q51" s="105">
        <f t="shared" si="2"/>
        <v>95.831999999999994</v>
      </c>
      <c r="T51" s="115" t="s">
        <v>126</v>
      </c>
      <c r="U51" s="112">
        <v>4903420</v>
      </c>
      <c r="W51" s="162">
        <v>42265</v>
      </c>
      <c r="X51" s="12">
        <v>92.41</v>
      </c>
      <c r="Y51" s="12">
        <v>92.6</v>
      </c>
      <c r="Z51" s="12">
        <v>90.53</v>
      </c>
      <c r="AA51" s="12">
        <v>91.07</v>
      </c>
      <c r="AB51" s="117">
        <v>10468800</v>
      </c>
      <c r="AC51" s="12">
        <v>90.49</v>
      </c>
      <c r="AD51" s="2">
        <f t="shared" si="0"/>
        <v>2.0699999999999932</v>
      </c>
      <c r="AE51" s="167">
        <f t="shared" si="1"/>
        <v>-2.3945636932369729E-2</v>
      </c>
    </row>
    <row r="52" spans="15:31" x14ac:dyDescent="0.25">
      <c r="O52" s="2"/>
      <c r="P52" s="105">
        <v>0.98</v>
      </c>
      <c r="Q52" s="105">
        <f t="shared" si="2"/>
        <v>94.86399999999999</v>
      </c>
      <c r="T52" s="115" t="s">
        <v>124</v>
      </c>
      <c r="U52" s="110" t="s">
        <v>322</v>
      </c>
      <c r="W52" s="162">
        <v>42264</v>
      </c>
      <c r="X52" s="12">
        <v>93.89</v>
      </c>
      <c r="Y52" s="12">
        <v>94.92</v>
      </c>
      <c r="Z52" s="12">
        <v>93.14</v>
      </c>
      <c r="AA52" s="12">
        <v>93.31</v>
      </c>
      <c r="AB52" s="117">
        <v>5205800</v>
      </c>
      <c r="AC52" s="12">
        <v>92.71</v>
      </c>
      <c r="AD52" s="2">
        <f t="shared" si="0"/>
        <v>1.7800000000000011</v>
      </c>
      <c r="AE52" s="167">
        <f t="shared" si="1"/>
        <v>-6.749517891579293E-3</v>
      </c>
    </row>
    <row r="53" spans="15:31" x14ac:dyDescent="0.25">
      <c r="P53" s="105">
        <v>0.97</v>
      </c>
      <c r="Q53" s="105">
        <f t="shared" si="2"/>
        <v>93.896000000000001</v>
      </c>
      <c r="T53" s="115" t="s">
        <v>127</v>
      </c>
      <c r="U53" s="110">
        <v>14.96</v>
      </c>
      <c r="W53" s="162">
        <v>42263</v>
      </c>
      <c r="X53" s="12">
        <v>92.72</v>
      </c>
      <c r="Y53" s="12">
        <v>94.11</v>
      </c>
      <c r="Z53" s="12">
        <v>92.68</v>
      </c>
      <c r="AA53" s="12">
        <v>93.94</v>
      </c>
      <c r="AB53" s="117">
        <v>3504200</v>
      </c>
      <c r="AC53" s="12">
        <v>93.34</v>
      </c>
      <c r="AD53" s="2">
        <f t="shared" si="0"/>
        <v>1.4299999999999926</v>
      </c>
      <c r="AE53" s="167">
        <f t="shared" si="1"/>
        <v>1.3683753258036502E-2</v>
      </c>
    </row>
    <row r="54" spans="15:31" x14ac:dyDescent="0.25">
      <c r="P54" s="105">
        <v>0.96</v>
      </c>
      <c r="Q54" s="105">
        <f t="shared" si="2"/>
        <v>92.927999999999997</v>
      </c>
      <c r="T54" s="115" t="s">
        <v>128</v>
      </c>
      <c r="U54" s="110">
        <v>6.47</v>
      </c>
      <c r="W54" s="162">
        <v>42262</v>
      </c>
      <c r="X54" s="12">
        <v>92.62</v>
      </c>
      <c r="Y54" s="12">
        <v>93.11</v>
      </c>
      <c r="Z54" s="12">
        <v>92.08</v>
      </c>
      <c r="AA54" s="12">
        <v>92.68</v>
      </c>
      <c r="AB54" s="117">
        <v>4107700</v>
      </c>
      <c r="AC54" s="12">
        <v>92.08</v>
      </c>
      <c r="AD54" s="2">
        <f t="shared" si="0"/>
        <v>1.0300000000000011</v>
      </c>
      <c r="AE54" s="167">
        <f t="shared" si="1"/>
        <v>9.2064883822884358E-3</v>
      </c>
    </row>
    <row r="55" spans="15:31" x14ac:dyDescent="0.25">
      <c r="P55" s="105">
        <v>0.95</v>
      </c>
      <c r="Q55" s="105">
        <f t="shared" si="2"/>
        <v>91.96</v>
      </c>
      <c r="T55" s="115" t="s">
        <v>125</v>
      </c>
      <c r="U55" s="110" t="s">
        <v>247</v>
      </c>
      <c r="W55" s="162">
        <v>42261</v>
      </c>
      <c r="X55" s="12">
        <v>92.3</v>
      </c>
      <c r="Y55" s="12">
        <v>92.44</v>
      </c>
      <c r="Z55" s="12">
        <v>91.39</v>
      </c>
      <c r="AA55" s="12">
        <v>91.83</v>
      </c>
      <c r="AB55" s="117">
        <v>3279200</v>
      </c>
      <c r="AC55" s="12">
        <v>91.24</v>
      </c>
      <c r="AD55" s="2">
        <f t="shared" si="0"/>
        <v>1.0499999999999972</v>
      </c>
      <c r="AE55" s="167">
        <f t="shared" si="1"/>
        <v>-5.4501853063003702E-3</v>
      </c>
    </row>
    <row r="56" spans="15:31" x14ac:dyDescent="0.25">
      <c r="P56" s="105">
        <v>0.94</v>
      </c>
      <c r="Q56" s="105">
        <f t="shared" si="2"/>
        <v>90.99199999999999</v>
      </c>
      <c r="W56" s="162">
        <v>42258</v>
      </c>
      <c r="X56" s="12">
        <v>91.2</v>
      </c>
      <c r="Y56" s="12">
        <v>92.34</v>
      </c>
      <c r="Z56" s="12">
        <v>91</v>
      </c>
      <c r="AA56" s="12">
        <v>92.33</v>
      </c>
      <c r="AB56" s="117">
        <v>4490200</v>
      </c>
      <c r="AC56" s="12">
        <v>91.74</v>
      </c>
      <c r="AD56" s="2">
        <f t="shared" si="0"/>
        <v>1.3400000000000034</v>
      </c>
      <c r="AE56" s="167">
        <f t="shared" si="1"/>
        <v>1.0241162867525411E-2</v>
      </c>
    </row>
    <row r="57" spans="15:31" x14ac:dyDescent="0.25">
      <c r="P57" s="105">
        <v>0.93</v>
      </c>
      <c r="Q57" s="105">
        <f t="shared" si="2"/>
        <v>90.024000000000001</v>
      </c>
      <c r="W57" s="162">
        <v>42257</v>
      </c>
      <c r="X57" s="12">
        <v>92.04</v>
      </c>
      <c r="Y57" s="12">
        <v>92.09</v>
      </c>
      <c r="Z57" s="12">
        <v>90.89</v>
      </c>
      <c r="AA57" s="12">
        <v>91.4</v>
      </c>
      <c r="AB57" s="117">
        <v>6120700</v>
      </c>
      <c r="AC57" s="12">
        <v>90.81</v>
      </c>
      <c r="AD57" s="2">
        <f t="shared" si="0"/>
        <v>1.2000000000000028</v>
      </c>
      <c r="AE57" s="167">
        <f t="shared" si="1"/>
        <v>-4.9309664694280331E-3</v>
      </c>
    </row>
    <row r="58" spans="15:31" x14ac:dyDescent="0.25">
      <c r="P58" s="105">
        <v>0.92</v>
      </c>
      <c r="Q58" s="105">
        <f t="shared" si="2"/>
        <v>89.055999999999997</v>
      </c>
      <c r="W58" s="162">
        <v>42256</v>
      </c>
      <c r="X58" s="12">
        <v>93.65</v>
      </c>
      <c r="Y58" s="12">
        <v>93.84</v>
      </c>
      <c r="Z58" s="12">
        <v>91.74</v>
      </c>
      <c r="AA58" s="12">
        <v>91.85</v>
      </c>
      <c r="AB58" s="117">
        <v>4783500</v>
      </c>
      <c r="AC58" s="12">
        <v>91.26</v>
      </c>
      <c r="AD58" s="2">
        <f t="shared" si="0"/>
        <v>2.1000000000000085</v>
      </c>
      <c r="AE58" s="167">
        <f t="shared" si="1"/>
        <v>-1.0409889394925154E-2</v>
      </c>
    </row>
    <row r="59" spans="15:31" x14ac:dyDescent="0.25">
      <c r="P59" s="105">
        <v>0.91</v>
      </c>
      <c r="Q59" s="105">
        <f t="shared" si="2"/>
        <v>88.087999999999994</v>
      </c>
      <c r="W59" s="162">
        <v>42255</v>
      </c>
      <c r="X59" s="12">
        <v>92.15</v>
      </c>
      <c r="Y59" s="12">
        <v>92.96</v>
      </c>
      <c r="Z59" s="12">
        <v>91.95</v>
      </c>
      <c r="AA59" s="12">
        <v>92.82</v>
      </c>
      <c r="AB59" s="117">
        <v>4814800</v>
      </c>
      <c r="AC59" s="12">
        <v>92.22</v>
      </c>
      <c r="AD59" s="2">
        <f t="shared" si="0"/>
        <v>1.0099999999999909</v>
      </c>
      <c r="AE59" s="167">
        <f t="shared" si="1"/>
        <v>2.3529411764706021E-2</v>
      </c>
    </row>
    <row r="60" spans="15:31" x14ac:dyDescent="0.25">
      <c r="P60" s="105">
        <v>0.9</v>
      </c>
      <c r="Q60" s="105">
        <f t="shared" si="2"/>
        <v>87.12</v>
      </c>
      <c r="W60" s="162">
        <v>42251</v>
      </c>
      <c r="X60" s="12">
        <v>90.82</v>
      </c>
      <c r="Y60" s="12">
        <v>91.15</v>
      </c>
      <c r="Z60" s="12">
        <v>90.36</v>
      </c>
      <c r="AA60" s="12">
        <v>90.68</v>
      </c>
      <c r="AB60" s="117">
        <v>4562800</v>
      </c>
      <c r="AC60" s="12">
        <v>90.1</v>
      </c>
      <c r="AD60" s="2">
        <f t="shared" si="0"/>
        <v>0.79000000000000625</v>
      </c>
      <c r="AE60" s="167">
        <f t="shared" si="1"/>
        <v>-1.3359614542268972E-2</v>
      </c>
    </row>
    <row r="61" spans="15:31" x14ac:dyDescent="0.25">
      <c r="W61" s="162">
        <v>42250</v>
      </c>
      <c r="X61" s="12">
        <v>92</v>
      </c>
      <c r="Y61" s="12">
        <v>92.58</v>
      </c>
      <c r="Z61" s="12">
        <v>91.64</v>
      </c>
      <c r="AA61" s="12">
        <v>91.91</v>
      </c>
      <c r="AB61" s="117">
        <v>4534600</v>
      </c>
      <c r="AC61" s="12">
        <v>91.32</v>
      </c>
      <c r="AD61" s="2">
        <f t="shared" si="0"/>
        <v>0.93999999999999773</v>
      </c>
      <c r="AE61" s="167">
        <f t="shared" si="1"/>
        <v>7.3910645339214653E-3</v>
      </c>
    </row>
    <row r="62" spans="15:31" x14ac:dyDescent="0.25">
      <c r="W62" s="162">
        <v>42249</v>
      </c>
      <c r="X62" s="12">
        <v>90.94</v>
      </c>
      <c r="Y62" s="12">
        <v>91.26</v>
      </c>
      <c r="Z62" s="12">
        <v>89.97</v>
      </c>
      <c r="AA62" s="12">
        <v>91.24</v>
      </c>
      <c r="AB62" s="117">
        <v>5642000</v>
      </c>
      <c r="AC62" s="12">
        <v>90.65</v>
      </c>
      <c r="AD62" s="2">
        <f t="shared" si="0"/>
        <v>1.2900000000000063</v>
      </c>
      <c r="AE62" s="167">
        <f t="shared" si="1"/>
        <v>1.6939645501458545E-2</v>
      </c>
    </row>
    <row r="63" spans="15:31" x14ac:dyDescent="0.25">
      <c r="W63" s="162">
        <v>42248</v>
      </c>
      <c r="X63" s="12">
        <v>89.49</v>
      </c>
      <c r="Y63" s="12">
        <v>90.68</v>
      </c>
      <c r="Z63" s="12">
        <v>89.28</v>
      </c>
      <c r="AA63" s="12">
        <v>89.72</v>
      </c>
      <c r="AB63" s="117">
        <v>6786600</v>
      </c>
      <c r="AC63" s="12">
        <v>89.14</v>
      </c>
      <c r="AD63" s="2">
        <f t="shared" si="0"/>
        <v>1.4000000000000057</v>
      </c>
      <c r="AE63" s="167">
        <f t="shared" si="1"/>
        <v>-2.0654801142605983E-2</v>
      </c>
    </row>
    <row r="64" spans="15:31" x14ac:dyDescent="0.25">
      <c r="W64" s="162">
        <v>42247</v>
      </c>
      <c r="X64" s="12">
        <v>91.21</v>
      </c>
      <c r="Y64" s="12">
        <v>92.62</v>
      </c>
      <c r="Z64" s="12">
        <v>90.54</v>
      </c>
      <c r="AA64" s="12">
        <v>91.61</v>
      </c>
      <c r="AB64" s="117">
        <v>7073400</v>
      </c>
      <c r="AC64" s="12">
        <v>91.02</v>
      </c>
      <c r="AD64" s="2">
        <f t="shared" si="0"/>
        <v>2.0799999999999983</v>
      </c>
      <c r="AE64" s="167">
        <f t="shared" si="1"/>
        <v>-1.7487046632124414E-2</v>
      </c>
    </row>
    <row r="65" spans="23:31" x14ac:dyDescent="0.25">
      <c r="W65" s="162">
        <v>42244</v>
      </c>
      <c r="X65" s="12">
        <v>92.85</v>
      </c>
      <c r="Y65" s="12">
        <v>93.55</v>
      </c>
      <c r="Z65" s="12">
        <v>92.67</v>
      </c>
      <c r="AA65" s="12">
        <v>93.24</v>
      </c>
      <c r="AB65" s="117">
        <v>5230200</v>
      </c>
      <c r="AC65" s="12">
        <v>92.64</v>
      </c>
      <c r="AD65" s="2">
        <f t="shared" si="0"/>
        <v>0.87999999999999545</v>
      </c>
      <c r="AE65" s="167">
        <f t="shared" si="1"/>
        <v>-3.2372936225322224E-4</v>
      </c>
    </row>
    <row r="66" spans="23:31" x14ac:dyDescent="0.25">
      <c r="W66" s="162">
        <v>42243</v>
      </c>
      <c r="X66" s="12">
        <v>92.52</v>
      </c>
      <c r="Y66" s="12">
        <v>93.48</v>
      </c>
      <c r="Z66" s="12">
        <v>91.55</v>
      </c>
      <c r="AA66" s="12">
        <v>93.27</v>
      </c>
      <c r="AB66" s="117">
        <v>7473800</v>
      </c>
      <c r="AC66" s="12">
        <v>92.67</v>
      </c>
      <c r="AD66" s="2">
        <f t="shared" si="0"/>
        <v>1.9300000000000068</v>
      </c>
      <c r="AE66" s="167">
        <f t="shared" si="1"/>
        <v>1.8687479388809436E-2</v>
      </c>
    </row>
    <row r="67" spans="23:31" x14ac:dyDescent="0.25">
      <c r="W67" s="162">
        <v>42242</v>
      </c>
      <c r="X67" s="12">
        <v>90.69</v>
      </c>
      <c r="Y67" s="12">
        <v>91.69</v>
      </c>
      <c r="Z67" s="12">
        <v>88.81</v>
      </c>
      <c r="AA67" s="12">
        <v>91.56</v>
      </c>
      <c r="AB67" s="117">
        <v>7380300</v>
      </c>
      <c r="AC67" s="12">
        <v>90.97</v>
      </c>
      <c r="AD67" s="2">
        <f t="shared" ref="AD67:AD68" si="3">Y67-Z67</f>
        <v>2.8799999999999955</v>
      </c>
      <c r="AE67" s="167">
        <f t="shared" ref="AE67" si="4">AC67/AC68-1</f>
        <v>3.1055196645132011E-2</v>
      </c>
    </row>
    <row r="68" spans="23:31" x14ac:dyDescent="0.25">
      <c r="W68" s="162">
        <v>42241</v>
      </c>
      <c r="X68" s="12">
        <v>93.36</v>
      </c>
      <c r="Y68" s="12">
        <v>93.75</v>
      </c>
      <c r="Z68" s="12">
        <v>88.69</v>
      </c>
      <c r="AA68" s="12">
        <v>88.8</v>
      </c>
      <c r="AB68" s="117">
        <v>8283500</v>
      </c>
      <c r="AC68" s="12">
        <v>88.23</v>
      </c>
      <c r="AD68" s="2">
        <f t="shared" si="3"/>
        <v>5.0600000000000023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202</v>
      </c>
      <c r="W2" s="162">
        <v>42333</v>
      </c>
      <c r="X2" s="12">
        <v>113.47</v>
      </c>
      <c r="Y2" s="12">
        <v>115.05</v>
      </c>
      <c r="Z2" s="12">
        <v>113</v>
      </c>
      <c r="AA2" s="12">
        <v>114.41</v>
      </c>
      <c r="AB2" s="117">
        <v>2927700</v>
      </c>
      <c r="AC2" s="12">
        <v>114.41</v>
      </c>
      <c r="AD2" s="2">
        <f>Y2-Z2</f>
        <v>2.0499999999999972</v>
      </c>
      <c r="AE2" s="167">
        <f>AC2/AC3-1</f>
        <v>1.0778337308949615E-2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42332</v>
      </c>
      <c r="X3" s="12">
        <v>111.38</v>
      </c>
      <c r="Y3" s="12">
        <v>113.45</v>
      </c>
      <c r="Z3" s="12">
        <v>111.06</v>
      </c>
      <c r="AA3" s="12">
        <v>113.19</v>
      </c>
      <c r="AB3" s="117">
        <v>3155800</v>
      </c>
      <c r="AC3" s="12">
        <v>113.19</v>
      </c>
      <c r="AD3" s="2">
        <f t="shared" ref="AD3:AD66" si="0">Y3-Z3</f>
        <v>2.3900000000000006</v>
      </c>
      <c r="AE3" s="167">
        <f t="shared" ref="AE3:AE66" si="1">AC3/AC4-1</f>
        <v>9.1833095577746882E-3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114.34</v>
      </c>
      <c r="W4" s="162">
        <v>42331</v>
      </c>
      <c r="X4" s="12">
        <v>112.97</v>
      </c>
      <c r="Y4" s="12">
        <v>114.49</v>
      </c>
      <c r="Z4" s="12">
        <v>112.1</v>
      </c>
      <c r="AA4" s="12">
        <v>112.16</v>
      </c>
      <c r="AB4" s="117">
        <v>3774600</v>
      </c>
      <c r="AC4" s="12">
        <v>112.16</v>
      </c>
      <c r="AD4" s="2">
        <f t="shared" si="0"/>
        <v>2.3900000000000006</v>
      </c>
      <c r="AE4" s="167">
        <f t="shared" si="1"/>
        <v>-7.1700451447287428E-3</v>
      </c>
    </row>
    <row r="5" spans="1:31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1143.4000000000001</v>
      </c>
      <c r="W5" s="162">
        <v>42328</v>
      </c>
      <c r="X5" s="12">
        <v>110.89</v>
      </c>
      <c r="Y5" s="12">
        <v>114.44</v>
      </c>
      <c r="Z5" s="12">
        <v>110.6</v>
      </c>
      <c r="AA5" s="12">
        <v>112.97</v>
      </c>
      <c r="AB5" s="117">
        <v>7050400</v>
      </c>
      <c r="AC5" s="12">
        <v>112.97</v>
      </c>
      <c r="AD5" s="2">
        <f t="shared" si="0"/>
        <v>3.8400000000000034</v>
      </c>
      <c r="AE5" s="167">
        <f t="shared" si="1"/>
        <v>2.1151586368977737E-2</v>
      </c>
    </row>
    <row r="6" spans="1:31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42327</v>
      </c>
      <c r="X6" s="12">
        <v>109.79</v>
      </c>
      <c r="Y6" s="12">
        <v>113.71</v>
      </c>
      <c r="Z6" s="12">
        <v>109.61</v>
      </c>
      <c r="AA6" s="12">
        <v>110.63</v>
      </c>
      <c r="AB6" s="117">
        <v>15496800</v>
      </c>
      <c r="AC6" s="12">
        <v>110.63</v>
      </c>
      <c r="AD6" s="2">
        <f t="shared" si="0"/>
        <v>4.0999999999999943</v>
      </c>
      <c r="AE6" s="167">
        <f t="shared" si="1"/>
        <v>-5.646055437100217E-2</v>
      </c>
    </row>
    <row r="7" spans="1:31" ht="15.75" x14ac:dyDescent="0.25">
      <c r="H7" s="93"/>
      <c r="O7" s="13" t="s">
        <v>65</v>
      </c>
      <c r="Q7" s="2">
        <f>IF(Q2=0, K8+M8-F8,Q5-Q6)</f>
        <v>41.930000000000746</v>
      </c>
      <c r="R7" s="257"/>
      <c r="W7" s="162">
        <v>42326</v>
      </c>
      <c r="X7" s="12">
        <v>114.25</v>
      </c>
      <c r="Y7" s="12">
        <v>117.53</v>
      </c>
      <c r="Z7" s="12">
        <v>113.75</v>
      </c>
      <c r="AA7" s="12">
        <v>117.25</v>
      </c>
      <c r="AB7" s="117">
        <v>3290200</v>
      </c>
      <c r="AC7" s="12">
        <v>117.25</v>
      </c>
      <c r="AD7" s="2">
        <f t="shared" si="0"/>
        <v>3.7800000000000011</v>
      </c>
      <c r="AE7" s="167">
        <f t="shared" si="1"/>
        <v>2.5002185505726082E-2</v>
      </c>
    </row>
    <row r="8" spans="1:31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3.8067310049298406E-2</v>
      </c>
      <c r="W8" s="162">
        <v>42325</v>
      </c>
      <c r="X8" s="12">
        <v>113.73</v>
      </c>
      <c r="Y8" s="12">
        <v>115.44</v>
      </c>
      <c r="Z8" s="12">
        <v>113.17</v>
      </c>
      <c r="AA8" s="12">
        <v>114.39</v>
      </c>
      <c r="AB8" s="117">
        <v>1966700</v>
      </c>
      <c r="AC8" s="12">
        <v>114.39</v>
      </c>
      <c r="AD8" s="2">
        <f t="shared" si="0"/>
        <v>2.269999999999996</v>
      </c>
      <c r="AE8" s="167">
        <f t="shared" si="1"/>
        <v>5.0079072219293419E-3</v>
      </c>
    </row>
    <row r="9" spans="1:31" x14ac:dyDescent="0.25">
      <c r="W9" s="162">
        <v>42324</v>
      </c>
      <c r="X9" s="12">
        <v>110.9</v>
      </c>
      <c r="Y9" s="12">
        <v>114.14</v>
      </c>
      <c r="Z9" s="12">
        <v>110.79</v>
      </c>
      <c r="AA9" s="12">
        <v>113.82</v>
      </c>
      <c r="AB9" s="117">
        <v>2435000</v>
      </c>
      <c r="AC9" s="12">
        <v>113.82</v>
      </c>
      <c r="AD9" s="2">
        <f t="shared" si="0"/>
        <v>3.3499999999999943</v>
      </c>
      <c r="AE9" s="167">
        <f t="shared" si="1"/>
        <v>2.1631810429943332E-2</v>
      </c>
    </row>
    <row r="10" spans="1:31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W10" s="162">
        <v>42321</v>
      </c>
      <c r="X10" s="12">
        <v>112.49</v>
      </c>
      <c r="Y10" s="12">
        <v>113.02</v>
      </c>
      <c r="Z10" s="12">
        <v>111.18</v>
      </c>
      <c r="AA10" s="12">
        <v>111.41</v>
      </c>
      <c r="AB10" s="117">
        <v>3646700</v>
      </c>
      <c r="AC10" s="12">
        <v>111.41</v>
      </c>
      <c r="AD10" s="2">
        <f t="shared" si="0"/>
        <v>1.8399999999999892</v>
      </c>
      <c r="AE10" s="167">
        <f t="shared" si="1"/>
        <v>-1.2497784080836682E-2</v>
      </c>
    </row>
    <row r="11" spans="1:31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42320</v>
      </c>
      <c r="X11" s="12">
        <v>113.76</v>
      </c>
      <c r="Y11" s="12">
        <v>114.74</v>
      </c>
      <c r="Z11" s="12">
        <v>112.53</v>
      </c>
      <c r="AA11" s="12">
        <v>112.82</v>
      </c>
      <c r="AB11" s="117">
        <v>3306600</v>
      </c>
      <c r="AC11" s="12">
        <v>112.82</v>
      </c>
      <c r="AD11" s="2">
        <f t="shared" si="0"/>
        <v>2.2099999999999937</v>
      </c>
      <c r="AE11" s="167">
        <f t="shared" si="1"/>
        <v>-1.501658809149653E-2</v>
      </c>
    </row>
    <row r="12" spans="1:31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42319</v>
      </c>
      <c r="X12" s="12">
        <v>116.35</v>
      </c>
      <c r="Y12" s="12">
        <v>116.86</v>
      </c>
      <c r="Z12" s="12">
        <v>114.35</v>
      </c>
      <c r="AA12" s="12">
        <v>114.54</v>
      </c>
      <c r="AB12" s="117">
        <v>2346100</v>
      </c>
      <c r="AC12" s="12">
        <v>114.54</v>
      </c>
      <c r="AD12" s="2">
        <f t="shared" si="0"/>
        <v>2.5100000000000051</v>
      </c>
      <c r="AE12" s="167">
        <f t="shared" si="1"/>
        <v>-1.1648977478643463E-2</v>
      </c>
    </row>
    <row r="13" spans="1:31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42318</v>
      </c>
      <c r="X13" s="12">
        <v>114.27</v>
      </c>
      <c r="Y13" s="12">
        <v>116.2</v>
      </c>
      <c r="Z13" s="12">
        <v>114.03</v>
      </c>
      <c r="AA13" s="12">
        <v>115.89</v>
      </c>
      <c r="AB13" s="117">
        <v>2837900</v>
      </c>
      <c r="AC13" s="12">
        <v>115.89</v>
      </c>
      <c r="AD13" s="2">
        <f t="shared" si="0"/>
        <v>2.1700000000000017</v>
      </c>
      <c r="AE13" s="167">
        <f t="shared" si="1"/>
        <v>1.426570978470143E-2</v>
      </c>
    </row>
    <row r="14" spans="1:31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42317</v>
      </c>
      <c r="X14" s="12">
        <v>114.13</v>
      </c>
      <c r="Y14" s="12">
        <v>114.64</v>
      </c>
      <c r="Z14" s="12">
        <v>113.01</v>
      </c>
      <c r="AA14" s="12">
        <v>114.26</v>
      </c>
      <c r="AB14" s="117">
        <v>2734600</v>
      </c>
      <c r="AC14" s="12">
        <v>114.26</v>
      </c>
      <c r="AD14" s="2">
        <f t="shared" si="0"/>
        <v>1.6299999999999955</v>
      </c>
      <c r="AE14" s="167">
        <f t="shared" si="1"/>
        <v>-4.7905234735650115E-3</v>
      </c>
    </row>
    <row r="15" spans="1:31" x14ac:dyDescent="0.25">
      <c r="B15" s="12"/>
      <c r="C15" s="12"/>
      <c r="D15" s="53"/>
      <c r="E15" s="53"/>
      <c r="F15" s="53"/>
      <c r="G15" s="53"/>
      <c r="H15" s="315"/>
      <c r="W15" s="162">
        <v>42314</v>
      </c>
      <c r="X15" s="12">
        <v>115.23</v>
      </c>
      <c r="Y15" s="12">
        <v>115.8</v>
      </c>
      <c r="Z15" s="12">
        <v>114.01</v>
      </c>
      <c r="AA15" s="12">
        <v>114.81</v>
      </c>
      <c r="AB15" s="117">
        <v>4082500</v>
      </c>
      <c r="AC15" s="12">
        <v>114.81</v>
      </c>
      <c r="AD15" s="2">
        <f t="shared" si="0"/>
        <v>1.789999999999992</v>
      </c>
      <c r="AE15" s="167">
        <f t="shared" si="1"/>
        <v>-1.2217155639679955E-2</v>
      </c>
    </row>
    <row r="16" spans="1:31" x14ac:dyDescent="0.25">
      <c r="B16" s="12"/>
      <c r="C16" s="12"/>
      <c r="D16" s="53"/>
      <c r="E16" s="53"/>
      <c r="F16" s="53"/>
      <c r="G16" s="53"/>
      <c r="H16" s="315"/>
      <c r="W16" s="162">
        <v>42313</v>
      </c>
      <c r="X16" s="12">
        <v>114.98</v>
      </c>
      <c r="Y16" s="12">
        <v>116.77</v>
      </c>
      <c r="Z16" s="12">
        <v>113.63</v>
      </c>
      <c r="AA16" s="12">
        <v>116.23</v>
      </c>
      <c r="AB16" s="117">
        <v>3986600</v>
      </c>
      <c r="AC16" s="12">
        <v>116.23</v>
      </c>
      <c r="AD16" s="2">
        <f t="shared" si="0"/>
        <v>3.1400000000000006</v>
      </c>
      <c r="AE16" s="167">
        <f t="shared" si="1"/>
        <v>1.3869504535938715E-2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42312</v>
      </c>
      <c r="X17" s="12">
        <v>117.6</v>
      </c>
      <c r="Y17" s="12">
        <v>117.75</v>
      </c>
      <c r="Z17" s="12">
        <v>114.06</v>
      </c>
      <c r="AA17" s="12">
        <v>114.64</v>
      </c>
      <c r="AB17" s="117">
        <v>5396100</v>
      </c>
      <c r="AC17" s="12">
        <v>114.64</v>
      </c>
      <c r="AD17" s="2">
        <f t="shared" si="0"/>
        <v>3.6899999999999977</v>
      </c>
      <c r="AE17" s="167">
        <f t="shared" si="1"/>
        <v>-2.5667176610572828E-2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42311</v>
      </c>
      <c r="X18" s="12">
        <v>118.17</v>
      </c>
      <c r="Y18" s="12">
        <v>118.46</v>
      </c>
      <c r="Z18" s="12">
        <v>116.25</v>
      </c>
      <c r="AA18" s="12">
        <v>117.66</v>
      </c>
      <c r="AB18" s="117">
        <v>2747900</v>
      </c>
      <c r="AC18" s="12">
        <v>117.66</v>
      </c>
      <c r="AD18" s="2">
        <f t="shared" si="0"/>
        <v>2.2099999999999937</v>
      </c>
      <c r="AE18" s="167">
        <f t="shared" si="1"/>
        <v>-8.6780689190327776E-3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42310</v>
      </c>
      <c r="X19" s="12">
        <v>118.64</v>
      </c>
      <c r="Y19" s="12">
        <v>119.95</v>
      </c>
      <c r="Z19" s="12">
        <v>117.84</v>
      </c>
      <c r="AA19" s="12">
        <v>118.69</v>
      </c>
      <c r="AB19" s="117">
        <v>3862700</v>
      </c>
      <c r="AC19" s="12">
        <v>118.69</v>
      </c>
      <c r="AD19" s="2">
        <f t="shared" si="0"/>
        <v>2.1099999999999994</v>
      </c>
      <c r="AE19" s="167">
        <f t="shared" si="1"/>
        <v>7.7262693156732176E-3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42307</v>
      </c>
      <c r="X20" s="12">
        <v>119.93</v>
      </c>
      <c r="Y20" s="12">
        <v>120.37</v>
      </c>
      <c r="Z20" s="12">
        <v>117.78</v>
      </c>
      <c r="AA20" s="12">
        <v>117.78</v>
      </c>
      <c r="AB20" s="117">
        <v>4197700</v>
      </c>
      <c r="AC20" s="12">
        <v>117.78</v>
      </c>
      <c r="AD20" s="2">
        <f t="shared" si="0"/>
        <v>2.5900000000000034</v>
      </c>
      <c r="AE20" s="167">
        <f t="shared" si="1"/>
        <v>-1.6122295547573273E-2</v>
      </c>
    </row>
    <row r="21" spans="2:31" x14ac:dyDescent="0.25">
      <c r="G21" s="3"/>
      <c r="H21" s="316"/>
      <c r="W21" s="162">
        <v>42306</v>
      </c>
      <c r="X21" s="12">
        <v>119.79</v>
      </c>
      <c r="Y21" s="12">
        <v>121.67</v>
      </c>
      <c r="Z21" s="12">
        <v>119.5</v>
      </c>
      <c r="AA21" s="12">
        <v>119.71</v>
      </c>
      <c r="AB21" s="117">
        <v>3150900</v>
      </c>
      <c r="AC21" s="12">
        <v>119.71</v>
      </c>
      <c r="AD21" s="2">
        <f t="shared" si="0"/>
        <v>2.1700000000000017</v>
      </c>
      <c r="AE21" s="167">
        <f t="shared" si="1"/>
        <v>-5.8440474202714476E-4</v>
      </c>
    </row>
    <row r="22" spans="2:31" x14ac:dyDescent="0.25">
      <c r="G22" s="3"/>
      <c r="H22" s="316"/>
      <c r="W22" s="162">
        <v>42305</v>
      </c>
      <c r="X22" s="12">
        <v>119.76</v>
      </c>
      <c r="Y22" s="12">
        <v>120.14</v>
      </c>
      <c r="Z22" s="12">
        <v>115.91</v>
      </c>
      <c r="AA22" s="12">
        <v>119.78</v>
      </c>
      <c r="AB22" s="117">
        <v>4343400</v>
      </c>
      <c r="AC22" s="12">
        <v>119.78</v>
      </c>
      <c r="AD22" s="2">
        <f t="shared" si="0"/>
        <v>4.230000000000004</v>
      </c>
      <c r="AE22" s="167">
        <f t="shared" si="1"/>
        <v>3.4346988355533625E-3</v>
      </c>
    </row>
    <row r="23" spans="2:31" x14ac:dyDescent="0.25">
      <c r="W23" s="162">
        <v>42304</v>
      </c>
      <c r="X23" s="12">
        <v>116.39</v>
      </c>
      <c r="Y23" s="12">
        <v>119.52</v>
      </c>
      <c r="Z23" s="12">
        <v>115.9</v>
      </c>
      <c r="AA23" s="12">
        <v>119.37</v>
      </c>
      <c r="AB23" s="117">
        <v>4006200</v>
      </c>
      <c r="AC23" s="12">
        <v>119.37</v>
      </c>
      <c r="AD23" s="2">
        <f t="shared" si="0"/>
        <v>3.6199999999999903</v>
      </c>
      <c r="AE23" s="167">
        <f t="shared" si="1"/>
        <v>2.437140650476266E-2</v>
      </c>
    </row>
    <row r="24" spans="2:31" x14ac:dyDescent="0.25">
      <c r="W24" s="162">
        <v>42303</v>
      </c>
      <c r="X24" s="12">
        <v>115.92</v>
      </c>
      <c r="Y24" s="12">
        <v>117</v>
      </c>
      <c r="Z24" s="12">
        <v>115</v>
      </c>
      <c r="AA24" s="12">
        <v>116.53</v>
      </c>
      <c r="AB24" s="117">
        <v>3190400</v>
      </c>
      <c r="AC24" s="12">
        <v>116.53</v>
      </c>
      <c r="AD24" s="2">
        <f t="shared" si="0"/>
        <v>2</v>
      </c>
      <c r="AE24" s="167">
        <f t="shared" si="1"/>
        <v>5.262249827467258E-3</v>
      </c>
    </row>
    <row r="25" spans="2:31" x14ac:dyDescent="0.25">
      <c r="W25" s="162">
        <v>42300</v>
      </c>
      <c r="X25" s="12">
        <v>114.45</v>
      </c>
      <c r="Y25" s="12">
        <v>116.62</v>
      </c>
      <c r="Z25" s="12">
        <v>114.04</v>
      </c>
      <c r="AA25" s="12">
        <v>115.92</v>
      </c>
      <c r="AB25" s="117">
        <v>5442000</v>
      </c>
      <c r="AC25" s="12">
        <v>115.92</v>
      </c>
      <c r="AD25" s="2">
        <f t="shared" si="0"/>
        <v>2.5799999999999983</v>
      </c>
      <c r="AE25" s="167">
        <f t="shared" si="1"/>
        <v>1.8539671382128198E-2</v>
      </c>
    </row>
    <row r="26" spans="2:31" x14ac:dyDescent="0.25">
      <c r="W26" s="162">
        <v>42299</v>
      </c>
      <c r="X26" s="12">
        <v>118.21</v>
      </c>
      <c r="Y26" s="12">
        <v>119.03</v>
      </c>
      <c r="Z26" s="12">
        <v>110.07</v>
      </c>
      <c r="AA26" s="12">
        <v>113.81</v>
      </c>
      <c r="AB26" s="117">
        <v>10449100</v>
      </c>
      <c r="AC26" s="12">
        <v>113.81</v>
      </c>
      <c r="AD26" s="2">
        <f t="shared" si="0"/>
        <v>8.960000000000008</v>
      </c>
      <c r="AE26" s="167">
        <f t="shared" si="1"/>
        <v>-3.6406739480145611E-2</v>
      </c>
    </row>
    <row r="27" spans="2:31" x14ac:dyDescent="0.25">
      <c r="W27" s="162">
        <v>42298</v>
      </c>
      <c r="X27" s="12">
        <v>120.69</v>
      </c>
      <c r="Y27" s="12">
        <v>120.8</v>
      </c>
      <c r="Z27" s="12">
        <v>115.27</v>
      </c>
      <c r="AA27" s="12">
        <v>118.11</v>
      </c>
      <c r="AB27" s="117">
        <v>5305600</v>
      </c>
      <c r="AC27" s="12">
        <v>118.11</v>
      </c>
      <c r="AD27" s="2">
        <f t="shared" si="0"/>
        <v>5.5300000000000011</v>
      </c>
      <c r="AE27" s="167">
        <f t="shared" si="1"/>
        <v>-1.9182859990034884E-2</v>
      </c>
    </row>
    <row r="28" spans="2:31" x14ac:dyDescent="0.25">
      <c r="W28" s="162">
        <v>42297</v>
      </c>
      <c r="X28" s="12">
        <v>120.64</v>
      </c>
      <c r="Y28" s="12">
        <v>121.57</v>
      </c>
      <c r="Z28" s="12">
        <v>119.69</v>
      </c>
      <c r="AA28" s="12">
        <v>120.42</v>
      </c>
      <c r="AB28" s="117">
        <v>3250700</v>
      </c>
      <c r="AC28" s="12">
        <v>120.42</v>
      </c>
      <c r="AD28" s="2">
        <f t="shared" si="0"/>
        <v>1.8799999999999955</v>
      </c>
      <c r="AE28" s="167">
        <f t="shared" si="1"/>
        <v>-2.5677130787707947E-3</v>
      </c>
    </row>
    <row r="29" spans="2:31" x14ac:dyDescent="0.25">
      <c r="W29" s="162">
        <v>42296</v>
      </c>
      <c r="X29" s="12">
        <v>119.78</v>
      </c>
      <c r="Y29" s="12">
        <v>120.91</v>
      </c>
      <c r="Z29" s="12">
        <v>119.2</v>
      </c>
      <c r="AA29" s="12">
        <v>120.73</v>
      </c>
      <c r="AB29" s="117">
        <v>3687900</v>
      </c>
      <c r="AC29" s="12">
        <v>120.73</v>
      </c>
      <c r="AD29" s="2">
        <f t="shared" si="0"/>
        <v>1.7099999999999937</v>
      </c>
      <c r="AE29" s="167">
        <f t="shared" si="1"/>
        <v>6.2510418403067813E-3</v>
      </c>
    </row>
    <row r="30" spans="2:31" x14ac:dyDescent="0.25">
      <c r="W30" s="162">
        <v>42293</v>
      </c>
      <c r="X30" s="12">
        <v>120.85</v>
      </c>
      <c r="Y30" s="12">
        <v>120.85</v>
      </c>
      <c r="Z30" s="12">
        <v>118.58</v>
      </c>
      <c r="AA30" s="12">
        <v>119.98</v>
      </c>
      <c r="AB30" s="117">
        <v>4412300</v>
      </c>
      <c r="AC30" s="12">
        <v>119.98</v>
      </c>
      <c r="AD30" s="2">
        <f t="shared" si="0"/>
        <v>2.269999999999996</v>
      </c>
      <c r="AE30" s="167">
        <f t="shared" si="1"/>
        <v>-1.5810934509444818E-3</v>
      </c>
    </row>
    <row r="31" spans="2:31" x14ac:dyDescent="0.25">
      <c r="W31" s="162">
        <v>42292</v>
      </c>
      <c r="X31" s="12">
        <v>119</v>
      </c>
      <c r="Y31" s="12">
        <v>120.5</v>
      </c>
      <c r="Z31" s="12">
        <v>115.96</v>
      </c>
      <c r="AA31" s="12">
        <v>120.17</v>
      </c>
      <c r="AB31" s="117">
        <v>7975100</v>
      </c>
      <c r="AC31" s="12">
        <v>120.17</v>
      </c>
      <c r="AD31" s="2">
        <f t="shared" si="0"/>
        <v>4.5400000000000063</v>
      </c>
      <c r="AE31" s="167">
        <f t="shared" si="1"/>
        <v>-1.5564839845989886E-2</v>
      </c>
    </row>
    <row r="32" spans="2:31" x14ac:dyDescent="0.25">
      <c r="W32" s="162">
        <v>42291</v>
      </c>
      <c r="X32" s="12">
        <v>123.85</v>
      </c>
      <c r="Y32" s="12">
        <v>125</v>
      </c>
      <c r="Z32" s="12">
        <v>120.84</v>
      </c>
      <c r="AA32" s="12">
        <v>122.07</v>
      </c>
      <c r="AB32" s="117">
        <v>5560900</v>
      </c>
      <c r="AC32" s="12">
        <v>122.07</v>
      </c>
      <c r="AD32" s="2">
        <f t="shared" si="0"/>
        <v>4.1599999999999966</v>
      </c>
      <c r="AE32" s="167">
        <f t="shared" si="1"/>
        <v>-1.5485119767723265E-2</v>
      </c>
    </row>
    <row r="33" spans="15:31" x14ac:dyDescent="0.25">
      <c r="W33" s="162">
        <v>42290</v>
      </c>
      <c r="X33" s="12">
        <v>123.16</v>
      </c>
      <c r="Y33" s="12">
        <v>125.99</v>
      </c>
      <c r="Z33" s="12">
        <v>121.59</v>
      </c>
      <c r="AA33" s="12">
        <v>123.99</v>
      </c>
      <c r="AB33" s="117">
        <v>6630000</v>
      </c>
      <c r="AC33" s="12">
        <v>123.99</v>
      </c>
      <c r="AD33" s="2">
        <f t="shared" si="0"/>
        <v>4.3999999999999915</v>
      </c>
      <c r="AE33" s="167">
        <f t="shared" si="1"/>
        <v>1.2080646477838464E-2</v>
      </c>
    </row>
    <row r="34" spans="15:31" x14ac:dyDescent="0.25">
      <c r="W34" s="162">
        <v>42289</v>
      </c>
      <c r="X34" s="12">
        <v>119.01</v>
      </c>
      <c r="Y34" s="12">
        <v>123.07</v>
      </c>
      <c r="Z34" s="12">
        <v>118.56</v>
      </c>
      <c r="AA34" s="12">
        <v>122.51</v>
      </c>
      <c r="AB34" s="117">
        <v>5828700</v>
      </c>
      <c r="AC34" s="12">
        <v>122.51</v>
      </c>
      <c r="AD34" s="2">
        <f t="shared" si="0"/>
        <v>4.5099999999999909</v>
      </c>
      <c r="AE34" s="167">
        <f t="shared" si="1"/>
        <v>2.7165255303093883E-2</v>
      </c>
    </row>
    <row r="35" spans="15:31" x14ac:dyDescent="0.25">
      <c r="W35" s="162">
        <v>42286</v>
      </c>
      <c r="X35" s="12">
        <v>115.99</v>
      </c>
      <c r="Y35" s="12">
        <v>119.47</v>
      </c>
      <c r="Z35" s="12">
        <v>115.96</v>
      </c>
      <c r="AA35" s="12">
        <v>119.27</v>
      </c>
      <c r="AB35" s="117">
        <v>4427600</v>
      </c>
      <c r="AC35" s="12">
        <v>119.27</v>
      </c>
      <c r="AD35" s="2">
        <f t="shared" si="0"/>
        <v>3.5100000000000051</v>
      </c>
      <c r="AE35" s="167">
        <f t="shared" si="1"/>
        <v>2.748104755341152E-2</v>
      </c>
    </row>
    <row r="36" spans="15:31" x14ac:dyDescent="0.25">
      <c r="W36" s="162">
        <v>42285</v>
      </c>
      <c r="X36" s="12">
        <v>116.43</v>
      </c>
      <c r="Y36" s="12">
        <v>116.94</v>
      </c>
      <c r="Z36" s="12">
        <v>114.9</v>
      </c>
      <c r="AA36" s="12">
        <v>116.08</v>
      </c>
      <c r="AB36" s="117">
        <v>3640200</v>
      </c>
      <c r="AC36" s="12">
        <v>116.08</v>
      </c>
      <c r="AD36" s="2">
        <f t="shared" si="0"/>
        <v>2.039999999999992</v>
      </c>
      <c r="AE36" s="167">
        <f t="shared" si="1"/>
        <v>-3.0060980846861041E-3</v>
      </c>
    </row>
    <row r="37" spans="15:31" x14ac:dyDescent="0.25">
      <c r="W37" s="162">
        <v>42284</v>
      </c>
      <c r="X37" s="12">
        <v>116.46</v>
      </c>
      <c r="Y37" s="12">
        <v>116.81</v>
      </c>
      <c r="Z37" s="12">
        <v>114.6</v>
      </c>
      <c r="AA37" s="12">
        <v>116.43</v>
      </c>
      <c r="AB37" s="117">
        <v>4282000</v>
      </c>
      <c r="AC37" s="12">
        <v>116.43</v>
      </c>
      <c r="AD37" s="2">
        <f t="shared" si="0"/>
        <v>2.210000000000008</v>
      </c>
      <c r="AE37" s="167">
        <f t="shared" si="1"/>
        <v>3.2744506678157315E-3</v>
      </c>
    </row>
    <row r="38" spans="15:31" x14ac:dyDescent="0.25">
      <c r="W38" s="162">
        <v>42283</v>
      </c>
      <c r="X38" s="12">
        <v>119.46</v>
      </c>
      <c r="Y38" s="12">
        <v>119.6</v>
      </c>
      <c r="Z38" s="12">
        <v>114.67</v>
      </c>
      <c r="AA38" s="12">
        <v>116.05</v>
      </c>
      <c r="AB38" s="117">
        <v>4612300</v>
      </c>
      <c r="AC38" s="12">
        <v>116.05</v>
      </c>
      <c r="AD38" s="2">
        <f t="shared" si="0"/>
        <v>4.9299999999999926</v>
      </c>
      <c r="AE38" s="167">
        <f t="shared" si="1"/>
        <v>-3.0087755954868456E-2</v>
      </c>
    </row>
    <row r="39" spans="15:31" x14ac:dyDescent="0.25">
      <c r="W39" s="162">
        <v>42282</v>
      </c>
      <c r="X39" s="12">
        <v>119.67</v>
      </c>
      <c r="Y39" s="12">
        <v>120.34</v>
      </c>
      <c r="Z39" s="12">
        <v>118.13</v>
      </c>
      <c r="AA39" s="12">
        <v>119.65</v>
      </c>
      <c r="AB39" s="117">
        <v>3427100</v>
      </c>
      <c r="AC39" s="12">
        <v>119.65</v>
      </c>
      <c r="AD39" s="2">
        <f t="shared" si="0"/>
        <v>2.210000000000008</v>
      </c>
      <c r="AE39" s="167">
        <f t="shared" si="1"/>
        <v>6.9006143229823902E-3</v>
      </c>
    </row>
    <row r="40" spans="15:31" x14ac:dyDescent="0.25">
      <c r="O40" s="47"/>
      <c r="W40" s="162">
        <v>42279</v>
      </c>
      <c r="X40" s="12">
        <v>115.14</v>
      </c>
      <c r="Y40" s="12">
        <v>118.85</v>
      </c>
      <c r="Z40" s="12">
        <v>114.82</v>
      </c>
      <c r="AA40" s="12">
        <v>118.83</v>
      </c>
      <c r="AB40" s="117">
        <v>3470100</v>
      </c>
      <c r="AC40" s="12">
        <v>118.83</v>
      </c>
      <c r="AD40" s="2">
        <f t="shared" si="0"/>
        <v>4.0300000000000011</v>
      </c>
      <c r="AE40" s="167">
        <f t="shared" si="1"/>
        <v>1.9037818368921933E-2</v>
      </c>
    </row>
    <row r="41" spans="15:31" ht="20.25" thickBot="1" x14ac:dyDescent="0.35">
      <c r="O41" s="336" t="s">
        <v>78</v>
      </c>
      <c r="P41" s="336"/>
      <c r="Q41" s="47"/>
      <c r="T41" s="113" t="s">
        <v>129</v>
      </c>
      <c r="W41" s="162">
        <v>42278</v>
      </c>
      <c r="X41" s="12">
        <v>115.94</v>
      </c>
      <c r="Y41" s="12">
        <v>116.71</v>
      </c>
      <c r="Z41" s="12">
        <v>114.91</v>
      </c>
      <c r="AA41" s="12">
        <v>116.61</v>
      </c>
      <c r="AB41" s="117">
        <v>3748300</v>
      </c>
      <c r="AC41" s="12">
        <v>116.61</v>
      </c>
      <c r="AD41" s="2">
        <f t="shared" si="0"/>
        <v>1.7999999999999972</v>
      </c>
      <c r="AE41" s="167">
        <f t="shared" si="1"/>
        <v>5.1719679337987046E-3</v>
      </c>
    </row>
    <row r="42" spans="15:31" ht="15.75" thickTop="1" x14ac:dyDescent="0.25">
      <c r="O42" s="105">
        <v>1.1000000000000001</v>
      </c>
      <c r="P42" s="105">
        <f>O42*$Q$4</f>
        <v>125.77400000000002</v>
      </c>
      <c r="Q42" s="47"/>
      <c r="T42" s="157" t="s">
        <v>114</v>
      </c>
      <c r="U42" s="120">
        <v>114.41</v>
      </c>
      <c r="W42" s="162">
        <v>42277</v>
      </c>
      <c r="X42" s="12">
        <v>115.39</v>
      </c>
      <c r="Y42" s="12">
        <v>116.92</v>
      </c>
      <c r="Z42" s="12">
        <v>114.88</v>
      </c>
      <c r="AA42" s="12">
        <v>116.01</v>
      </c>
      <c r="AB42" s="117">
        <v>4601600</v>
      </c>
      <c r="AC42" s="12">
        <v>116.01</v>
      </c>
      <c r="AD42" s="2">
        <f t="shared" si="0"/>
        <v>2.0400000000000063</v>
      </c>
      <c r="AE42" s="167">
        <f t="shared" si="1"/>
        <v>1.5671511118893422E-2</v>
      </c>
    </row>
    <row r="43" spans="15:31" x14ac:dyDescent="0.25">
      <c r="O43" s="105">
        <v>1.0900000000000001</v>
      </c>
      <c r="P43" s="105">
        <f t="shared" ref="P43:P62" si="2">O43*$Q$4</f>
        <v>124.63060000000002</v>
      </c>
      <c r="Q43" s="47"/>
      <c r="T43" s="115" t="s">
        <v>115</v>
      </c>
      <c r="U43" s="110">
        <v>114.49</v>
      </c>
      <c r="W43" s="162">
        <v>42276</v>
      </c>
      <c r="X43" s="12">
        <v>112.89</v>
      </c>
      <c r="Y43" s="12">
        <v>114.86</v>
      </c>
      <c r="Z43" s="12">
        <v>111.61</v>
      </c>
      <c r="AA43" s="12">
        <v>114.22</v>
      </c>
      <c r="AB43" s="117">
        <v>5083500</v>
      </c>
      <c r="AC43" s="12">
        <v>114.22</v>
      </c>
      <c r="AD43" s="2">
        <f t="shared" si="0"/>
        <v>3.25</v>
      </c>
      <c r="AE43" s="167">
        <f t="shared" si="1"/>
        <v>1.3487133984028343E-2</v>
      </c>
    </row>
    <row r="44" spans="15:31" x14ac:dyDescent="0.25">
      <c r="O44" s="105">
        <v>1.08</v>
      </c>
      <c r="P44" s="105">
        <f t="shared" si="2"/>
        <v>123.48720000000002</v>
      </c>
      <c r="Q44" s="47"/>
      <c r="T44" s="115" t="s">
        <v>116</v>
      </c>
      <c r="U44" s="110" t="s">
        <v>357</v>
      </c>
      <c r="W44" s="162">
        <v>42275</v>
      </c>
      <c r="X44" s="12">
        <v>115.55</v>
      </c>
      <c r="Y44" s="12">
        <v>115.82</v>
      </c>
      <c r="Z44" s="12">
        <v>111.01</v>
      </c>
      <c r="AA44" s="12">
        <v>112.7</v>
      </c>
      <c r="AB44" s="117">
        <v>5625800</v>
      </c>
      <c r="AC44" s="12">
        <v>112.7</v>
      </c>
      <c r="AD44" s="2">
        <f t="shared" si="0"/>
        <v>4.8099999999999881</v>
      </c>
      <c r="AE44" s="167">
        <f t="shared" si="1"/>
        <v>-3.1537337801838983E-2</v>
      </c>
    </row>
    <row r="45" spans="15:31" x14ac:dyDescent="0.25">
      <c r="O45" s="105">
        <v>1.07</v>
      </c>
      <c r="P45" s="105">
        <f t="shared" si="2"/>
        <v>122.34380000000002</v>
      </c>
      <c r="Q45" s="105"/>
      <c r="T45" s="115" t="s">
        <v>117</v>
      </c>
      <c r="U45" s="110" t="s">
        <v>358</v>
      </c>
      <c r="W45" s="162">
        <v>42272</v>
      </c>
      <c r="X45" s="12">
        <v>122.18</v>
      </c>
      <c r="Y45" s="12">
        <v>122.41</v>
      </c>
      <c r="Z45" s="12">
        <v>115.23</v>
      </c>
      <c r="AA45" s="12">
        <v>116.37</v>
      </c>
      <c r="AB45" s="117">
        <v>8003600</v>
      </c>
      <c r="AC45" s="12">
        <v>116.37</v>
      </c>
      <c r="AD45" s="2">
        <f t="shared" si="0"/>
        <v>7.1799999999999926</v>
      </c>
      <c r="AE45" s="167">
        <f t="shared" si="1"/>
        <v>-3.8979271616153222E-2</v>
      </c>
    </row>
    <row r="46" spans="15:31" x14ac:dyDescent="0.25">
      <c r="O46" s="105">
        <v>1.06</v>
      </c>
      <c r="P46" s="105">
        <f t="shared" si="2"/>
        <v>121.20040000000002</v>
      </c>
      <c r="Q46" s="105"/>
      <c r="T46" s="115" t="s">
        <v>118</v>
      </c>
      <c r="U46" s="110">
        <v>142.18</v>
      </c>
      <c r="W46" s="162">
        <v>42271</v>
      </c>
      <c r="X46" s="12">
        <v>122.35</v>
      </c>
      <c r="Y46" s="12">
        <v>122.63</v>
      </c>
      <c r="Z46" s="12">
        <v>119.27</v>
      </c>
      <c r="AA46" s="12">
        <v>121.09</v>
      </c>
      <c r="AB46" s="117">
        <v>4656500</v>
      </c>
      <c r="AC46" s="12">
        <v>121.09</v>
      </c>
      <c r="AD46" s="2">
        <f t="shared" si="0"/>
        <v>3.3599999999999994</v>
      </c>
      <c r="AE46" s="167">
        <f t="shared" si="1"/>
        <v>-1.7764438676184269E-2</v>
      </c>
    </row>
    <row r="47" spans="15:31" x14ac:dyDescent="0.25">
      <c r="O47" s="105">
        <v>1.05</v>
      </c>
      <c r="P47" s="105">
        <f t="shared" si="2"/>
        <v>120.057</v>
      </c>
      <c r="Q47" s="105"/>
      <c r="T47" s="115" t="s">
        <v>119</v>
      </c>
      <c r="U47" s="110">
        <v>0.59886899999999998</v>
      </c>
      <c r="W47" s="162">
        <v>42270</v>
      </c>
      <c r="X47" s="12">
        <v>123</v>
      </c>
      <c r="Y47" s="12">
        <v>124.21</v>
      </c>
      <c r="Z47" s="12">
        <v>122.04</v>
      </c>
      <c r="AA47" s="12">
        <v>123.28</v>
      </c>
      <c r="AB47" s="117">
        <v>3124500</v>
      </c>
      <c r="AC47" s="12">
        <v>123.28</v>
      </c>
      <c r="AD47" s="2">
        <f t="shared" si="0"/>
        <v>2.1699999999999875</v>
      </c>
      <c r="AE47" s="167">
        <f t="shared" si="1"/>
        <v>2.8471487838606091E-3</v>
      </c>
    </row>
    <row r="48" spans="15:31" x14ac:dyDescent="0.25">
      <c r="O48" s="105">
        <v>1.04</v>
      </c>
      <c r="P48" s="105">
        <f t="shared" si="2"/>
        <v>118.9136</v>
      </c>
      <c r="Q48" s="105"/>
      <c r="T48" s="115" t="s">
        <v>120</v>
      </c>
      <c r="U48" s="110" t="s">
        <v>160</v>
      </c>
      <c r="W48" s="162">
        <v>42269</v>
      </c>
      <c r="X48" s="12">
        <v>121.44</v>
      </c>
      <c r="Y48" s="12">
        <v>123.79</v>
      </c>
      <c r="Z48" s="12">
        <v>121.44</v>
      </c>
      <c r="AA48" s="12">
        <v>122.93</v>
      </c>
      <c r="AB48" s="117">
        <v>4426100</v>
      </c>
      <c r="AC48" s="12">
        <v>122.93</v>
      </c>
      <c r="AD48" s="2">
        <f t="shared" si="0"/>
        <v>2.3500000000000085</v>
      </c>
      <c r="AE48" s="167">
        <f t="shared" si="1"/>
        <v>-8.1491044053573214E-3</v>
      </c>
    </row>
    <row r="49" spans="15:31" x14ac:dyDescent="0.25">
      <c r="O49" s="105">
        <v>1.03</v>
      </c>
      <c r="P49" s="105">
        <f t="shared" si="2"/>
        <v>117.7702</v>
      </c>
      <c r="Q49" s="105"/>
      <c r="T49" s="115"/>
      <c r="U49" s="110"/>
      <c r="W49" s="162">
        <v>42268</v>
      </c>
      <c r="X49" s="12">
        <v>123.49</v>
      </c>
      <c r="Y49" s="12">
        <v>124.27</v>
      </c>
      <c r="Z49" s="12">
        <v>121.39</v>
      </c>
      <c r="AA49" s="12">
        <v>123.94</v>
      </c>
      <c r="AB49" s="117">
        <v>3445100</v>
      </c>
      <c r="AC49" s="12">
        <v>123.94</v>
      </c>
      <c r="AD49" s="2">
        <f t="shared" si="0"/>
        <v>2.8799999999999955</v>
      </c>
      <c r="AE49" s="167">
        <f t="shared" si="1"/>
        <v>1.2002939495386666E-2</v>
      </c>
    </row>
    <row r="50" spans="15:31" x14ac:dyDescent="0.25">
      <c r="O50" s="105">
        <v>1.02</v>
      </c>
      <c r="P50" s="105">
        <f t="shared" si="2"/>
        <v>116.6268</v>
      </c>
      <c r="Q50" s="105"/>
      <c r="T50" s="115" t="s">
        <v>121</v>
      </c>
      <c r="U50" s="110" t="s">
        <v>323</v>
      </c>
      <c r="W50" s="162">
        <v>42265</v>
      </c>
      <c r="X50" s="12">
        <v>122.21</v>
      </c>
      <c r="Y50" s="12">
        <v>123.77</v>
      </c>
      <c r="Z50" s="12">
        <v>121.82</v>
      </c>
      <c r="AA50" s="12">
        <v>122.47</v>
      </c>
      <c r="AB50" s="117">
        <v>7329100</v>
      </c>
      <c r="AC50" s="12">
        <v>122.47</v>
      </c>
      <c r="AD50" s="2">
        <f t="shared" si="0"/>
        <v>1.9500000000000028</v>
      </c>
      <c r="AE50" s="167">
        <f t="shared" si="1"/>
        <v>-6.4092162907675165E-3</v>
      </c>
    </row>
    <row r="51" spans="15:31" x14ac:dyDescent="0.25">
      <c r="O51" s="105">
        <v>1.01</v>
      </c>
      <c r="P51" s="105">
        <f t="shared" si="2"/>
        <v>115.4834</v>
      </c>
      <c r="Q51" s="105"/>
      <c r="T51" s="115" t="s">
        <v>122</v>
      </c>
      <c r="U51" s="110" t="s">
        <v>238</v>
      </c>
      <c r="W51" s="162">
        <v>42264</v>
      </c>
      <c r="X51" s="12">
        <v>121.5</v>
      </c>
      <c r="Y51" s="12">
        <v>125.12</v>
      </c>
      <c r="Z51" s="12">
        <v>120.9</v>
      </c>
      <c r="AA51" s="12">
        <v>123.26</v>
      </c>
      <c r="AB51" s="117">
        <v>5365600</v>
      </c>
      <c r="AC51" s="12">
        <v>123.26</v>
      </c>
      <c r="AD51" s="2">
        <f t="shared" si="0"/>
        <v>4.2199999999999989</v>
      </c>
      <c r="AE51" s="167">
        <f t="shared" si="1"/>
        <v>1.7416425918283185E-2</v>
      </c>
    </row>
    <row r="52" spans="15:31" x14ac:dyDescent="0.25">
      <c r="O52" s="105">
        <v>1</v>
      </c>
      <c r="P52" s="105">
        <f t="shared" si="2"/>
        <v>114.34</v>
      </c>
      <c r="Q52" s="105"/>
      <c r="T52" s="115" t="s">
        <v>123</v>
      </c>
      <c r="U52" s="112">
        <v>1740503</v>
      </c>
      <c r="W52" s="162">
        <v>42263</v>
      </c>
      <c r="X52" s="12">
        <v>120.27</v>
      </c>
      <c r="Y52" s="12">
        <v>121.36</v>
      </c>
      <c r="Z52" s="12">
        <v>119.55</v>
      </c>
      <c r="AA52" s="12">
        <v>121.15</v>
      </c>
      <c r="AB52" s="117">
        <v>3459500</v>
      </c>
      <c r="AC52" s="12">
        <v>121.15</v>
      </c>
      <c r="AD52" s="2">
        <f t="shared" si="0"/>
        <v>1.8100000000000023</v>
      </c>
      <c r="AE52" s="167">
        <f t="shared" si="1"/>
        <v>9.3310005831874765E-3</v>
      </c>
    </row>
    <row r="53" spans="15:31" x14ac:dyDescent="0.25">
      <c r="O53" s="105">
        <v>0.99</v>
      </c>
      <c r="P53" s="105">
        <f t="shared" si="2"/>
        <v>113.1966</v>
      </c>
      <c r="Q53" s="105"/>
      <c r="T53" s="115" t="s">
        <v>126</v>
      </c>
      <c r="U53" s="112">
        <v>4563920</v>
      </c>
      <c r="W53" s="162">
        <v>42262</v>
      </c>
      <c r="X53" s="12">
        <v>118.61</v>
      </c>
      <c r="Y53" s="12">
        <v>120.61</v>
      </c>
      <c r="Z53" s="12">
        <v>117.43</v>
      </c>
      <c r="AA53" s="12">
        <v>120.03</v>
      </c>
      <c r="AB53" s="117">
        <v>3011400</v>
      </c>
      <c r="AC53" s="12">
        <v>120.03</v>
      </c>
      <c r="AD53" s="2">
        <f t="shared" si="0"/>
        <v>3.1799999999999926</v>
      </c>
      <c r="AE53" s="167">
        <f t="shared" si="1"/>
        <v>1.8930390492359894E-2</v>
      </c>
    </row>
    <row r="54" spans="15:31" x14ac:dyDescent="0.25">
      <c r="O54" s="105">
        <v>0.98</v>
      </c>
      <c r="P54" s="105">
        <f t="shared" si="2"/>
        <v>112.0532</v>
      </c>
      <c r="Q54" s="105"/>
      <c r="T54" s="115" t="s">
        <v>124</v>
      </c>
      <c r="U54" s="110" t="s">
        <v>324</v>
      </c>
      <c r="W54" s="162">
        <v>42261</v>
      </c>
      <c r="X54" s="12">
        <v>119.03</v>
      </c>
      <c r="Y54" s="12">
        <v>119.5</v>
      </c>
      <c r="Z54" s="12">
        <v>117.15</v>
      </c>
      <c r="AA54" s="12">
        <v>117.8</v>
      </c>
      <c r="AB54" s="117">
        <v>2679300</v>
      </c>
      <c r="AC54" s="12">
        <v>117.8</v>
      </c>
      <c r="AD54" s="2">
        <f t="shared" si="0"/>
        <v>2.3499999999999943</v>
      </c>
      <c r="AE54" s="167">
        <f t="shared" si="1"/>
        <v>-7.5821398483572056E-3</v>
      </c>
    </row>
    <row r="55" spans="15:31" x14ac:dyDescent="0.25">
      <c r="O55" s="105">
        <v>0.97</v>
      </c>
      <c r="P55" s="105">
        <f t="shared" si="2"/>
        <v>110.9098</v>
      </c>
      <c r="Q55" s="105"/>
      <c r="T55" s="115" t="s">
        <v>127</v>
      </c>
      <c r="U55" s="110">
        <v>18.14</v>
      </c>
      <c r="W55" s="162">
        <v>42258</v>
      </c>
      <c r="X55" s="12">
        <v>116.17</v>
      </c>
      <c r="Y55" s="12">
        <v>118.87</v>
      </c>
      <c r="Z55" s="12">
        <v>115.86</v>
      </c>
      <c r="AA55" s="12">
        <v>118.7</v>
      </c>
      <c r="AB55" s="117">
        <v>3730200</v>
      </c>
      <c r="AC55" s="12">
        <v>118.7</v>
      </c>
      <c r="AD55" s="2">
        <f t="shared" si="0"/>
        <v>3.0100000000000051</v>
      </c>
      <c r="AE55" s="167">
        <f t="shared" si="1"/>
        <v>1.6528217864177464E-2</v>
      </c>
    </row>
    <row r="56" spans="15:31" x14ac:dyDescent="0.25">
      <c r="O56" s="105">
        <v>0.96</v>
      </c>
      <c r="P56" s="105">
        <f t="shared" si="2"/>
        <v>109.7664</v>
      </c>
      <c r="Q56" s="105"/>
      <c r="T56" s="115" t="s">
        <v>128</v>
      </c>
      <c r="U56" s="110">
        <v>6.3</v>
      </c>
      <c r="W56" s="162">
        <v>42257</v>
      </c>
      <c r="X56" s="12">
        <v>114.85</v>
      </c>
      <c r="Y56" s="12">
        <v>117.94</v>
      </c>
      <c r="Z56" s="12">
        <v>114.73</v>
      </c>
      <c r="AA56" s="12">
        <v>116.77</v>
      </c>
      <c r="AB56" s="117">
        <v>4411800</v>
      </c>
      <c r="AC56" s="12">
        <v>116.77</v>
      </c>
      <c r="AD56" s="2">
        <f t="shared" si="0"/>
        <v>3.2099999999999937</v>
      </c>
      <c r="AE56" s="167">
        <f t="shared" si="1"/>
        <v>1.4685436218282888E-2</v>
      </c>
    </row>
    <row r="57" spans="15:31" x14ac:dyDescent="0.25">
      <c r="O57" s="105">
        <v>0.95</v>
      </c>
      <c r="P57" s="105">
        <f t="shared" si="2"/>
        <v>108.623</v>
      </c>
      <c r="Q57" s="105"/>
      <c r="T57" s="115" t="s">
        <v>125</v>
      </c>
      <c r="U57" s="110" t="s">
        <v>325</v>
      </c>
      <c r="W57" s="162">
        <v>42256</v>
      </c>
      <c r="X57" s="12">
        <v>117.29</v>
      </c>
      <c r="Y57" s="12">
        <v>117.72</v>
      </c>
      <c r="Z57" s="12">
        <v>114.83</v>
      </c>
      <c r="AA57" s="12">
        <v>115.08</v>
      </c>
      <c r="AB57" s="117">
        <v>3724100</v>
      </c>
      <c r="AC57" s="12">
        <v>115.08</v>
      </c>
      <c r="AD57" s="2">
        <f t="shared" si="0"/>
        <v>2.8900000000000006</v>
      </c>
      <c r="AE57" s="167" t="e">
        <f t="shared" si="1"/>
        <v>#DIV/0!</v>
      </c>
    </row>
    <row r="58" spans="15:31" x14ac:dyDescent="0.25">
      <c r="O58" s="105">
        <v>0.94</v>
      </c>
      <c r="P58" s="105">
        <f t="shared" si="2"/>
        <v>107.47959999999999</v>
      </c>
      <c r="Q58" s="105"/>
      <c r="W58" s="162">
        <v>42256</v>
      </c>
      <c r="X58" s="12" t="s">
        <v>195</v>
      </c>
      <c r="Y58" s="12"/>
      <c r="Z58" s="12"/>
      <c r="AA58" s="12"/>
      <c r="AB58" s="117"/>
      <c r="AC58" s="12"/>
      <c r="AD58" s="2">
        <f t="shared" si="0"/>
        <v>0</v>
      </c>
      <c r="AE58" s="167">
        <f t="shared" si="1"/>
        <v>-1</v>
      </c>
    </row>
    <row r="59" spans="15:31" x14ac:dyDescent="0.25">
      <c r="O59" s="105">
        <v>0.93</v>
      </c>
      <c r="P59" s="105">
        <f t="shared" si="2"/>
        <v>106.33620000000001</v>
      </c>
      <c r="Q59" s="105"/>
      <c r="W59" s="162">
        <v>42255</v>
      </c>
      <c r="X59" s="12">
        <v>114.13</v>
      </c>
      <c r="Y59" s="12">
        <v>116.21</v>
      </c>
      <c r="Z59" s="12">
        <v>113.67</v>
      </c>
      <c r="AA59" s="12">
        <v>116.09</v>
      </c>
      <c r="AB59" s="117">
        <v>3990600</v>
      </c>
      <c r="AC59" s="12">
        <v>115.59</v>
      </c>
      <c r="AD59" s="2">
        <f t="shared" si="0"/>
        <v>2.539999999999992</v>
      </c>
      <c r="AE59" s="167">
        <f t="shared" si="1"/>
        <v>3.3160529138362538E-2</v>
      </c>
    </row>
    <row r="60" spans="15:31" x14ac:dyDescent="0.25">
      <c r="O60" s="105">
        <v>0.92</v>
      </c>
      <c r="P60" s="105">
        <f t="shared" si="2"/>
        <v>105.19280000000001</v>
      </c>
      <c r="Q60" s="105"/>
      <c r="W60" s="162">
        <v>42251</v>
      </c>
      <c r="X60" s="12">
        <v>112.5</v>
      </c>
      <c r="Y60" s="12">
        <v>113.07</v>
      </c>
      <c r="Z60" s="12">
        <v>111.26</v>
      </c>
      <c r="AA60" s="12">
        <v>112.36</v>
      </c>
      <c r="AB60" s="117">
        <v>3394900</v>
      </c>
      <c r="AC60" s="12">
        <v>111.88</v>
      </c>
      <c r="AD60" s="2">
        <f t="shared" si="0"/>
        <v>1.8099999999999881</v>
      </c>
      <c r="AE60" s="167">
        <f t="shared" si="1"/>
        <v>-1.4273127753304027E-2</v>
      </c>
    </row>
    <row r="61" spans="15:31" x14ac:dyDescent="0.25">
      <c r="O61" s="105">
        <v>0.91</v>
      </c>
      <c r="P61" s="105">
        <f t="shared" si="2"/>
        <v>104.04940000000001</v>
      </c>
      <c r="Q61" s="105"/>
      <c r="W61" s="162">
        <v>42250</v>
      </c>
      <c r="X61" s="12">
        <v>114.74</v>
      </c>
      <c r="Y61" s="12">
        <v>115.92</v>
      </c>
      <c r="Z61" s="12">
        <v>113.46</v>
      </c>
      <c r="AA61" s="12">
        <v>113.99</v>
      </c>
      <c r="AB61" s="117">
        <v>3137100</v>
      </c>
      <c r="AC61" s="12">
        <v>113.5</v>
      </c>
      <c r="AD61" s="2">
        <f t="shared" si="0"/>
        <v>2.460000000000008</v>
      </c>
      <c r="AE61" s="167">
        <f t="shared" si="1"/>
        <v>-2.1100756110427055E-3</v>
      </c>
    </row>
    <row r="62" spans="15:31" x14ac:dyDescent="0.25">
      <c r="O62" s="105">
        <v>0.9</v>
      </c>
      <c r="P62" s="105">
        <f t="shared" si="2"/>
        <v>102.90600000000001</v>
      </c>
      <c r="Q62" s="105"/>
      <c r="W62" s="162">
        <v>42249</v>
      </c>
      <c r="X62" s="12">
        <v>113.83</v>
      </c>
      <c r="Y62" s="12">
        <v>114.6</v>
      </c>
      <c r="Z62" s="12">
        <v>112.53</v>
      </c>
      <c r="AA62" s="12">
        <v>114.23</v>
      </c>
      <c r="AB62" s="117">
        <v>4522100</v>
      </c>
      <c r="AC62" s="12">
        <v>113.74</v>
      </c>
      <c r="AD62" s="2">
        <f t="shared" si="0"/>
        <v>2.0699999999999932</v>
      </c>
      <c r="AE62" s="167">
        <f t="shared" si="1"/>
        <v>1.4267879436418607E-2</v>
      </c>
    </row>
    <row r="63" spans="15:31" x14ac:dyDescent="0.25">
      <c r="O63" s="47"/>
      <c r="W63" s="162">
        <v>42248</v>
      </c>
      <c r="X63" s="12">
        <v>113.36</v>
      </c>
      <c r="Y63" s="12">
        <v>114.22</v>
      </c>
      <c r="Z63" s="12">
        <v>112.07</v>
      </c>
      <c r="AA63" s="12">
        <v>112.63</v>
      </c>
      <c r="AB63" s="117">
        <v>4658100</v>
      </c>
      <c r="AC63" s="12">
        <v>112.14</v>
      </c>
      <c r="AD63" s="2">
        <f t="shared" si="0"/>
        <v>2.1500000000000057</v>
      </c>
      <c r="AE63" s="167">
        <f t="shared" si="1"/>
        <v>-2.6562500000000044E-2</v>
      </c>
    </row>
    <row r="64" spans="15:31" x14ac:dyDescent="0.25">
      <c r="O64" s="47"/>
      <c r="W64" s="162">
        <v>42247</v>
      </c>
      <c r="X64" s="12">
        <v>117.21</v>
      </c>
      <c r="Y64" s="12">
        <v>118.78</v>
      </c>
      <c r="Z64" s="12">
        <v>115.16</v>
      </c>
      <c r="AA64" s="12">
        <v>115.7</v>
      </c>
      <c r="AB64" s="117">
        <v>4087000</v>
      </c>
      <c r="AC64" s="12">
        <v>115.2</v>
      </c>
      <c r="AD64" s="2">
        <f t="shared" si="0"/>
        <v>3.6200000000000045</v>
      </c>
      <c r="AE64" s="167">
        <f t="shared" si="1"/>
        <v>-1.3445234221118429E-2</v>
      </c>
    </row>
    <row r="65" spans="23:31" x14ac:dyDescent="0.25">
      <c r="W65" s="162">
        <v>42244</v>
      </c>
      <c r="X65" s="12">
        <v>117.39</v>
      </c>
      <c r="Y65" s="12">
        <v>117.84</v>
      </c>
      <c r="Z65" s="12">
        <v>116</v>
      </c>
      <c r="AA65" s="12">
        <v>117.28</v>
      </c>
      <c r="AB65" s="117">
        <v>3333100</v>
      </c>
      <c r="AC65" s="12">
        <v>116.77</v>
      </c>
      <c r="AD65" s="2">
        <f t="shared" si="0"/>
        <v>1.8400000000000034</v>
      </c>
      <c r="AE65" s="167">
        <f t="shared" si="1"/>
        <v>-4.1787480811872335E-3</v>
      </c>
    </row>
    <row r="66" spans="23:31" x14ac:dyDescent="0.25">
      <c r="W66" s="162">
        <v>42243</v>
      </c>
      <c r="X66" s="12">
        <v>115.25</v>
      </c>
      <c r="Y66" s="12">
        <v>117.83</v>
      </c>
      <c r="Z66" s="12">
        <v>114.96</v>
      </c>
      <c r="AA66" s="12">
        <v>117.77</v>
      </c>
      <c r="AB66" s="117">
        <v>5783700</v>
      </c>
      <c r="AC66" s="12">
        <v>117.26</v>
      </c>
      <c r="AD66" s="2">
        <f t="shared" si="0"/>
        <v>2.8700000000000045</v>
      </c>
      <c r="AE66" s="167">
        <f t="shared" si="1"/>
        <v>3.7974683544303778E-2</v>
      </c>
    </row>
    <row r="67" spans="23:31" x14ac:dyDescent="0.25">
      <c r="W67" s="162">
        <v>42242</v>
      </c>
      <c r="X67" s="12">
        <v>112.56</v>
      </c>
      <c r="Y67" s="12">
        <v>113.83</v>
      </c>
      <c r="Z67" s="12">
        <v>110.28</v>
      </c>
      <c r="AA67" s="12">
        <v>113.46</v>
      </c>
      <c r="AB67" s="117">
        <v>7503200</v>
      </c>
      <c r="AC67" s="12">
        <v>112.97</v>
      </c>
      <c r="AD67" s="2">
        <f t="shared" ref="AD67:AD69" si="3">Y67-Z67</f>
        <v>3.5499999999999972</v>
      </c>
      <c r="AE67" s="167">
        <f t="shared" ref="AE67:AE69" si="4">AC67/AC68-1</f>
        <v>3.1595288101543106E-2</v>
      </c>
    </row>
    <row r="68" spans="23:31" x14ac:dyDescent="0.25">
      <c r="W68" s="162">
        <v>42241</v>
      </c>
      <c r="X68" s="12">
        <v>113</v>
      </c>
      <c r="Y68" s="12">
        <v>114.59</v>
      </c>
      <c r="Z68" s="12">
        <v>109.8</v>
      </c>
      <c r="AA68" s="12">
        <v>109.98</v>
      </c>
      <c r="AB68" s="117">
        <v>8109900</v>
      </c>
      <c r="AC68" s="12">
        <v>109.51</v>
      </c>
      <c r="AD68" s="2">
        <f t="shared" si="3"/>
        <v>4.7900000000000063</v>
      </c>
      <c r="AE68" s="167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363</v>
      </c>
      <c r="AI1" s="13" t="s">
        <v>364</v>
      </c>
      <c r="AJ1" s="13" t="s">
        <v>365</v>
      </c>
      <c r="AK1" s="13" t="s">
        <v>366</v>
      </c>
      <c r="AN1" s="13" t="s">
        <v>367</v>
      </c>
      <c r="AO1" s="13" t="s">
        <v>59</v>
      </c>
      <c r="AP1" s="13" t="s">
        <v>369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42333</v>
      </c>
      <c r="X2" s="12">
        <v>290</v>
      </c>
      <c r="Y2" s="12">
        <v>292.86</v>
      </c>
      <c r="Z2" s="12">
        <v>289.29000000000002</v>
      </c>
      <c r="AA2" s="12">
        <v>292.3</v>
      </c>
      <c r="AB2" s="117">
        <v>1125300</v>
      </c>
      <c r="AC2" s="12">
        <v>292.3</v>
      </c>
      <c r="AD2" s="2">
        <f>Y2-Z2</f>
        <v>3.5699999999999932</v>
      </c>
      <c r="AE2" s="167">
        <f>AC2/AC3-1</f>
        <v>1.0893999654158826E-2</v>
      </c>
      <c r="AO2" t="s">
        <v>368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42332</v>
      </c>
      <c r="X3" s="12">
        <v>290.95999999999998</v>
      </c>
      <c r="Y3" s="12">
        <v>292.61</v>
      </c>
      <c r="Z3" s="12">
        <v>288.01</v>
      </c>
      <c r="AA3" s="12">
        <v>289.14999999999998</v>
      </c>
      <c r="AB3" s="117">
        <v>1297100</v>
      </c>
      <c r="AC3" s="12">
        <v>289.14999999999998</v>
      </c>
      <c r="AD3" s="2">
        <f t="shared" ref="AD3:AD66" si="1">Y3-Z3</f>
        <v>4.6000000000000227</v>
      </c>
      <c r="AE3" s="167">
        <f t="shared" ref="AE3:AE66" si="2">AC3/AC4-1</f>
        <v>-1.733220050977069E-2</v>
      </c>
      <c r="AG3" s="1">
        <v>42336</v>
      </c>
      <c r="AH3" t="s">
        <v>376</v>
      </c>
      <c r="AI3">
        <v>5</v>
      </c>
      <c r="AJ3">
        <v>298.81</v>
      </c>
      <c r="AK3" s="353">
        <v>1494.05</v>
      </c>
      <c r="AN3" s="353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293.20999999999998</v>
      </c>
      <c r="T4" s="1">
        <v>42263</v>
      </c>
      <c r="U4" t="s">
        <v>149</v>
      </c>
      <c r="W4" s="162">
        <v>42331</v>
      </c>
      <c r="X4" s="12">
        <v>290.39999999999998</v>
      </c>
      <c r="Y4" s="12">
        <v>297.88</v>
      </c>
      <c r="Z4" s="12">
        <v>290.26</v>
      </c>
      <c r="AA4" s="12">
        <v>294.25</v>
      </c>
      <c r="AB4" s="117">
        <v>1392000</v>
      </c>
      <c r="AC4" s="12">
        <v>294.25</v>
      </c>
      <c r="AD4" s="2">
        <f t="shared" si="1"/>
        <v>7.6200000000000045</v>
      </c>
      <c r="AE4" s="167">
        <f t="shared" si="2"/>
        <v>1.4095671353735684E-2</v>
      </c>
      <c r="AH4" t="s">
        <v>377</v>
      </c>
      <c r="AI4">
        <v>10</v>
      </c>
      <c r="AJ4">
        <v>262.25</v>
      </c>
      <c r="AK4" s="353">
        <v>2622.5</v>
      </c>
      <c r="AN4" s="353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11728.4</v>
      </c>
      <c r="T5" s="1">
        <v>42265</v>
      </c>
      <c r="U5" t="s">
        <v>148</v>
      </c>
      <c r="W5" s="162">
        <v>42328</v>
      </c>
      <c r="X5" s="12">
        <v>291.85000000000002</v>
      </c>
      <c r="Y5" s="12">
        <v>292.43</v>
      </c>
      <c r="Z5" s="12">
        <v>289.91000000000003</v>
      </c>
      <c r="AA5" s="12">
        <v>290.16000000000003</v>
      </c>
      <c r="AB5" s="117">
        <v>1723700</v>
      </c>
      <c r="AC5" s="12">
        <v>290.16000000000003</v>
      </c>
      <c r="AD5" s="2">
        <f t="shared" si="1"/>
        <v>2.5199999999999818</v>
      </c>
      <c r="AE5" s="167">
        <f t="shared" si="2"/>
        <v>2.4875621890547706E-3</v>
      </c>
      <c r="AH5" t="s">
        <v>378</v>
      </c>
      <c r="AI5">
        <v>5</v>
      </c>
      <c r="AJ5">
        <v>274</v>
      </c>
      <c r="AK5" s="353">
        <v>1370</v>
      </c>
      <c r="AN5" s="353">
        <v>1466.05</v>
      </c>
      <c r="AO5">
        <v>96.05</v>
      </c>
      <c r="AP5">
        <v>7.01</v>
      </c>
    </row>
    <row r="6" spans="1:42" x14ac:dyDescent="0.25">
      <c r="B6" s="337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42327</v>
      </c>
      <c r="X6" s="12">
        <v>292</v>
      </c>
      <c r="Y6" s="12">
        <v>292.5</v>
      </c>
      <c r="Z6" s="12">
        <v>286.52999999999997</v>
      </c>
      <c r="AA6" s="12">
        <v>289.44</v>
      </c>
      <c r="AB6" s="117">
        <v>1623300</v>
      </c>
      <c r="AC6" s="12">
        <v>289.44</v>
      </c>
      <c r="AD6" s="2">
        <f t="shared" si="1"/>
        <v>5.9700000000000273</v>
      </c>
      <c r="AE6" s="167">
        <f t="shared" si="2"/>
        <v>-8.6992259743818856E-3</v>
      </c>
      <c r="AH6" t="s">
        <v>378</v>
      </c>
      <c r="AI6">
        <v>10</v>
      </c>
      <c r="AJ6">
        <v>269.8</v>
      </c>
      <c r="AK6" s="353">
        <v>2698</v>
      </c>
      <c r="AN6" s="353">
        <v>2932.1</v>
      </c>
      <c r="AO6">
        <v>234.1</v>
      </c>
      <c r="AP6">
        <v>8.68</v>
      </c>
    </row>
    <row r="7" spans="1:42" ht="15.75" x14ac:dyDescent="0.25">
      <c r="B7" s="337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1544.5200000000023</v>
      </c>
      <c r="R7" s="303" t="s">
        <v>240</v>
      </c>
      <c r="W7" s="162">
        <v>42326</v>
      </c>
      <c r="X7" s="12">
        <v>280.64999999999998</v>
      </c>
      <c r="Y7" s="12">
        <v>292.68</v>
      </c>
      <c r="Z7" s="12">
        <v>279.31</v>
      </c>
      <c r="AA7" s="12">
        <v>291.98</v>
      </c>
      <c r="AB7" s="117">
        <v>2234700</v>
      </c>
      <c r="AC7" s="12">
        <v>291.98</v>
      </c>
      <c r="AD7" s="2">
        <f t="shared" si="1"/>
        <v>13.370000000000005</v>
      </c>
      <c r="AE7" s="167">
        <f t="shared" si="2"/>
        <v>4.4688539840423758E-2</v>
      </c>
      <c r="AH7" t="s">
        <v>379</v>
      </c>
      <c r="AI7">
        <v>5</v>
      </c>
      <c r="AJ7">
        <v>283</v>
      </c>
      <c r="AK7" s="353">
        <v>1415</v>
      </c>
      <c r="AN7" s="353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0.15166321677003292</v>
      </c>
      <c r="W8" s="162">
        <v>42325</v>
      </c>
      <c r="X8" s="12">
        <v>284.2</v>
      </c>
      <c r="Y8" s="12">
        <v>285.77</v>
      </c>
      <c r="Z8" s="12">
        <v>278.55</v>
      </c>
      <c r="AA8" s="12">
        <v>279.49</v>
      </c>
      <c r="AB8" s="117">
        <v>2336400</v>
      </c>
      <c r="AC8" s="12">
        <v>279.49</v>
      </c>
      <c r="AD8" s="2">
        <f t="shared" si="1"/>
        <v>7.2199999999999704</v>
      </c>
      <c r="AE8" s="167">
        <f t="shared" si="2"/>
        <v>-1.4248933093499727E-2</v>
      </c>
      <c r="AH8" t="s">
        <v>380</v>
      </c>
      <c r="AI8">
        <v>5</v>
      </c>
      <c r="AJ8">
        <v>299.60000000000002</v>
      </c>
      <c r="AK8" s="353">
        <v>1497.99</v>
      </c>
      <c r="AN8" s="353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42324</v>
      </c>
      <c r="X9" s="12">
        <v>285.93</v>
      </c>
      <c r="Y9" s="12">
        <v>286.75</v>
      </c>
      <c r="Z9" s="12">
        <v>278.27999999999997</v>
      </c>
      <c r="AA9" s="12">
        <v>283.52999999999997</v>
      </c>
      <c r="AB9" s="117">
        <v>1950500</v>
      </c>
      <c r="AC9" s="12">
        <v>283.52999999999997</v>
      </c>
      <c r="AD9" s="2">
        <f t="shared" si="1"/>
        <v>8.4700000000000273</v>
      </c>
      <c r="AE9" s="167">
        <f t="shared" si="2"/>
        <v>-4.5990731638815285E-3</v>
      </c>
      <c r="AH9" t="s">
        <v>372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42321</v>
      </c>
      <c r="X10" s="12">
        <v>290.18</v>
      </c>
      <c r="Y10" s="12">
        <v>293.29000000000002</v>
      </c>
      <c r="Z10" s="12">
        <v>283.83</v>
      </c>
      <c r="AA10" s="12">
        <v>284.83999999999997</v>
      </c>
      <c r="AB10" s="117">
        <v>1907200</v>
      </c>
      <c r="AC10" s="12">
        <v>284.83999999999997</v>
      </c>
      <c r="AD10" s="2">
        <f t="shared" si="1"/>
        <v>9.4600000000000364</v>
      </c>
      <c r="AE10" s="167">
        <f t="shared" si="2"/>
        <v>-2.2277142759070556E-2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42320</v>
      </c>
      <c r="X11" s="12">
        <v>292.5</v>
      </c>
      <c r="Y11" s="12">
        <v>297.27999999999997</v>
      </c>
      <c r="Z11" s="12">
        <v>290.91000000000003</v>
      </c>
      <c r="AA11" s="12">
        <v>291.33</v>
      </c>
      <c r="AB11" s="117">
        <v>1443400</v>
      </c>
      <c r="AC11" s="12">
        <v>291.33</v>
      </c>
      <c r="AD11" s="2">
        <f t="shared" si="1"/>
        <v>6.3699999999999477</v>
      </c>
      <c r="AE11" s="167">
        <f t="shared" si="2"/>
        <v>-8.7107421143965968E-3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42319</v>
      </c>
      <c r="X12" s="12">
        <v>297.94</v>
      </c>
      <c r="Y12" s="12">
        <v>303.3</v>
      </c>
      <c r="Z12" s="12">
        <v>293.79000000000002</v>
      </c>
      <c r="AA12" s="12">
        <v>293.89</v>
      </c>
      <c r="AB12" s="117">
        <v>2084700</v>
      </c>
      <c r="AC12" s="12">
        <v>293.89</v>
      </c>
      <c r="AD12" s="2">
        <f t="shared" si="1"/>
        <v>9.5099999999999909</v>
      </c>
      <c r="AE12" s="167">
        <f t="shared" si="2"/>
        <v>-1.1203822084651205E-2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42318</v>
      </c>
      <c r="X13" s="12">
        <v>294.36</v>
      </c>
      <c r="Y13" s="12">
        <v>298.98</v>
      </c>
      <c r="Z13" s="12">
        <v>291.23</v>
      </c>
      <c r="AA13" s="12">
        <v>297.22000000000003</v>
      </c>
      <c r="AB13" s="117">
        <v>1792300</v>
      </c>
      <c r="AC13" s="12">
        <v>297.22000000000003</v>
      </c>
      <c r="AD13" s="2">
        <f t="shared" si="1"/>
        <v>7.75</v>
      </c>
      <c r="AE13" s="167">
        <f t="shared" si="2"/>
        <v>1.3019768234492357E-2</v>
      </c>
    </row>
    <row r="14" spans="1:42" x14ac:dyDescent="0.25">
      <c r="W14" s="162">
        <v>42317</v>
      </c>
      <c r="X14" s="12">
        <v>294</v>
      </c>
      <c r="Y14" s="12">
        <v>298</v>
      </c>
      <c r="Z14" s="12">
        <v>291.76</v>
      </c>
      <c r="AA14" s="12">
        <v>293.39999999999998</v>
      </c>
      <c r="AB14" s="117">
        <v>1786200</v>
      </c>
      <c r="AC14" s="12">
        <v>293.39999999999998</v>
      </c>
      <c r="AD14" s="2">
        <f t="shared" si="1"/>
        <v>6.2400000000000091</v>
      </c>
      <c r="AE14" s="167">
        <f t="shared" si="2"/>
        <v>-6.6023362112749284E-3</v>
      </c>
    </row>
    <row r="15" spans="1:42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42314</v>
      </c>
      <c r="X15" s="12">
        <v>293.08999999999997</v>
      </c>
      <c r="Y15" s="12">
        <v>296.10000000000002</v>
      </c>
      <c r="Z15" s="12">
        <v>287.73</v>
      </c>
      <c r="AA15" s="12">
        <v>295.35000000000002</v>
      </c>
      <c r="AB15" s="117">
        <v>2449600</v>
      </c>
      <c r="AC15" s="12">
        <v>295.35000000000002</v>
      </c>
      <c r="AD15" s="2">
        <f t="shared" si="1"/>
        <v>8.3700000000000045</v>
      </c>
      <c r="AE15" s="167">
        <f t="shared" si="2"/>
        <v>7.917278094393243E-3</v>
      </c>
    </row>
    <row r="16" spans="1:42" x14ac:dyDescent="0.25">
      <c r="W16" s="162">
        <v>42313</v>
      </c>
      <c r="X16" s="12">
        <v>294.14999999999998</v>
      </c>
      <c r="Y16" s="12">
        <v>295.01</v>
      </c>
      <c r="Z16" s="12">
        <v>288.5</v>
      </c>
      <c r="AA16" s="12">
        <v>293.02999999999997</v>
      </c>
      <c r="AB16" s="117">
        <v>2258400</v>
      </c>
      <c r="AC16" s="12">
        <v>293.02999999999997</v>
      </c>
      <c r="AD16" s="2">
        <f t="shared" si="1"/>
        <v>6.5099999999999909</v>
      </c>
      <c r="AE16" s="167">
        <f t="shared" si="2"/>
        <v>-1.1936473682435889E-2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0" t="s">
        <v>231</v>
      </c>
      <c r="H17" s="255" t="s">
        <v>98</v>
      </c>
      <c r="W17" s="162">
        <v>42312</v>
      </c>
      <c r="X17" s="12">
        <v>299.83999999999997</v>
      </c>
      <c r="Y17" s="12">
        <v>302.39</v>
      </c>
      <c r="Z17" s="12">
        <v>293.05</v>
      </c>
      <c r="AA17" s="12">
        <v>296.57</v>
      </c>
      <c r="AB17" s="117">
        <v>2433900</v>
      </c>
      <c r="AC17" s="12">
        <v>296.57</v>
      </c>
      <c r="AD17" s="2">
        <f t="shared" si="1"/>
        <v>9.339999999999975</v>
      </c>
      <c r="AE17" s="167">
        <f t="shared" si="2"/>
        <v>-8.5912950457979198E-3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5">
        <f>IF(C18=0, D18, (E18-D18)/D18)</f>
        <v>8.1970232832301801E-2</v>
      </c>
      <c r="W18" s="162">
        <v>42311</v>
      </c>
      <c r="X18" s="12">
        <v>302.05</v>
      </c>
      <c r="Y18" s="12">
        <v>304.37</v>
      </c>
      <c r="Z18" s="12">
        <v>298.24</v>
      </c>
      <c r="AA18" s="12">
        <v>299.14</v>
      </c>
      <c r="AB18" s="117">
        <v>2092600</v>
      </c>
      <c r="AC18" s="12">
        <v>299.14</v>
      </c>
      <c r="AD18" s="2">
        <f t="shared" si="1"/>
        <v>6.1299999999999955</v>
      </c>
      <c r="AE18" s="167">
        <f t="shared" si="2"/>
        <v>-1.2999868021644434E-2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5">
        <f t="shared" ref="H19" si="6">IF(C19=0, D19, (E19-D19)/D19)</f>
        <v>0.1336026331538</v>
      </c>
      <c r="W19" s="162">
        <v>42310</v>
      </c>
      <c r="X19" s="12">
        <v>294.52</v>
      </c>
      <c r="Y19" s="12">
        <v>303.31</v>
      </c>
      <c r="Z19" s="12">
        <v>293.33</v>
      </c>
      <c r="AA19" s="12">
        <v>303.08</v>
      </c>
      <c r="AB19" s="117">
        <v>2761500</v>
      </c>
      <c r="AC19" s="12">
        <v>303.08</v>
      </c>
      <c r="AD19" s="2">
        <f t="shared" si="1"/>
        <v>9.9800000000000182</v>
      </c>
      <c r="AE19" s="167">
        <f t="shared" si="2"/>
        <v>4.3268734294860778E-2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5">
        <f t="shared" ref="H20:H21" si="8">IF(C20=0, D20, (E20-D20)/D20)</f>
        <v>0.10265767260127526</v>
      </c>
      <c r="W20" s="162">
        <v>42307</v>
      </c>
      <c r="X20" s="12">
        <v>294</v>
      </c>
      <c r="Y20" s="12">
        <v>295.04000000000002</v>
      </c>
      <c r="Z20" s="12">
        <v>290</v>
      </c>
      <c r="AA20" s="12">
        <v>290.51</v>
      </c>
      <c r="AB20" s="117">
        <v>5176100</v>
      </c>
      <c r="AC20" s="12">
        <v>290.51</v>
      </c>
      <c r="AD20" s="2">
        <f t="shared" si="1"/>
        <v>5.0400000000000205</v>
      </c>
      <c r="AE20" s="167">
        <f t="shared" si="2"/>
        <v>-1.0928775704752924E-2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5">
        <f t="shared" si="8"/>
        <v>0.14681853888452484</v>
      </c>
      <c r="W21" s="162">
        <v>42306</v>
      </c>
      <c r="X21" s="12">
        <v>294.3</v>
      </c>
      <c r="Y21" s="12">
        <v>299.41000000000003</v>
      </c>
      <c r="Z21" s="12">
        <v>290.77</v>
      </c>
      <c r="AA21" s="12">
        <v>293.72000000000003</v>
      </c>
      <c r="AB21" s="117">
        <v>3584600</v>
      </c>
      <c r="AC21" s="12">
        <v>293.72000000000003</v>
      </c>
      <c r="AD21" s="2">
        <f t="shared" si="1"/>
        <v>8.6400000000000432</v>
      </c>
      <c r="AE21" s="167">
        <f t="shared" si="2"/>
        <v>1.0214852395384888E-4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291.95</v>
      </c>
      <c r="Y22" s="12">
        <v>294.06</v>
      </c>
      <c r="Z22" s="12">
        <v>285.5</v>
      </c>
      <c r="AA22" s="12">
        <v>293.69</v>
      </c>
      <c r="AB22" s="117">
        <v>3293700</v>
      </c>
      <c r="AC22" s="12">
        <v>293.69</v>
      </c>
      <c r="AD22" s="2">
        <f t="shared" si="1"/>
        <v>8.5600000000000023</v>
      </c>
      <c r="AE22" s="167">
        <f t="shared" si="2"/>
        <v>1.0528851116540006E-2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42304</v>
      </c>
      <c r="X23" s="12">
        <v>276</v>
      </c>
      <c r="Y23" s="12">
        <v>291.77</v>
      </c>
      <c r="Z23" s="12">
        <v>275.11</v>
      </c>
      <c r="AA23" s="12">
        <v>290.63</v>
      </c>
      <c r="AB23" s="117">
        <v>3722600</v>
      </c>
      <c r="AC23" s="12">
        <v>290.63</v>
      </c>
      <c r="AD23" s="2">
        <f t="shared" si="1"/>
        <v>16.659999999999968</v>
      </c>
      <c r="AE23" s="167">
        <f t="shared" si="2"/>
        <v>5.8375819373634341E-2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42303</v>
      </c>
      <c r="X24" s="12">
        <v>279.82</v>
      </c>
      <c r="Y24" s="12">
        <v>282.14999999999998</v>
      </c>
      <c r="Z24" s="12">
        <v>273.37</v>
      </c>
      <c r="AA24" s="12">
        <v>274.60000000000002</v>
      </c>
      <c r="AB24" s="117">
        <v>3145800</v>
      </c>
      <c r="AC24" s="12">
        <v>274.60000000000002</v>
      </c>
      <c r="AD24" s="2">
        <f t="shared" si="1"/>
        <v>8.7799999999999727</v>
      </c>
      <c r="AE24" s="167">
        <f t="shared" si="2"/>
        <v>-8.6284703418895159E-3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42300</v>
      </c>
      <c r="X25" s="12">
        <v>279</v>
      </c>
      <c r="Y25" s="12">
        <v>280.88</v>
      </c>
      <c r="Z25" s="12">
        <v>270.7</v>
      </c>
      <c r="AA25" s="12">
        <v>276.99</v>
      </c>
      <c r="AB25" s="117">
        <v>3825100</v>
      </c>
      <c r="AC25" s="12">
        <v>276.99</v>
      </c>
      <c r="AD25" s="2">
        <f t="shared" si="1"/>
        <v>10.180000000000007</v>
      </c>
      <c r="AE25" s="167">
        <f t="shared" si="2"/>
        <v>5.7797204060272556E-4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42299</v>
      </c>
      <c r="X26" s="12">
        <v>276.33</v>
      </c>
      <c r="Y26" s="12">
        <v>283.48</v>
      </c>
      <c r="Z26" s="12">
        <v>270.07</v>
      </c>
      <c r="AA26" s="12">
        <v>276.83</v>
      </c>
      <c r="AB26" s="117">
        <v>4448300</v>
      </c>
      <c r="AC26" s="12">
        <v>276.83</v>
      </c>
      <c r="AD26" s="2">
        <f t="shared" si="1"/>
        <v>13.410000000000025</v>
      </c>
      <c r="AE26" s="167">
        <f t="shared" si="2"/>
        <v>1.7731779691685379E-3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42298</v>
      </c>
      <c r="X27" s="12">
        <v>285</v>
      </c>
      <c r="Y27" s="12">
        <v>291.01</v>
      </c>
      <c r="Z27" s="12">
        <v>262.45</v>
      </c>
      <c r="AA27" s="12">
        <v>276.33999999999997</v>
      </c>
      <c r="AB27" s="117">
        <v>8374300</v>
      </c>
      <c r="AC27" s="12">
        <v>276.33999999999997</v>
      </c>
      <c r="AD27" s="2">
        <f t="shared" si="1"/>
        <v>28.560000000000002</v>
      </c>
      <c r="AE27" s="167">
        <f t="shared" si="2"/>
        <v>3.9614762424287964E-2</v>
      </c>
    </row>
    <row r="28" spans="2:31" x14ac:dyDescent="0.25">
      <c r="W28" s="162">
        <v>42297</v>
      </c>
      <c r="X28" s="12">
        <v>273.06</v>
      </c>
      <c r="Y28" s="12">
        <v>277.29000000000002</v>
      </c>
      <c r="Z28" s="12">
        <v>264.58</v>
      </c>
      <c r="AA28" s="12">
        <v>265.81</v>
      </c>
      <c r="AB28" s="117">
        <v>3522600</v>
      </c>
      <c r="AC28" s="12">
        <v>265.81</v>
      </c>
      <c r="AD28" s="2">
        <f t="shared" si="1"/>
        <v>12.710000000000036</v>
      </c>
      <c r="AE28" s="167">
        <f t="shared" si="2"/>
        <v>-2.6408321734671336E-2</v>
      </c>
    </row>
    <row r="29" spans="2:31" x14ac:dyDescent="0.25">
      <c r="W29" s="162">
        <v>42296</v>
      </c>
      <c r="X29" s="12">
        <v>270.87</v>
      </c>
      <c r="Y29" s="12">
        <v>276.5</v>
      </c>
      <c r="Z29" s="12">
        <v>268.04000000000002</v>
      </c>
      <c r="AA29" s="12">
        <v>273.02</v>
      </c>
      <c r="AB29" s="117">
        <v>2929200</v>
      </c>
      <c r="AC29" s="12">
        <v>273.02</v>
      </c>
      <c r="AD29" s="2">
        <f t="shared" si="1"/>
        <v>8.4599999999999795</v>
      </c>
      <c r="AE29" s="167">
        <f t="shared" si="2"/>
        <v>2.3864595954032897E-3</v>
      </c>
    </row>
    <row r="30" spans="2:31" x14ac:dyDescent="0.25">
      <c r="W30" s="162">
        <v>42293</v>
      </c>
      <c r="X30" s="12">
        <v>270.18</v>
      </c>
      <c r="Y30" s="12">
        <v>272.99</v>
      </c>
      <c r="Z30" s="12">
        <v>267</v>
      </c>
      <c r="AA30" s="12">
        <v>272.37</v>
      </c>
      <c r="AB30" s="117">
        <v>2843400</v>
      </c>
      <c r="AC30" s="12">
        <v>272.37</v>
      </c>
      <c r="AD30" s="2">
        <f t="shared" si="1"/>
        <v>5.9900000000000091</v>
      </c>
      <c r="AE30" s="167">
        <f t="shared" si="2"/>
        <v>1.475354867553369E-2</v>
      </c>
    </row>
    <row r="31" spans="2:31" x14ac:dyDescent="0.25">
      <c r="W31" s="162">
        <v>42292</v>
      </c>
      <c r="X31" s="12">
        <v>256.31</v>
      </c>
      <c r="Y31" s="12">
        <v>268.52999999999997</v>
      </c>
      <c r="Z31" s="12">
        <v>254</v>
      </c>
      <c r="AA31" s="12">
        <v>268.41000000000003</v>
      </c>
      <c r="AB31" s="117">
        <v>2747400</v>
      </c>
      <c r="AC31" s="12">
        <v>268.41000000000003</v>
      </c>
      <c r="AD31" s="2">
        <f t="shared" si="1"/>
        <v>14.529999999999973</v>
      </c>
      <c r="AE31" s="167">
        <f t="shared" si="2"/>
        <v>4.5250983293741998E-2</v>
      </c>
    </row>
    <row r="32" spans="2:31" x14ac:dyDescent="0.25">
      <c r="W32" s="162">
        <v>42291</v>
      </c>
      <c r="X32" s="12">
        <v>260.44</v>
      </c>
      <c r="Y32" s="12">
        <v>262.85000000000002</v>
      </c>
      <c r="Z32" s="12">
        <v>254.4</v>
      </c>
      <c r="AA32" s="12">
        <v>256.79000000000002</v>
      </c>
      <c r="AB32" s="117">
        <v>3959200</v>
      </c>
      <c r="AC32" s="12">
        <v>256.79000000000002</v>
      </c>
      <c r="AD32" s="2">
        <f t="shared" si="1"/>
        <v>8.4500000000000171</v>
      </c>
      <c r="AE32" s="167">
        <f t="shared" si="2"/>
        <v>2.9292298078424928E-3</v>
      </c>
    </row>
    <row r="33" spans="15:31" x14ac:dyDescent="0.25">
      <c r="W33" s="162">
        <v>42290</v>
      </c>
      <c r="X33" s="12">
        <v>262</v>
      </c>
      <c r="Y33" s="12">
        <v>270.82</v>
      </c>
      <c r="Z33" s="12">
        <v>254.78</v>
      </c>
      <c r="AA33" s="12">
        <v>256.04000000000002</v>
      </c>
      <c r="AB33" s="117">
        <v>4223100</v>
      </c>
      <c r="AC33" s="12">
        <v>256.04000000000002</v>
      </c>
      <c r="AD33" s="2">
        <f t="shared" si="1"/>
        <v>16.039999999999992</v>
      </c>
      <c r="AE33" s="167">
        <f t="shared" si="2"/>
        <v>-3.2606642233725003E-2</v>
      </c>
    </row>
    <row r="34" spans="15:31" x14ac:dyDescent="0.25">
      <c r="W34" s="162">
        <v>42289</v>
      </c>
      <c r="X34" s="12">
        <v>270.92</v>
      </c>
      <c r="Y34" s="12">
        <v>270.92</v>
      </c>
      <c r="Z34" s="12">
        <v>263.51</v>
      </c>
      <c r="AA34" s="12">
        <v>264.67</v>
      </c>
      <c r="AB34" s="117">
        <v>3683000</v>
      </c>
      <c r="AC34" s="12">
        <v>264.67</v>
      </c>
      <c r="AD34" s="2">
        <f t="shared" si="1"/>
        <v>7.410000000000025</v>
      </c>
      <c r="AE34" s="167">
        <f t="shared" si="2"/>
        <v>-1.6681527715856737E-2</v>
      </c>
    </row>
    <row r="35" spans="15:31" x14ac:dyDescent="0.25">
      <c r="W35" s="162">
        <v>42286</v>
      </c>
      <c r="X35" s="12">
        <v>279.63</v>
      </c>
      <c r="Y35" s="12">
        <v>280</v>
      </c>
      <c r="Z35" s="12">
        <v>267.27</v>
      </c>
      <c r="AA35" s="12">
        <v>269.16000000000003</v>
      </c>
      <c r="AB35" s="117">
        <v>4038100</v>
      </c>
      <c r="AC35" s="12">
        <v>269.16000000000003</v>
      </c>
      <c r="AD35" s="2">
        <f t="shared" si="1"/>
        <v>12.730000000000018</v>
      </c>
      <c r="AE35" s="167">
        <f t="shared" si="2"/>
        <v>-3.8302129484064529E-2</v>
      </c>
    </row>
    <row r="36" spans="15:31" x14ac:dyDescent="0.25">
      <c r="W36" s="162">
        <v>42285</v>
      </c>
      <c r="X36" s="12">
        <v>278.33</v>
      </c>
      <c r="Y36" s="12">
        <v>281.5</v>
      </c>
      <c r="Z36" s="12">
        <v>272.27999999999997</v>
      </c>
      <c r="AA36" s="12">
        <v>279.88</v>
      </c>
      <c r="AB36" s="117">
        <v>2555400</v>
      </c>
      <c r="AC36" s="12">
        <v>279.88</v>
      </c>
      <c r="AD36" s="2">
        <f t="shared" si="1"/>
        <v>9.2200000000000273</v>
      </c>
      <c r="AE36" s="167">
        <f t="shared" si="2"/>
        <v>2.2919352528290027E-3</v>
      </c>
    </row>
    <row r="37" spans="15:31" x14ac:dyDescent="0.25">
      <c r="W37" s="162">
        <v>42284</v>
      </c>
      <c r="X37" s="12">
        <v>279.86</v>
      </c>
      <c r="Y37" s="12">
        <v>284.62</v>
      </c>
      <c r="Z37" s="12">
        <v>274.01</v>
      </c>
      <c r="AA37" s="12">
        <v>279.24</v>
      </c>
      <c r="AB37" s="117">
        <v>3406900</v>
      </c>
      <c r="AC37" s="12">
        <v>279.24</v>
      </c>
      <c r="AD37" s="2">
        <f t="shared" si="1"/>
        <v>10.610000000000014</v>
      </c>
      <c r="AE37" s="167">
        <f t="shared" si="2"/>
        <v>1.1775788977861579E-2</v>
      </c>
    </row>
    <row r="38" spans="15:31" x14ac:dyDescent="0.25">
      <c r="W38" s="162">
        <v>42283</v>
      </c>
      <c r="X38" s="12">
        <v>282.41000000000003</v>
      </c>
      <c r="Y38" s="12">
        <v>282.98</v>
      </c>
      <c r="Z38" s="12">
        <v>269</v>
      </c>
      <c r="AA38" s="12">
        <v>275.99</v>
      </c>
      <c r="AB38" s="117">
        <v>4291600</v>
      </c>
      <c r="AC38" s="12">
        <v>275.99</v>
      </c>
      <c r="AD38" s="2">
        <f t="shared" si="1"/>
        <v>13.980000000000018</v>
      </c>
      <c r="AE38" s="167">
        <f t="shared" si="2"/>
        <v>-3.6852207293666006E-2</v>
      </c>
    </row>
    <row r="39" spans="15:31" x14ac:dyDescent="0.25">
      <c r="W39" s="162">
        <v>42282</v>
      </c>
      <c r="X39" s="12">
        <v>291.43</v>
      </c>
      <c r="Y39" s="12">
        <v>292.48</v>
      </c>
      <c r="Z39" s="12">
        <v>282.76</v>
      </c>
      <c r="AA39" s="12">
        <v>286.55</v>
      </c>
      <c r="AB39" s="117">
        <v>2692700</v>
      </c>
      <c r="AC39" s="12">
        <v>286.55</v>
      </c>
      <c r="AD39" s="2">
        <f t="shared" si="1"/>
        <v>9.7200000000000273</v>
      </c>
      <c r="AE39" s="167">
        <f t="shared" si="2"/>
        <v>-1.308765283278801E-2</v>
      </c>
    </row>
    <row r="40" spans="15:31" x14ac:dyDescent="0.25">
      <c r="W40" s="162">
        <v>42279</v>
      </c>
      <c r="X40" s="12">
        <v>283.38</v>
      </c>
      <c r="Y40" s="12">
        <v>290.75</v>
      </c>
      <c r="Z40" s="12">
        <v>280.72000000000003</v>
      </c>
      <c r="AA40" s="12">
        <v>290.35000000000002</v>
      </c>
      <c r="AB40" s="117">
        <v>2979100</v>
      </c>
      <c r="AC40" s="12">
        <v>290.35000000000002</v>
      </c>
      <c r="AD40" s="2">
        <f t="shared" si="1"/>
        <v>10.029999999999973</v>
      </c>
      <c r="AE40" s="167">
        <f t="shared" si="2"/>
        <v>1.0616080751827406E-2</v>
      </c>
    </row>
    <row r="41" spans="15:31" x14ac:dyDescent="0.25">
      <c r="W41" s="162">
        <v>42278</v>
      </c>
      <c r="X41" s="12">
        <v>291.99</v>
      </c>
      <c r="Y41" s="12">
        <v>292.89</v>
      </c>
      <c r="Z41" s="12">
        <v>282.45</v>
      </c>
      <c r="AA41" s="12">
        <v>287.3</v>
      </c>
      <c r="AB41" s="117">
        <v>2861100</v>
      </c>
      <c r="AC41" s="12">
        <v>287.3</v>
      </c>
      <c r="AD41" s="2">
        <f t="shared" si="1"/>
        <v>10.439999999999998</v>
      </c>
      <c r="AE41" s="167">
        <f t="shared" si="2"/>
        <v>-1.5455261985538482E-2</v>
      </c>
    </row>
    <row r="42" spans="15:31" ht="20.25" thickBot="1" x14ac:dyDescent="0.35">
      <c r="O42" s="336" t="s">
        <v>78</v>
      </c>
      <c r="P42" s="336"/>
      <c r="T42" s="113" t="s">
        <v>129</v>
      </c>
      <c r="W42" s="162">
        <v>42277</v>
      </c>
      <c r="X42" s="12">
        <v>283.98</v>
      </c>
      <c r="Y42" s="12">
        <v>292</v>
      </c>
      <c r="Z42" s="12">
        <v>283.06</v>
      </c>
      <c r="AA42" s="12">
        <v>291.81</v>
      </c>
      <c r="AB42" s="117">
        <v>2911800</v>
      </c>
      <c r="AC42" s="12">
        <v>291.81</v>
      </c>
      <c r="AD42" s="2">
        <f t="shared" si="1"/>
        <v>8.9399999999999977</v>
      </c>
      <c r="AE42" s="167">
        <f t="shared" si="2"/>
        <v>4.8808539697372533E-2</v>
      </c>
    </row>
    <row r="43" spans="15:31" ht="15.75" thickTop="1" x14ac:dyDescent="0.25">
      <c r="O43" s="105">
        <v>1.1000000000000001</v>
      </c>
      <c r="P43" s="105">
        <f>O43*$Q$4</f>
        <v>322.53100000000001</v>
      </c>
      <c r="Q43" s="2"/>
      <c r="T43" s="241" t="s">
        <v>114</v>
      </c>
      <c r="U43" s="241">
        <v>292.3</v>
      </c>
      <c r="W43" s="162">
        <v>42276</v>
      </c>
      <c r="X43" s="12">
        <v>270.60000000000002</v>
      </c>
      <c r="Y43" s="12">
        <v>288.57</v>
      </c>
      <c r="Z43" s="12">
        <v>270.60000000000002</v>
      </c>
      <c r="AA43" s="12">
        <v>278.23</v>
      </c>
      <c r="AB43" s="117">
        <v>3809500</v>
      </c>
      <c r="AC43" s="12">
        <v>278.23</v>
      </c>
      <c r="AD43" s="2">
        <f t="shared" si="1"/>
        <v>17.96999999999997</v>
      </c>
      <c r="AE43" s="167">
        <f t="shared" si="2"/>
        <v>2.1852504774497072E-2</v>
      </c>
    </row>
    <row r="44" spans="15:31" x14ac:dyDescent="0.25">
      <c r="O44" s="105">
        <v>1.0900000000000001</v>
      </c>
      <c r="P44" s="105">
        <f t="shared" ref="P44:P63" si="9">O44*$Q$4</f>
        <v>319.59890000000001</v>
      </c>
      <c r="Q44" s="2"/>
      <c r="T44" s="241" t="s">
        <v>115</v>
      </c>
      <c r="U44" s="241">
        <v>292.97000000000003</v>
      </c>
      <c r="W44" s="162">
        <v>42275</v>
      </c>
      <c r="X44" s="12">
        <v>282.54000000000002</v>
      </c>
      <c r="Y44" s="12">
        <v>284</v>
      </c>
      <c r="Z44" s="12">
        <v>267</v>
      </c>
      <c r="AA44" s="12">
        <v>272.27999999999997</v>
      </c>
      <c r="AB44" s="117">
        <v>4894500</v>
      </c>
      <c r="AC44" s="12">
        <v>272.27999999999997</v>
      </c>
      <c r="AD44" s="2">
        <f t="shared" si="1"/>
        <v>17</v>
      </c>
      <c r="AE44" s="167">
        <f t="shared" si="2"/>
        <v>-4.3927104182029053E-2</v>
      </c>
    </row>
    <row r="45" spans="15:31" x14ac:dyDescent="0.25">
      <c r="O45" s="105">
        <v>1.08</v>
      </c>
      <c r="P45" s="105">
        <f t="shared" si="9"/>
        <v>316.66680000000002</v>
      </c>
      <c r="Q45" s="2"/>
      <c r="T45" s="241" t="s">
        <v>116</v>
      </c>
      <c r="U45" s="241" t="s">
        <v>359</v>
      </c>
      <c r="W45" s="162">
        <v>42272</v>
      </c>
      <c r="X45" s="12">
        <v>298.77999999999997</v>
      </c>
      <c r="Y45" s="12">
        <v>298.77999999999997</v>
      </c>
      <c r="Z45" s="12">
        <v>280.32</v>
      </c>
      <c r="AA45" s="12">
        <v>284.79000000000002</v>
      </c>
      <c r="AB45" s="117">
        <v>3357600</v>
      </c>
      <c r="AC45" s="12">
        <v>284.79000000000002</v>
      </c>
      <c r="AD45" s="2">
        <f t="shared" si="1"/>
        <v>18.45999999999998</v>
      </c>
      <c r="AE45" s="167">
        <f t="shared" si="2"/>
        <v>-2.8053650046073408E-2</v>
      </c>
    </row>
    <row r="46" spans="15:31" x14ac:dyDescent="0.25">
      <c r="O46" s="105">
        <v>1.07</v>
      </c>
      <c r="P46" s="105">
        <f t="shared" si="9"/>
        <v>313.73469999999998</v>
      </c>
      <c r="Q46" s="2"/>
      <c r="T46" s="241" t="s">
        <v>117</v>
      </c>
      <c r="U46" s="241" t="s">
        <v>360</v>
      </c>
      <c r="W46" s="162">
        <v>42271</v>
      </c>
      <c r="X46" s="12">
        <v>295.58</v>
      </c>
      <c r="Y46" s="12">
        <v>298.14999999999998</v>
      </c>
      <c r="Z46" s="12">
        <v>287.12</v>
      </c>
      <c r="AA46" s="12">
        <v>293.01</v>
      </c>
      <c r="AB46" s="117">
        <v>2651000</v>
      </c>
      <c r="AC46" s="12">
        <v>293.01</v>
      </c>
      <c r="AD46" s="2">
        <f t="shared" si="1"/>
        <v>11.029999999999973</v>
      </c>
      <c r="AE46" s="167">
        <f t="shared" si="2"/>
        <v>-1.78655225581551E-2</v>
      </c>
    </row>
    <row r="47" spans="15:31" x14ac:dyDescent="0.25">
      <c r="O47" s="105">
        <v>1.06</v>
      </c>
      <c r="P47" s="105">
        <f t="shared" si="9"/>
        <v>310.80259999999998</v>
      </c>
      <c r="Q47" s="2"/>
      <c r="T47" s="241" t="s">
        <v>118</v>
      </c>
      <c r="U47" s="241">
        <v>364.36</v>
      </c>
      <c r="W47" s="162">
        <v>42270</v>
      </c>
      <c r="X47" s="12">
        <v>299.27</v>
      </c>
      <c r="Y47" s="12">
        <v>303.79000000000002</v>
      </c>
      <c r="Z47" s="12">
        <v>296.3</v>
      </c>
      <c r="AA47" s="12">
        <v>298.33999999999997</v>
      </c>
      <c r="AB47" s="117">
        <v>1638200</v>
      </c>
      <c r="AC47" s="12">
        <v>298.33999999999997</v>
      </c>
      <c r="AD47" s="2">
        <f t="shared" si="1"/>
        <v>7.4900000000000091</v>
      </c>
      <c r="AE47" s="167">
        <f t="shared" si="2"/>
        <v>-2.4075436367284597E-3</v>
      </c>
    </row>
    <row r="48" spans="15:31" x14ac:dyDescent="0.25">
      <c r="O48" s="105">
        <v>1.05</v>
      </c>
      <c r="P48" s="105">
        <f t="shared" si="9"/>
        <v>307.87049999999999</v>
      </c>
      <c r="Q48" s="2"/>
      <c r="T48" s="241" t="s">
        <v>119</v>
      </c>
      <c r="U48" s="241">
        <v>0.38634299999999999</v>
      </c>
      <c r="W48" s="162">
        <v>42269</v>
      </c>
      <c r="X48" s="12">
        <v>292.52</v>
      </c>
      <c r="Y48" s="12">
        <v>300</v>
      </c>
      <c r="Z48" s="12">
        <v>289</v>
      </c>
      <c r="AA48" s="12">
        <v>299.06</v>
      </c>
      <c r="AB48" s="117">
        <v>4278400</v>
      </c>
      <c r="AC48" s="12">
        <v>299.06</v>
      </c>
      <c r="AD48" s="2">
        <f t="shared" si="1"/>
        <v>11</v>
      </c>
      <c r="AE48" s="167">
        <f t="shared" si="2"/>
        <v>6.3938618925829527E-3</v>
      </c>
    </row>
    <row r="49" spans="15:31" x14ac:dyDescent="0.25">
      <c r="O49" s="105">
        <v>1.04</v>
      </c>
      <c r="P49" s="105">
        <f t="shared" si="9"/>
        <v>304.9384</v>
      </c>
      <c r="Q49" s="2"/>
      <c r="T49" s="241" t="s">
        <v>120</v>
      </c>
      <c r="U49" s="241" t="s">
        <v>160</v>
      </c>
      <c r="W49" s="162">
        <v>42268</v>
      </c>
      <c r="X49" s="12">
        <v>315.29000000000002</v>
      </c>
      <c r="Y49" s="12">
        <v>315.43</v>
      </c>
      <c r="Z49" s="12">
        <v>294.62</v>
      </c>
      <c r="AA49" s="12">
        <v>297.16000000000003</v>
      </c>
      <c r="AB49" s="117">
        <v>4149700</v>
      </c>
      <c r="AC49" s="12">
        <v>297.16000000000003</v>
      </c>
      <c r="AD49" s="2">
        <f t="shared" si="1"/>
        <v>20.810000000000002</v>
      </c>
      <c r="AE49" s="167">
        <f t="shared" si="2"/>
        <v>-5.5645596974608247E-2</v>
      </c>
    </row>
    <row r="50" spans="15:31" x14ac:dyDescent="0.25">
      <c r="O50" s="105">
        <v>1.03</v>
      </c>
      <c r="P50" s="105">
        <f t="shared" si="9"/>
        <v>302.00630000000001</v>
      </c>
      <c r="Q50" s="2"/>
      <c r="T50" s="241"/>
      <c r="U50" s="241"/>
      <c r="W50" s="162">
        <v>42265</v>
      </c>
      <c r="X50" s="12">
        <v>321.06</v>
      </c>
      <c r="Y50" s="12">
        <v>324.10000000000002</v>
      </c>
      <c r="Z50" s="12">
        <v>313</v>
      </c>
      <c r="AA50" s="12">
        <v>314.67</v>
      </c>
      <c r="AB50" s="117">
        <v>4569000</v>
      </c>
      <c r="AC50" s="12">
        <v>314.67</v>
      </c>
      <c r="AD50" s="2">
        <f t="shared" si="1"/>
        <v>11.100000000000023</v>
      </c>
      <c r="AE50" s="167">
        <f t="shared" si="2"/>
        <v>-3.2677528435290482E-2</v>
      </c>
    </row>
    <row r="51" spans="15:31" x14ac:dyDescent="0.25">
      <c r="O51" s="105">
        <v>1.02</v>
      </c>
      <c r="P51" s="105">
        <f t="shared" si="9"/>
        <v>299.07419999999996</v>
      </c>
      <c r="Q51" s="2"/>
      <c r="T51" s="241" t="s">
        <v>121</v>
      </c>
      <c r="U51" s="241" t="s">
        <v>326</v>
      </c>
      <c r="W51" s="162">
        <v>42264</v>
      </c>
      <c r="X51" s="12">
        <v>321.19</v>
      </c>
      <c r="Y51" s="12">
        <v>330.54</v>
      </c>
      <c r="Z51" s="12">
        <v>318.38</v>
      </c>
      <c r="AA51" s="12">
        <v>325.3</v>
      </c>
      <c r="AB51" s="117">
        <v>2575300</v>
      </c>
      <c r="AC51" s="12">
        <v>325.3</v>
      </c>
      <c r="AD51" s="2">
        <f t="shared" si="1"/>
        <v>12.160000000000025</v>
      </c>
      <c r="AE51" s="167">
        <f t="shared" si="2"/>
        <v>1.7962198022280607E-2</v>
      </c>
    </row>
    <row r="52" spans="15:31" x14ac:dyDescent="0.25">
      <c r="O52" s="105">
        <v>1.01</v>
      </c>
      <c r="P52" s="105">
        <f t="shared" si="9"/>
        <v>296.14209999999997</v>
      </c>
      <c r="Q52" s="2"/>
      <c r="T52" s="241" t="s">
        <v>122</v>
      </c>
      <c r="U52" s="241" t="s">
        <v>212</v>
      </c>
      <c r="W52" s="162">
        <v>42263</v>
      </c>
      <c r="X52" s="12">
        <v>319.05</v>
      </c>
      <c r="Y52" s="12">
        <v>322.41000000000003</v>
      </c>
      <c r="Z52" s="12">
        <v>315.08</v>
      </c>
      <c r="AA52" s="12">
        <v>319.56</v>
      </c>
      <c r="AB52" s="117">
        <v>1984700</v>
      </c>
      <c r="AC52" s="12">
        <v>319.56</v>
      </c>
      <c r="AD52" s="2">
        <f t="shared" si="1"/>
        <v>7.3300000000000409</v>
      </c>
      <c r="AE52" s="167">
        <f t="shared" si="2"/>
        <v>-9.3791033577195204E-4</v>
      </c>
    </row>
    <row r="53" spans="15:31" x14ac:dyDescent="0.25">
      <c r="O53" s="105">
        <v>1</v>
      </c>
      <c r="P53" s="105">
        <f t="shared" si="9"/>
        <v>293.20999999999998</v>
      </c>
      <c r="Q53" s="2"/>
      <c r="T53" s="241" t="s">
        <v>123</v>
      </c>
      <c r="U53" s="242">
        <v>465774</v>
      </c>
      <c r="W53" s="162">
        <v>42262</v>
      </c>
      <c r="X53" s="12">
        <v>316.41000000000003</v>
      </c>
      <c r="Y53" s="12">
        <v>321.64999999999998</v>
      </c>
      <c r="Z53" s="12">
        <v>313.29000000000002</v>
      </c>
      <c r="AA53" s="12">
        <v>319.86</v>
      </c>
      <c r="AB53" s="117">
        <v>2058200</v>
      </c>
      <c r="AC53" s="12">
        <v>319.86</v>
      </c>
      <c r="AD53" s="2">
        <f t="shared" si="1"/>
        <v>8.3599999999999568</v>
      </c>
      <c r="AE53" s="167">
        <f t="shared" si="2"/>
        <v>1.147898681339532E-2</v>
      </c>
    </row>
    <row r="54" spans="15:31" x14ac:dyDescent="0.25">
      <c r="O54" s="105">
        <v>0.99</v>
      </c>
      <c r="P54" s="105">
        <f t="shared" si="9"/>
        <v>290.27789999999999</v>
      </c>
      <c r="Q54" s="2"/>
      <c r="T54" s="241" t="s">
        <v>126</v>
      </c>
      <c r="U54" s="242">
        <v>2824980</v>
      </c>
      <c r="W54" s="162">
        <v>42261</v>
      </c>
      <c r="X54" s="12">
        <v>316.89</v>
      </c>
      <c r="Y54" s="12">
        <v>318.2</v>
      </c>
      <c r="Z54" s="12">
        <v>311.94</v>
      </c>
      <c r="AA54" s="12">
        <v>316.23</v>
      </c>
      <c r="AB54" s="117">
        <v>1811700</v>
      </c>
      <c r="AC54" s="12">
        <v>316.23</v>
      </c>
      <c r="AD54" s="2">
        <f t="shared" si="1"/>
        <v>6.2599999999999909</v>
      </c>
      <c r="AE54" s="167">
        <f t="shared" si="2"/>
        <v>2.7269556394076133E-3</v>
      </c>
    </row>
    <row r="55" spans="15:31" x14ac:dyDescent="0.25">
      <c r="O55" s="105">
        <v>0.98</v>
      </c>
      <c r="P55" s="105">
        <f t="shared" si="9"/>
        <v>287.3458</v>
      </c>
      <c r="Q55" s="2"/>
      <c r="T55" s="241" t="s">
        <v>124</v>
      </c>
      <c r="U55" s="241" t="s">
        <v>327</v>
      </c>
      <c r="W55" s="162">
        <v>42258</v>
      </c>
      <c r="X55" s="12">
        <v>310.67</v>
      </c>
      <c r="Y55" s="12">
        <v>315.5</v>
      </c>
      <c r="Z55" s="12">
        <v>307.20999999999998</v>
      </c>
      <c r="AA55" s="12">
        <v>315.37</v>
      </c>
      <c r="AB55" s="117">
        <v>1928100</v>
      </c>
      <c r="AC55" s="12">
        <v>315.37</v>
      </c>
      <c r="AD55" s="2">
        <f t="shared" si="1"/>
        <v>8.2900000000000205</v>
      </c>
      <c r="AE55" s="167">
        <f t="shared" si="2"/>
        <v>8.7966220971147369E-3</v>
      </c>
    </row>
    <row r="56" spans="15:31" x14ac:dyDescent="0.25">
      <c r="O56" s="105">
        <v>0.97</v>
      </c>
      <c r="P56" s="105">
        <f t="shared" si="9"/>
        <v>284.41369999999995</v>
      </c>
      <c r="T56" s="241" t="s">
        <v>127</v>
      </c>
      <c r="U56" s="241">
        <v>19.16</v>
      </c>
      <c r="W56" s="162">
        <v>42257</v>
      </c>
      <c r="X56" s="12">
        <v>302.91000000000003</v>
      </c>
      <c r="Y56" s="12">
        <v>315.77</v>
      </c>
      <c r="Z56" s="12">
        <v>302.11</v>
      </c>
      <c r="AA56" s="12">
        <v>312.62</v>
      </c>
      <c r="AB56" s="117">
        <v>2181600</v>
      </c>
      <c r="AC56" s="12">
        <v>312.62</v>
      </c>
      <c r="AD56" s="2">
        <f t="shared" si="1"/>
        <v>13.659999999999968</v>
      </c>
      <c r="AE56" s="167">
        <f t="shared" si="2"/>
        <v>3.0117305918017534E-2</v>
      </c>
    </row>
    <row r="57" spans="15:31" x14ac:dyDescent="0.25">
      <c r="O57" s="105">
        <v>0.96</v>
      </c>
      <c r="P57" s="105">
        <f t="shared" si="9"/>
        <v>281.48159999999996</v>
      </c>
      <c r="T57" s="241" t="s">
        <v>128</v>
      </c>
      <c r="U57" s="241">
        <v>15.3</v>
      </c>
      <c r="W57" s="162">
        <v>42256</v>
      </c>
      <c r="X57" s="12">
        <v>313.55</v>
      </c>
      <c r="Y57" s="12">
        <v>317.83</v>
      </c>
      <c r="Z57" s="12">
        <v>302.47000000000003</v>
      </c>
      <c r="AA57" s="12">
        <v>303.48</v>
      </c>
      <c r="AB57" s="117">
        <v>1618700</v>
      </c>
      <c r="AC57" s="12">
        <v>303.48</v>
      </c>
      <c r="AD57" s="2">
        <f t="shared" si="1"/>
        <v>15.359999999999957</v>
      </c>
      <c r="AE57" s="167">
        <f t="shared" si="2"/>
        <v>-1.7036989052277018E-2</v>
      </c>
    </row>
    <row r="58" spans="15:31" x14ac:dyDescent="0.25">
      <c r="O58" s="105">
        <v>0.95</v>
      </c>
      <c r="P58" s="105">
        <f t="shared" si="9"/>
        <v>278.54949999999997</v>
      </c>
      <c r="T58" s="241" t="s">
        <v>125</v>
      </c>
      <c r="U58" s="241" t="s">
        <v>142</v>
      </c>
      <c r="W58" s="162">
        <v>42255</v>
      </c>
      <c r="X58" s="12">
        <v>306.91000000000003</v>
      </c>
      <c r="Y58" s="12">
        <v>309.22000000000003</v>
      </c>
      <c r="Z58" s="12">
        <v>302.55</v>
      </c>
      <c r="AA58" s="12">
        <v>308.74</v>
      </c>
      <c r="AB58" s="117">
        <v>1832400</v>
      </c>
      <c r="AC58" s="12">
        <v>308.74</v>
      </c>
      <c r="AD58" s="2">
        <f t="shared" si="1"/>
        <v>6.6700000000000159</v>
      </c>
      <c r="AE58" s="167">
        <f t="shared" si="2"/>
        <v>2.1438496658505946E-2</v>
      </c>
    </row>
    <row r="59" spans="15:31" x14ac:dyDescent="0.25">
      <c r="O59" s="105">
        <v>0.94</v>
      </c>
      <c r="P59" s="105">
        <f t="shared" si="9"/>
        <v>275.61739999999998</v>
      </c>
      <c r="W59" s="162">
        <v>42251</v>
      </c>
      <c r="X59" s="12">
        <v>297.72000000000003</v>
      </c>
      <c r="Y59" s="12">
        <v>304.14</v>
      </c>
      <c r="Z59" s="12">
        <v>295.02999999999997</v>
      </c>
      <c r="AA59" s="12">
        <v>302.26</v>
      </c>
      <c r="AB59" s="117">
        <v>1696600</v>
      </c>
      <c r="AC59" s="12">
        <v>302.26</v>
      </c>
      <c r="AD59" s="2">
        <f t="shared" si="1"/>
        <v>9.1100000000000136</v>
      </c>
      <c r="AE59" s="167">
        <f t="shared" si="2"/>
        <v>2.0886516593177085E-3</v>
      </c>
    </row>
    <row r="60" spans="15:31" x14ac:dyDescent="0.25">
      <c r="O60" s="105">
        <v>0.93</v>
      </c>
      <c r="P60" s="105">
        <f t="shared" si="9"/>
        <v>272.68529999999998</v>
      </c>
      <c r="W60" s="162">
        <v>42250</v>
      </c>
      <c r="X60" s="12">
        <v>306.47000000000003</v>
      </c>
      <c r="Y60" s="12">
        <v>309.72000000000003</v>
      </c>
      <c r="Z60" s="12">
        <v>300.83999999999997</v>
      </c>
      <c r="AA60" s="12">
        <v>301.63</v>
      </c>
      <c r="AB60" s="117">
        <v>1774400</v>
      </c>
      <c r="AC60" s="12">
        <v>301.63</v>
      </c>
      <c r="AD60" s="2">
        <f t="shared" si="1"/>
        <v>8.8800000000000523</v>
      </c>
      <c r="AE60" s="167">
        <f t="shared" si="2"/>
        <v>-8.480983531113373E-3</v>
      </c>
    </row>
    <row r="61" spans="15:31" x14ac:dyDescent="0.25">
      <c r="O61" s="105">
        <v>0.92</v>
      </c>
      <c r="P61" s="105">
        <f t="shared" si="9"/>
        <v>269.75319999999999</v>
      </c>
      <c r="W61" s="162">
        <v>42249</v>
      </c>
      <c r="X61" s="12">
        <v>298.48</v>
      </c>
      <c r="Y61" s="12">
        <v>304.43</v>
      </c>
      <c r="Z61" s="12">
        <v>293.61</v>
      </c>
      <c r="AA61" s="12">
        <v>304.20999999999998</v>
      </c>
      <c r="AB61" s="117">
        <v>2266500</v>
      </c>
      <c r="AC61" s="12">
        <v>304.20999999999998</v>
      </c>
      <c r="AD61" s="2">
        <f t="shared" si="1"/>
        <v>10.819999999999993</v>
      </c>
      <c r="AE61" s="167">
        <f t="shared" si="2"/>
        <v>4.0034188034187901E-2</v>
      </c>
    </row>
    <row r="62" spans="15:31" x14ac:dyDescent="0.25">
      <c r="O62" s="105">
        <v>0.91</v>
      </c>
      <c r="P62" s="105">
        <f t="shared" si="9"/>
        <v>266.8211</v>
      </c>
      <c r="W62" s="162">
        <v>42248</v>
      </c>
      <c r="X62" s="12">
        <v>292.22000000000003</v>
      </c>
      <c r="Y62" s="12">
        <v>301.98</v>
      </c>
      <c r="Z62" s="12">
        <v>291.26</v>
      </c>
      <c r="AA62" s="12">
        <v>292.5</v>
      </c>
      <c r="AB62" s="117">
        <v>2484800</v>
      </c>
      <c r="AC62" s="12">
        <v>292.5</v>
      </c>
      <c r="AD62" s="2">
        <f t="shared" si="1"/>
        <v>10.720000000000027</v>
      </c>
      <c r="AE62" s="167">
        <f t="shared" si="2"/>
        <v>-1.6145307769929396E-2</v>
      </c>
    </row>
    <row r="63" spans="15:31" x14ac:dyDescent="0.25">
      <c r="O63" s="105">
        <v>0.9</v>
      </c>
      <c r="P63" s="105">
        <f t="shared" si="9"/>
        <v>263.88900000000001</v>
      </c>
      <c r="W63" s="162">
        <v>42247</v>
      </c>
      <c r="X63" s="12">
        <v>302.16000000000003</v>
      </c>
      <c r="Y63" s="12">
        <v>304.51</v>
      </c>
      <c r="Z63" s="12">
        <v>296.47000000000003</v>
      </c>
      <c r="AA63" s="12">
        <v>297.3</v>
      </c>
      <c r="AB63" s="117">
        <v>1632300</v>
      </c>
      <c r="AC63" s="12">
        <v>297.3</v>
      </c>
      <c r="AD63" s="2">
        <f t="shared" si="1"/>
        <v>8.0399999999999636</v>
      </c>
      <c r="AE63" s="167">
        <f t="shared" si="2"/>
        <v>-2.1041193322137608E-2</v>
      </c>
    </row>
    <row r="64" spans="15:31" x14ac:dyDescent="0.25">
      <c r="W64" s="162">
        <v>42244</v>
      </c>
      <c r="X64" s="12">
        <v>301</v>
      </c>
      <c r="Y64" s="12">
        <v>306.45</v>
      </c>
      <c r="Z64" s="12">
        <v>299.76</v>
      </c>
      <c r="AA64" s="12">
        <v>303.69</v>
      </c>
      <c r="AB64" s="117">
        <v>2058700</v>
      </c>
      <c r="AC64" s="12">
        <v>303.69</v>
      </c>
      <c r="AD64" s="2">
        <f t="shared" si="1"/>
        <v>6.6899999999999977</v>
      </c>
      <c r="AE64" s="167">
        <f t="shared" si="2"/>
        <v>-2.6273440835495876E-3</v>
      </c>
    </row>
    <row r="65" spans="23:31" x14ac:dyDescent="0.25">
      <c r="W65" s="162">
        <v>42243</v>
      </c>
      <c r="X65" s="12">
        <v>301.37</v>
      </c>
      <c r="Y65" s="12">
        <v>308.5</v>
      </c>
      <c r="Z65" s="12">
        <v>299.36</v>
      </c>
      <c r="AA65" s="12">
        <v>304.49</v>
      </c>
      <c r="AB65" s="117">
        <v>2463000</v>
      </c>
      <c r="AC65" s="12">
        <v>304.49</v>
      </c>
      <c r="AD65" s="2">
        <f t="shared" si="1"/>
        <v>9.1399999999999864</v>
      </c>
      <c r="AE65" s="167">
        <f t="shared" si="2"/>
        <v>2.0922045264040179E-2</v>
      </c>
    </row>
    <row r="66" spans="23:31" x14ac:dyDescent="0.25">
      <c r="W66" s="162">
        <v>42242</v>
      </c>
      <c r="X66" s="12">
        <v>290.10000000000002</v>
      </c>
      <c r="Y66" s="12">
        <v>298.61</v>
      </c>
      <c r="Z66" s="12">
        <v>283.44</v>
      </c>
      <c r="AA66" s="12">
        <v>298.25</v>
      </c>
      <c r="AB66" s="117">
        <v>3121700</v>
      </c>
      <c r="AC66" s="12">
        <v>298.25</v>
      </c>
      <c r="AD66" s="2">
        <f t="shared" si="1"/>
        <v>15.170000000000016</v>
      </c>
      <c r="AE66" s="167">
        <f t="shared" si="2"/>
        <v>5.8562555456965315E-2</v>
      </c>
    </row>
    <row r="67" spans="23:31" x14ac:dyDescent="0.25">
      <c r="W67" s="162">
        <v>42241</v>
      </c>
      <c r="X67" s="12">
        <v>292.64</v>
      </c>
      <c r="Y67" s="12">
        <v>298</v>
      </c>
      <c r="Z67" s="12">
        <v>281.5</v>
      </c>
      <c r="AA67" s="12">
        <v>281.75</v>
      </c>
      <c r="AB67" s="117">
        <v>3704300</v>
      </c>
      <c r="AC67" s="12">
        <v>281.75</v>
      </c>
      <c r="AD67" s="2">
        <f t="shared" ref="AD67:AD68" si="10">Y67-Z67</f>
        <v>16.5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3" priority="3">
      <formula>F18&gt;0</formula>
    </cfRule>
    <cfRule type="expression" dxfId="22" priority="4">
      <formula>F18&lt;0</formula>
    </cfRule>
  </conditionalFormatting>
  <conditionalFormatting sqref="H18:H21">
    <cfRule type="expression" dxfId="21" priority="1">
      <formula>H18&gt;0</formula>
    </cfRule>
    <cfRule type="expression" dxfId="2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363</v>
      </c>
      <c r="AI1" s="13" t="s">
        <v>364</v>
      </c>
      <c r="AJ1" s="13" t="s">
        <v>365</v>
      </c>
      <c r="AK1" s="13" t="s">
        <v>366</v>
      </c>
      <c r="AN1" s="13" t="s">
        <v>367</v>
      </c>
      <c r="AO1" s="13" t="s">
        <v>59</v>
      </c>
      <c r="AP1" s="13" t="s">
        <v>369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42333</v>
      </c>
      <c r="X2" s="12">
        <v>9.5500000000000007</v>
      </c>
      <c r="Y2" s="12">
        <v>9.9600000000000009</v>
      </c>
      <c r="Z2" s="12">
        <v>9.48</v>
      </c>
      <c r="AA2" s="12">
        <v>9.9499999999999993</v>
      </c>
      <c r="AB2" s="117">
        <v>409200</v>
      </c>
      <c r="AC2" s="12">
        <v>9.9499999999999993</v>
      </c>
      <c r="AD2" s="2">
        <f>Y2-Z2</f>
        <v>0.48000000000000043</v>
      </c>
      <c r="AE2" s="167">
        <f>AC2/AC3-1</f>
        <v>4.6267087276550933E-2</v>
      </c>
      <c r="AO2" t="s">
        <v>368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42332</v>
      </c>
      <c r="X3" s="12">
        <v>9.07</v>
      </c>
      <c r="Y3" s="12">
        <v>9.59</v>
      </c>
      <c r="Z3" s="12">
        <v>8.98</v>
      </c>
      <c r="AA3" s="12">
        <v>9.51</v>
      </c>
      <c r="AB3" s="117">
        <v>362000</v>
      </c>
      <c r="AC3" s="12">
        <v>9.51</v>
      </c>
      <c r="AD3" s="2">
        <f t="shared" ref="AD3:AD66" si="1">Y3-Z3</f>
        <v>0.60999999999999943</v>
      </c>
      <c r="AE3" s="167">
        <f t="shared" ref="AE3:AE66" si="2">AC3/AC4-1</f>
        <v>3.9344262295081922E-2</v>
      </c>
      <c r="AG3" s="1">
        <v>42336</v>
      </c>
      <c r="AH3" t="s">
        <v>370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10.1</v>
      </c>
      <c r="W4" s="162">
        <v>42331</v>
      </c>
      <c r="X4" s="12">
        <v>8.69</v>
      </c>
      <c r="Y4" s="12">
        <v>9.17</v>
      </c>
      <c r="Z4" s="12">
        <v>8.64</v>
      </c>
      <c r="AA4" s="12">
        <v>9.15</v>
      </c>
      <c r="AB4" s="117">
        <v>320600</v>
      </c>
      <c r="AC4" s="12">
        <v>9.15</v>
      </c>
      <c r="AD4" s="2">
        <f t="shared" si="1"/>
        <v>0.52999999999999936</v>
      </c>
      <c r="AE4" s="167">
        <f t="shared" si="2"/>
        <v>5.0516647531572811E-2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10.1</v>
      </c>
      <c r="W5" s="162">
        <v>42328</v>
      </c>
      <c r="X5" s="12">
        <v>8.5299999999999994</v>
      </c>
      <c r="Y5" s="12">
        <v>8.81</v>
      </c>
      <c r="Z5" s="12">
        <v>8.4</v>
      </c>
      <c r="AA5" s="12">
        <v>8.7100000000000009</v>
      </c>
      <c r="AB5" s="117">
        <v>303000</v>
      </c>
      <c r="AC5" s="12">
        <v>8.7100000000000009</v>
      </c>
      <c r="AD5" s="2">
        <f t="shared" si="1"/>
        <v>0.41000000000000014</v>
      </c>
      <c r="AE5" s="167">
        <f t="shared" si="2"/>
        <v>2.9550827423167947E-2</v>
      </c>
    </row>
    <row r="6" spans="1:42" x14ac:dyDescent="0.25">
      <c r="B6" s="337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42327</v>
      </c>
      <c r="X6" s="12">
        <v>8.41</v>
      </c>
      <c r="Y6" s="12">
        <v>8.61</v>
      </c>
      <c r="Z6" s="12">
        <v>8.19</v>
      </c>
      <c r="AA6" s="12">
        <v>8.4600000000000009</v>
      </c>
      <c r="AB6" s="117">
        <v>403100</v>
      </c>
      <c r="AC6" s="12">
        <v>8.4600000000000009</v>
      </c>
      <c r="AD6" s="2">
        <f t="shared" si="1"/>
        <v>0.41999999999999993</v>
      </c>
      <c r="AE6" s="167">
        <f t="shared" si="2"/>
        <v>3.558718861210064E-3</v>
      </c>
    </row>
    <row r="7" spans="1:42" ht="15.75" x14ac:dyDescent="0.25">
      <c r="B7" s="340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-1640.96</v>
      </c>
      <c r="R7" s="202" t="s">
        <v>244</v>
      </c>
      <c r="W7" s="162">
        <v>42326</v>
      </c>
      <c r="X7" s="12">
        <v>7.75</v>
      </c>
      <c r="Y7" s="12">
        <v>8.48</v>
      </c>
      <c r="Z7" s="12">
        <v>7.75</v>
      </c>
      <c r="AA7" s="12">
        <v>8.43</v>
      </c>
      <c r="AB7" s="117">
        <v>601200</v>
      </c>
      <c r="AC7" s="12">
        <v>8.43</v>
      </c>
      <c r="AD7" s="2">
        <f t="shared" si="1"/>
        <v>0.73000000000000043</v>
      </c>
      <c r="AE7" s="167">
        <f t="shared" si="2"/>
        <v>8.7741935483870881E-2</v>
      </c>
    </row>
    <row r="8" spans="1:42" x14ac:dyDescent="0.25">
      <c r="H8" s="93"/>
      <c r="O8" s="13" t="s">
        <v>98</v>
      </c>
      <c r="Q8" s="167">
        <f>(Q4-Q3)/Q3</f>
        <v>-0.99388271776919079</v>
      </c>
      <c r="W8" s="162">
        <v>42325</v>
      </c>
      <c r="X8" s="12">
        <v>7.87</v>
      </c>
      <c r="Y8" s="12">
        <v>8.1999999999999993</v>
      </c>
      <c r="Z8" s="12">
        <v>7.65</v>
      </c>
      <c r="AA8" s="12">
        <v>7.75</v>
      </c>
      <c r="AB8" s="117">
        <v>225000</v>
      </c>
      <c r="AC8" s="12">
        <v>7.75</v>
      </c>
      <c r="AD8" s="2">
        <f t="shared" si="1"/>
        <v>0.54999999999999893</v>
      </c>
      <c r="AE8" s="167">
        <f t="shared" si="2"/>
        <v>-1.1479591836734637E-2</v>
      </c>
    </row>
    <row r="9" spans="1:42" x14ac:dyDescent="0.25">
      <c r="W9" s="162">
        <v>42324</v>
      </c>
      <c r="X9" s="12">
        <v>8.0299999999999994</v>
      </c>
      <c r="Y9" s="12">
        <v>8.2100000000000009</v>
      </c>
      <c r="Z9" s="12">
        <v>7.62</v>
      </c>
      <c r="AA9" s="12">
        <v>7.84</v>
      </c>
      <c r="AB9" s="117">
        <v>229800</v>
      </c>
      <c r="AC9" s="12">
        <v>7.84</v>
      </c>
      <c r="AD9" s="2">
        <f t="shared" si="1"/>
        <v>0.59000000000000075</v>
      </c>
      <c r="AE9" s="167">
        <f t="shared" si="2"/>
        <v>-2.9702970297029729E-2</v>
      </c>
    </row>
    <row r="10" spans="1:42" x14ac:dyDescent="0.25">
      <c r="W10" s="162">
        <v>42321</v>
      </c>
      <c r="X10" s="12">
        <v>7.73</v>
      </c>
      <c r="Y10" s="12">
        <v>8.25</v>
      </c>
      <c r="Z10" s="12">
        <v>7.65</v>
      </c>
      <c r="AA10" s="12">
        <v>8.08</v>
      </c>
      <c r="AB10" s="117">
        <v>262300</v>
      </c>
      <c r="AC10" s="12">
        <v>8.08</v>
      </c>
      <c r="AD10" s="2">
        <f t="shared" si="1"/>
        <v>0.59999999999999964</v>
      </c>
      <c r="AE10" s="167">
        <f t="shared" si="2"/>
        <v>3.8560411311054033E-2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42320</v>
      </c>
      <c r="X11" s="12">
        <v>7.81</v>
      </c>
      <c r="Y11" s="12">
        <v>7.95</v>
      </c>
      <c r="Z11" s="12">
        <v>7.61</v>
      </c>
      <c r="AA11" s="12">
        <v>7.78</v>
      </c>
      <c r="AB11" s="117">
        <v>271600</v>
      </c>
      <c r="AC11" s="12">
        <v>7.78</v>
      </c>
      <c r="AD11" s="2">
        <f t="shared" si="1"/>
        <v>0.33999999999999986</v>
      </c>
      <c r="AE11" s="167">
        <f t="shared" si="2"/>
        <v>-1.5189873417721489E-2</v>
      </c>
    </row>
    <row r="12" spans="1:42" x14ac:dyDescent="0.25">
      <c r="W12" s="162">
        <v>42319</v>
      </c>
      <c r="X12" s="12">
        <v>7.99</v>
      </c>
      <c r="Y12" s="12">
        <v>8.1300000000000008</v>
      </c>
      <c r="Z12" s="12">
        <v>7.89</v>
      </c>
      <c r="AA12" s="12">
        <v>7.9</v>
      </c>
      <c r="AB12" s="117">
        <v>177900</v>
      </c>
      <c r="AC12" s="12">
        <v>7.9</v>
      </c>
      <c r="AD12" s="2">
        <f t="shared" si="1"/>
        <v>0.2400000000000011</v>
      </c>
      <c r="AE12" s="167">
        <f t="shared" si="2"/>
        <v>-1.126408010012514E-2</v>
      </c>
    </row>
    <row r="13" spans="1:42" x14ac:dyDescent="0.25">
      <c r="W13" s="162">
        <v>42318</v>
      </c>
      <c r="X13" s="12">
        <v>9.1999999999999993</v>
      </c>
      <c r="Y13" s="12">
        <v>9.1999999999999993</v>
      </c>
      <c r="Z13" s="12">
        <v>7.77</v>
      </c>
      <c r="AA13" s="12">
        <v>7.99</v>
      </c>
      <c r="AB13" s="117">
        <v>938000</v>
      </c>
      <c r="AC13" s="12">
        <v>7.99</v>
      </c>
      <c r="AD13" s="2">
        <f t="shared" si="1"/>
        <v>1.4299999999999997</v>
      </c>
      <c r="AE13" s="167">
        <f t="shared" si="2"/>
        <v>-0.14636752136752129</v>
      </c>
    </row>
    <row r="14" spans="1:4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I14" s="300" t="s">
        <v>333</v>
      </c>
      <c r="W14" s="162">
        <v>42317</v>
      </c>
      <c r="X14" s="12">
        <v>9.32</v>
      </c>
      <c r="Y14" s="12">
        <v>9.5</v>
      </c>
      <c r="Z14" s="12">
        <v>9.2200000000000006</v>
      </c>
      <c r="AA14" s="12">
        <v>9.36</v>
      </c>
      <c r="AB14" s="117">
        <v>320500</v>
      </c>
      <c r="AC14" s="12">
        <v>9.36</v>
      </c>
      <c r="AD14" s="2">
        <f t="shared" si="1"/>
        <v>0.27999999999999936</v>
      </c>
      <c r="AE14" s="167">
        <f t="shared" si="2"/>
        <v>4.2918454935620964E-3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42314</v>
      </c>
      <c r="X15" s="12">
        <v>9.1199999999999992</v>
      </c>
      <c r="Y15" s="12">
        <v>9.39</v>
      </c>
      <c r="Z15" s="12">
        <v>8.86</v>
      </c>
      <c r="AA15" s="12">
        <v>9.32</v>
      </c>
      <c r="AB15" s="117">
        <v>362700</v>
      </c>
      <c r="AC15" s="12">
        <v>9.32</v>
      </c>
      <c r="AD15" s="2">
        <f t="shared" si="1"/>
        <v>0.53000000000000114</v>
      </c>
      <c r="AE15" s="167">
        <f t="shared" si="2"/>
        <v>2.5302530253025424E-2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42313</v>
      </c>
      <c r="X16" s="12">
        <v>9.4</v>
      </c>
      <c r="Y16" s="12">
        <v>9.4</v>
      </c>
      <c r="Z16" s="12">
        <v>8.9</v>
      </c>
      <c r="AA16" s="12">
        <v>9.09</v>
      </c>
      <c r="AB16" s="117">
        <v>249000</v>
      </c>
      <c r="AC16" s="12">
        <v>9.09</v>
      </c>
      <c r="AD16" s="2">
        <f t="shared" si="1"/>
        <v>0.5</v>
      </c>
      <c r="AE16" s="167">
        <f t="shared" si="2"/>
        <v>-3.4006376195536703E-2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42312</v>
      </c>
      <c r="X17" s="12">
        <v>9.31</v>
      </c>
      <c r="Y17" s="12">
        <v>9.52</v>
      </c>
      <c r="Z17" s="12">
        <v>9.16</v>
      </c>
      <c r="AA17" s="12">
        <v>9.41</v>
      </c>
      <c r="AB17" s="117">
        <v>361300</v>
      </c>
      <c r="AC17" s="12">
        <v>9.41</v>
      </c>
      <c r="AD17" s="2">
        <f t="shared" si="1"/>
        <v>0.35999999999999943</v>
      </c>
      <c r="AE17" s="167">
        <f t="shared" si="2"/>
        <v>1.4008620689655249E-2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42311</v>
      </c>
      <c r="X18" s="12">
        <v>9.0500000000000007</v>
      </c>
      <c r="Y18" s="12">
        <v>9.39</v>
      </c>
      <c r="Z18" s="12">
        <v>8.9499999999999993</v>
      </c>
      <c r="AA18" s="12">
        <v>9.2799999999999994</v>
      </c>
      <c r="AB18" s="117">
        <v>459000</v>
      </c>
      <c r="AC18" s="12">
        <v>9.2799999999999994</v>
      </c>
      <c r="AD18" s="2">
        <f t="shared" si="1"/>
        <v>0.44000000000000128</v>
      </c>
      <c r="AE18" s="167">
        <f t="shared" si="2"/>
        <v>2.5414364640883758E-2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42310</v>
      </c>
      <c r="X19" s="12">
        <v>8.4700000000000006</v>
      </c>
      <c r="Y19" s="12">
        <v>9.36</v>
      </c>
      <c r="Z19" s="12">
        <v>8.4700000000000006</v>
      </c>
      <c r="AA19" s="12">
        <v>9.0500000000000007</v>
      </c>
      <c r="AB19" s="117">
        <v>676900</v>
      </c>
      <c r="AC19" s="12">
        <v>9.0500000000000007</v>
      </c>
      <c r="AD19" s="2">
        <f t="shared" si="1"/>
        <v>0.88999999999999879</v>
      </c>
      <c r="AE19" s="167">
        <f t="shared" si="2"/>
        <v>7.3546856465006138E-2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42307</v>
      </c>
      <c r="X20" s="12">
        <v>8.4499999999999993</v>
      </c>
      <c r="Y20" s="12">
        <v>8.6</v>
      </c>
      <c r="Z20" s="12">
        <v>8.3000000000000007</v>
      </c>
      <c r="AA20" s="12">
        <v>8.43</v>
      </c>
      <c r="AB20" s="117">
        <v>370600</v>
      </c>
      <c r="AC20" s="12">
        <v>8.43</v>
      </c>
      <c r="AD20" s="2">
        <f t="shared" si="1"/>
        <v>0.29999999999999893</v>
      </c>
      <c r="AE20" s="167">
        <f t="shared" si="2"/>
        <v>-3.5460992907803135E-3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42306</v>
      </c>
      <c r="X21" s="12">
        <v>8.52</v>
      </c>
      <c r="Y21" s="12">
        <v>8.9499999999999993</v>
      </c>
      <c r="Z21" s="12">
        <v>8.36</v>
      </c>
      <c r="AA21" s="12">
        <v>8.4600000000000009</v>
      </c>
      <c r="AB21" s="117">
        <v>349900</v>
      </c>
      <c r="AC21" s="12">
        <v>8.4600000000000009</v>
      </c>
      <c r="AD21" s="2">
        <f t="shared" si="1"/>
        <v>0.58999999999999986</v>
      </c>
      <c r="AE21" s="167">
        <f t="shared" si="2"/>
        <v>-1.0526315789473717E-2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42305</v>
      </c>
      <c r="X22" s="12">
        <v>8.0399999999999991</v>
      </c>
      <c r="Y22" s="12">
        <v>8.58</v>
      </c>
      <c r="Z22" s="12">
        <v>7.84</v>
      </c>
      <c r="AA22" s="12">
        <v>8.5500000000000007</v>
      </c>
      <c r="AB22" s="117">
        <v>401700</v>
      </c>
      <c r="AC22" s="12">
        <v>8.5500000000000007</v>
      </c>
      <c r="AD22" s="2">
        <f t="shared" si="1"/>
        <v>0.74000000000000021</v>
      </c>
      <c r="AE22" s="167">
        <f t="shared" si="2"/>
        <v>6.4757160647571865E-2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42304</v>
      </c>
      <c r="X23" s="12">
        <v>7.47</v>
      </c>
      <c r="Y23" s="12">
        <v>8.0500000000000007</v>
      </c>
      <c r="Z23" s="12">
        <v>7.4</v>
      </c>
      <c r="AA23" s="12">
        <v>8.0299999999999994</v>
      </c>
      <c r="AB23" s="117">
        <v>513800</v>
      </c>
      <c r="AC23" s="12">
        <v>8.0299999999999994</v>
      </c>
      <c r="AD23" s="2">
        <f t="shared" si="1"/>
        <v>0.65000000000000036</v>
      </c>
      <c r="AE23" s="167">
        <f t="shared" si="2"/>
        <v>7.2096128170894502E-2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42303</v>
      </c>
      <c r="X24" s="12">
        <v>7.66</v>
      </c>
      <c r="Y24" s="12">
        <v>7.9</v>
      </c>
      <c r="Z24" s="12">
        <v>7.46</v>
      </c>
      <c r="AA24" s="12">
        <v>7.49</v>
      </c>
      <c r="AB24" s="117">
        <v>353900</v>
      </c>
      <c r="AC24" s="12">
        <v>7.49</v>
      </c>
      <c r="AD24" s="2">
        <f t="shared" si="1"/>
        <v>0.44000000000000039</v>
      </c>
      <c r="AE24" s="167">
        <f t="shared" si="2"/>
        <v>-2.2193211488250597E-2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42300</v>
      </c>
      <c r="X25" s="12">
        <v>7.72</v>
      </c>
      <c r="Y25" s="12">
        <v>7.93</v>
      </c>
      <c r="Z25" s="12">
        <v>7.53</v>
      </c>
      <c r="AA25" s="12">
        <v>7.66</v>
      </c>
      <c r="AB25" s="117">
        <v>332200</v>
      </c>
      <c r="AC25" s="12">
        <v>7.66</v>
      </c>
      <c r="AD25" s="2">
        <f t="shared" si="1"/>
        <v>0.39999999999999947</v>
      </c>
      <c r="AE25" s="167">
        <f t="shared" si="2"/>
        <v>2.6178010471205049E-3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42299</v>
      </c>
      <c r="X26" s="12">
        <v>7.87</v>
      </c>
      <c r="Y26" s="12">
        <v>8.01</v>
      </c>
      <c r="Z26" s="12">
        <v>7.5</v>
      </c>
      <c r="AA26" s="12">
        <v>7.64</v>
      </c>
      <c r="AB26" s="117">
        <v>461800</v>
      </c>
      <c r="AC26" s="12">
        <v>7.64</v>
      </c>
      <c r="AD26" s="2">
        <f t="shared" si="1"/>
        <v>0.50999999999999979</v>
      </c>
      <c r="AE26" s="167">
        <f t="shared" si="2"/>
        <v>-2.5510204081632626E-2</v>
      </c>
    </row>
    <row r="27" spans="2:31" x14ac:dyDescent="0.25">
      <c r="W27" s="162">
        <v>42298</v>
      </c>
      <c r="X27" s="12">
        <v>8.2200000000000006</v>
      </c>
      <c r="Y27" s="12">
        <v>8.27</v>
      </c>
      <c r="Z27" s="12">
        <v>7.63</v>
      </c>
      <c r="AA27" s="12">
        <v>7.84</v>
      </c>
      <c r="AB27" s="117">
        <v>622400</v>
      </c>
      <c r="AC27" s="12">
        <v>7.84</v>
      </c>
      <c r="AD27" s="2">
        <f t="shared" si="1"/>
        <v>0.63999999999999968</v>
      </c>
      <c r="AE27" s="167">
        <f t="shared" si="2"/>
        <v>-5.084745762711862E-2</v>
      </c>
    </row>
    <row r="28" spans="2:31" x14ac:dyDescent="0.25">
      <c r="W28" s="162">
        <v>42297</v>
      </c>
      <c r="X28" s="12">
        <v>8.51</v>
      </c>
      <c r="Y28" s="12">
        <v>8.7100000000000009</v>
      </c>
      <c r="Z28" s="12">
        <v>8.17</v>
      </c>
      <c r="AA28" s="12">
        <v>8.26</v>
      </c>
      <c r="AB28" s="117">
        <v>239700</v>
      </c>
      <c r="AC28" s="12">
        <v>8.26</v>
      </c>
      <c r="AD28" s="2">
        <f t="shared" si="1"/>
        <v>0.54000000000000092</v>
      </c>
      <c r="AE28" s="167">
        <f t="shared" si="2"/>
        <v>-3.2786885245901565E-2</v>
      </c>
    </row>
    <row r="29" spans="2:31" x14ac:dyDescent="0.25">
      <c r="W29" s="162">
        <v>42296</v>
      </c>
      <c r="X29" s="12">
        <v>8.4600000000000009</v>
      </c>
      <c r="Y29" s="12">
        <v>8.6300000000000008</v>
      </c>
      <c r="Z29" s="12">
        <v>8.31</v>
      </c>
      <c r="AA29" s="12">
        <v>8.5399999999999991</v>
      </c>
      <c r="AB29" s="117">
        <v>474300</v>
      </c>
      <c r="AC29" s="12">
        <v>8.5399999999999991</v>
      </c>
      <c r="AD29" s="2">
        <f t="shared" si="1"/>
        <v>0.32000000000000028</v>
      </c>
      <c r="AE29" s="167">
        <f t="shared" si="2"/>
        <v>5.8892815076558858E-3</v>
      </c>
    </row>
    <row r="30" spans="2:31" x14ac:dyDescent="0.25">
      <c r="W30" s="162">
        <v>42293</v>
      </c>
      <c r="X30" s="12">
        <v>8.33</v>
      </c>
      <c r="Y30" s="12">
        <v>8.56</v>
      </c>
      <c r="Z30" s="12">
        <v>8.2100000000000009</v>
      </c>
      <c r="AA30" s="12">
        <v>8.49</v>
      </c>
      <c r="AB30" s="117">
        <v>355600</v>
      </c>
      <c r="AC30" s="12">
        <v>8.49</v>
      </c>
      <c r="AD30" s="2">
        <f t="shared" si="1"/>
        <v>0.34999999999999964</v>
      </c>
      <c r="AE30" s="167">
        <f t="shared" si="2"/>
        <v>1.6766467065868262E-2</v>
      </c>
    </row>
    <row r="31" spans="2:31" x14ac:dyDescent="0.25">
      <c r="W31" s="162">
        <v>42292</v>
      </c>
      <c r="X31" s="12">
        <v>7.96</v>
      </c>
      <c r="Y31" s="12">
        <v>8.39</v>
      </c>
      <c r="Z31" s="12">
        <v>7.96</v>
      </c>
      <c r="AA31" s="12">
        <v>8.35</v>
      </c>
      <c r="AB31" s="117">
        <v>530900</v>
      </c>
      <c r="AC31" s="12">
        <v>8.35</v>
      </c>
      <c r="AD31" s="2">
        <f t="shared" si="1"/>
        <v>0.4300000000000006</v>
      </c>
      <c r="AE31" s="167">
        <f t="shared" si="2"/>
        <v>4.505632040050056E-2</v>
      </c>
    </row>
    <row r="32" spans="2:31" x14ac:dyDescent="0.25">
      <c r="W32" s="162">
        <v>42291</v>
      </c>
      <c r="X32" s="12">
        <v>7.87</v>
      </c>
      <c r="Y32" s="12">
        <v>8.14</v>
      </c>
      <c r="Z32" s="12">
        <v>7.8</v>
      </c>
      <c r="AA32" s="12">
        <v>7.99</v>
      </c>
      <c r="AB32" s="117">
        <v>407900</v>
      </c>
      <c r="AC32" s="12">
        <v>7.99</v>
      </c>
      <c r="AD32" s="2">
        <f t="shared" si="1"/>
        <v>0.34000000000000075</v>
      </c>
      <c r="AE32" s="167">
        <f t="shared" si="2"/>
        <v>2.1739130434782705E-2</v>
      </c>
    </row>
    <row r="33" spans="15:31" x14ac:dyDescent="0.25">
      <c r="W33" s="162">
        <v>42290</v>
      </c>
      <c r="X33" s="12">
        <v>8.18</v>
      </c>
      <c r="Y33" s="12">
        <v>8.4700000000000006</v>
      </c>
      <c r="Z33" s="12">
        <v>7.8</v>
      </c>
      <c r="AA33" s="12">
        <v>7.82</v>
      </c>
      <c r="AB33" s="117">
        <v>390100</v>
      </c>
      <c r="AC33" s="12">
        <v>7.82</v>
      </c>
      <c r="AD33" s="2">
        <f t="shared" si="1"/>
        <v>0.67000000000000082</v>
      </c>
      <c r="AE33" s="167">
        <f t="shared" si="2"/>
        <v>-4.6341463414634076E-2</v>
      </c>
    </row>
    <row r="34" spans="15:31" x14ac:dyDescent="0.25">
      <c r="W34" s="162">
        <v>42289</v>
      </c>
      <c r="X34" s="12">
        <v>8.49</v>
      </c>
      <c r="Y34" s="12">
        <v>8.65</v>
      </c>
      <c r="Z34" s="12">
        <v>8.08</v>
      </c>
      <c r="AA34" s="12">
        <v>8.1999999999999993</v>
      </c>
      <c r="AB34" s="117">
        <v>189400</v>
      </c>
      <c r="AC34" s="12">
        <v>8.1999999999999993</v>
      </c>
      <c r="AD34" s="2">
        <f t="shared" si="1"/>
        <v>0.57000000000000028</v>
      </c>
      <c r="AE34" s="167">
        <f t="shared" si="2"/>
        <v>-3.3018867924528461E-2</v>
      </c>
    </row>
    <row r="35" spans="15:31" x14ac:dyDescent="0.25">
      <c r="W35" s="162">
        <v>42286</v>
      </c>
      <c r="X35" s="12">
        <v>8.48</v>
      </c>
      <c r="Y35" s="12">
        <v>8.6300000000000008</v>
      </c>
      <c r="Z35" s="12">
        <v>8.3800000000000008</v>
      </c>
      <c r="AA35" s="12">
        <v>8.48</v>
      </c>
      <c r="AB35" s="117">
        <v>292300</v>
      </c>
      <c r="AC35" s="12">
        <v>8.48</v>
      </c>
      <c r="AD35" s="2">
        <f t="shared" si="1"/>
        <v>0.25</v>
      </c>
      <c r="AE35" s="167">
        <f t="shared" si="2"/>
        <v>1.1806375442737771E-3</v>
      </c>
    </row>
    <row r="36" spans="15:31" x14ac:dyDescent="0.25">
      <c r="W36" s="162">
        <v>42285</v>
      </c>
      <c r="X36" s="12">
        <v>8.59</v>
      </c>
      <c r="Y36" s="12">
        <v>8.68</v>
      </c>
      <c r="Z36" s="12">
        <v>8.11</v>
      </c>
      <c r="AA36" s="12">
        <v>8.4700000000000006</v>
      </c>
      <c r="AB36" s="117">
        <v>364700</v>
      </c>
      <c r="AC36" s="12">
        <v>8.4700000000000006</v>
      </c>
      <c r="AD36" s="2">
        <f t="shared" si="1"/>
        <v>0.57000000000000028</v>
      </c>
      <c r="AE36" s="167">
        <f t="shared" si="2"/>
        <v>-2.0809248554913284E-2</v>
      </c>
    </row>
    <row r="37" spans="15:31" x14ac:dyDescent="0.25">
      <c r="W37" s="162">
        <v>42284</v>
      </c>
      <c r="X37" s="12">
        <v>8.51</v>
      </c>
      <c r="Y37" s="12">
        <v>8.9</v>
      </c>
      <c r="Z37" s="12">
        <v>8.3699999999999992</v>
      </c>
      <c r="AA37" s="12">
        <v>8.65</v>
      </c>
      <c r="AB37" s="117">
        <v>381200</v>
      </c>
      <c r="AC37" s="12">
        <v>8.65</v>
      </c>
      <c r="AD37" s="2">
        <f t="shared" si="1"/>
        <v>0.53000000000000114</v>
      </c>
      <c r="AE37" s="167">
        <f t="shared" si="2"/>
        <v>2.1251475796930208E-2</v>
      </c>
    </row>
    <row r="38" spans="15:31" x14ac:dyDescent="0.25">
      <c r="W38" s="162">
        <v>42283</v>
      </c>
      <c r="X38" s="12">
        <v>8.6300000000000008</v>
      </c>
      <c r="Y38" s="12">
        <v>8.76</v>
      </c>
      <c r="Z38" s="12">
        <v>8.14</v>
      </c>
      <c r="AA38" s="12">
        <v>8.4700000000000006</v>
      </c>
      <c r="AB38" s="117">
        <v>415200</v>
      </c>
      <c r="AC38" s="12">
        <v>8.4700000000000006</v>
      </c>
      <c r="AD38" s="2">
        <f t="shared" si="1"/>
        <v>0.61999999999999922</v>
      </c>
      <c r="AE38" s="167">
        <f t="shared" si="2"/>
        <v>-2.4193548387096642E-2</v>
      </c>
    </row>
    <row r="39" spans="15:31" x14ac:dyDescent="0.25">
      <c r="W39" s="162">
        <v>42282</v>
      </c>
      <c r="X39" s="12">
        <v>8.73</v>
      </c>
      <c r="Y39" s="12">
        <v>9.07</v>
      </c>
      <c r="Z39" s="12">
        <v>8.34</v>
      </c>
      <c r="AA39" s="12">
        <v>8.68</v>
      </c>
      <c r="AB39" s="117">
        <v>620200</v>
      </c>
      <c r="AC39" s="12">
        <v>8.68</v>
      </c>
      <c r="AD39" s="2">
        <f t="shared" si="1"/>
        <v>0.73000000000000043</v>
      </c>
      <c r="AE39" s="167">
        <f t="shared" si="2"/>
        <v>2.2379269729092988E-2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42279</v>
      </c>
      <c r="X40" s="12">
        <v>7.86</v>
      </c>
      <c r="Y40" s="12">
        <v>8.5</v>
      </c>
      <c r="Z40" s="12">
        <v>7.77</v>
      </c>
      <c r="AA40" s="12">
        <v>8.49</v>
      </c>
      <c r="AB40" s="117">
        <v>343900</v>
      </c>
      <c r="AC40" s="12">
        <v>8.49</v>
      </c>
      <c r="AD40" s="2">
        <f t="shared" si="1"/>
        <v>0.73000000000000043</v>
      </c>
      <c r="AE40" s="167">
        <f t="shared" si="2"/>
        <v>5.7285180572851813E-2</v>
      </c>
    </row>
    <row r="41" spans="15:31" ht="15.75" thickTop="1" x14ac:dyDescent="0.25">
      <c r="P41" s="105">
        <v>1.1000000000000001</v>
      </c>
      <c r="Q41" s="105">
        <f>P41*$Q$4</f>
        <v>11.110000000000001</v>
      </c>
      <c r="T41" s="157" t="s">
        <v>114</v>
      </c>
      <c r="U41" s="120">
        <v>9.9499999999999993</v>
      </c>
      <c r="W41" s="162">
        <v>42278</v>
      </c>
      <c r="X41" s="12">
        <v>8.27</v>
      </c>
      <c r="Y41" s="12">
        <v>8.36</v>
      </c>
      <c r="Z41" s="12">
        <v>7.9</v>
      </c>
      <c r="AA41" s="12">
        <v>8.0299999999999994</v>
      </c>
      <c r="AB41" s="117">
        <v>477400</v>
      </c>
      <c r="AC41" s="12">
        <v>8.0299999999999994</v>
      </c>
      <c r="AD41" s="2">
        <f t="shared" si="1"/>
        <v>0.45999999999999908</v>
      </c>
      <c r="AE41" s="167">
        <f t="shared" si="2"/>
        <v>-2.5485436893204039E-2</v>
      </c>
    </row>
    <row r="42" spans="15:31" x14ac:dyDescent="0.25">
      <c r="P42" s="105">
        <v>1.0900000000000001</v>
      </c>
      <c r="Q42" s="105">
        <f t="shared" ref="Q42:Q61" si="4">P42*$Q$4</f>
        <v>11.009</v>
      </c>
      <c r="T42" s="115" t="s">
        <v>115</v>
      </c>
      <c r="U42" s="110">
        <v>9.99</v>
      </c>
      <c r="W42" s="162">
        <v>42277</v>
      </c>
      <c r="X42" s="12">
        <v>8.1999999999999993</v>
      </c>
      <c r="Y42" s="12">
        <v>8.43</v>
      </c>
      <c r="Z42" s="12">
        <v>7.86</v>
      </c>
      <c r="AA42" s="12">
        <v>8.24</v>
      </c>
      <c r="AB42" s="117">
        <v>638500</v>
      </c>
      <c r="AC42" s="12">
        <v>8.24</v>
      </c>
      <c r="AD42" s="2">
        <f t="shared" si="1"/>
        <v>0.5699999999999994</v>
      </c>
      <c r="AE42" s="167">
        <f t="shared" si="2"/>
        <v>2.4875621890547484E-2</v>
      </c>
    </row>
    <row r="43" spans="15:31" x14ac:dyDescent="0.25">
      <c r="P43" s="105">
        <v>1.08</v>
      </c>
      <c r="Q43" s="105">
        <f t="shared" si="4"/>
        <v>10.907999999999999</v>
      </c>
      <c r="T43" s="115" t="s">
        <v>116</v>
      </c>
      <c r="U43" s="110" t="s">
        <v>160</v>
      </c>
      <c r="W43" s="162">
        <v>42276</v>
      </c>
      <c r="X43" s="12">
        <v>8.6300000000000008</v>
      </c>
      <c r="Y43" s="12">
        <v>8.7100000000000009</v>
      </c>
      <c r="Z43" s="12">
        <v>7.89</v>
      </c>
      <c r="AA43" s="12">
        <v>8.0399999999999991</v>
      </c>
      <c r="AB43" s="117">
        <v>537000</v>
      </c>
      <c r="AC43" s="12">
        <v>8.0399999999999991</v>
      </c>
      <c r="AD43" s="2">
        <f t="shared" si="1"/>
        <v>0.82000000000000117</v>
      </c>
      <c r="AE43" s="167">
        <f t="shared" si="2"/>
        <v>-7.373271889400923E-2</v>
      </c>
    </row>
    <row r="44" spans="15:31" x14ac:dyDescent="0.25">
      <c r="P44" s="105">
        <v>1.07</v>
      </c>
      <c r="Q44" s="105">
        <f t="shared" si="4"/>
        <v>10.807</v>
      </c>
      <c r="T44" s="115" t="s">
        <v>117</v>
      </c>
      <c r="U44" s="110" t="s">
        <v>361</v>
      </c>
      <c r="W44" s="162">
        <v>42275</v>
      </c>
      <c r="X44" s="12">
        <v>9.0500000000000007</v>
      </c>
      <c r="Y44" s="12">
        <v>9.2100000000000009</v>
      </c>
      <c r="Z44" s="12">
        <v>8.3800000000000008</v>
      </c>
      <c r="AA44" s="12">
        <v>8.68</v>
      </c>
      <c r="AB44" s="117">
        <v>426700</v>
      </c>
      <c r="AC44" s="12">
        <v>8.68</v>
      </c>
      <c r="AD44" s="2">
        <f t="shared" si="1"/>
        <v>0.83000000000000007</v>
      </c>
      <c r="AE44" s="167">
        <f t="shared" si="2"/>
        <v>-4.9288061336254185E-2</v>
      </c>
    </row>
    <row r="45" spans="15:31" x14ac:dyDescent="0.25">
      <c r="O45" s="2"/>
      <c r="P45" s="105">
        <v>1.06</v>
      </c>
      <c r="Q45" s="105">
        <f t="shared" si="4"/>
        <v>10.706</v>
      </c>
      <c r="T45" s="115" t="s">
        <v>118</v>
      </c>
      <c r="U45" s="110">
        <v>19.7</v>
      </c>
      <c r="W45" s="162">
        <v>42272</v>
      </c>
      <c r="X45" s="12">
        <v>9.94</v>
      </c>
      <c r="Y45" s="12">
        <v>9.94</v>
      </c>
      <c r="Z45" s="12">
        <v>8.85</v>
      </c>
      <c r="AA45" s="12">
        <v>9.1300000000000008</v>
      </c>
      <c r="AB45" s="117">
        <v>689600</v>
      </c>
      <c r="AC45" s="12">
        <v>9.1300000000000008</v>
      </c>
      <c r="AD45" s="2">
        <f t="shared" si="1"/>
        <v>1.0899999999999999</v>
      </c>
      <c r="AE45" s="167">
        <f t="shared" si="2"/>
        <v>-7.2154471544715326E-2</v>
      </c>
    </row>
    <row r="46" spans="15:31" x14ac:dyDescent="0.25">
      <c r="O46" s="2"/>
      <c r="P46" s="105">
        <v>1.05</v>
      </c>
      <c r="Q46" s="105">
        <f t="shared" si="4"/>
        <v>10.605</v>
      </c>
      <c r="T46" s="115" t="s">
        <v>119</v>
      </c>
      <c r="U46" s="110" t="s">
        <v>160</v>
      </c>
      <c r="W46" s="162">
        <v>42271</v>
      </c>
      <c r="X46" s="12">
        <v>9.77</v>
      </c>
      <c r="Y46" s="12">
        <v>10.050000000000001</v>
      </c>
      <c r="Z46" s="12">
        <v>9.75</v>
      </c>
      <c r="AA46" s="12">
        <v>9.84</v>
      </c>
      <c r="AB46" s="117">
        <v>405700</v>
      </c>
      <c r="AC46" s="12">
        <v>9.84</v>
      </c>
      <c r="AD46" s="2">
        <f t="shared" si="1"/>
        <v>0.30000000000000071</v>
      </c>
      <c r="AE46" s="167">
        <f t="shared" si="2"/>
        <v>1.0172939979653517E-3</v>
      </c>
    </row>
    <row r="47" spans="15:31" x14ac:dyDescent="0.25">
      <c r="O47" s="2"/>
      <c r="P47" s="105">
        <v>1.04</v>
      </c>
      <c r="Q47" s="105">
        <f t="shared" si="4"/>
        <v>10.504</v>
      </c>
      <c r="T47" s="115" t="s">
        <v>120</v>
      </c>
      <c r="U47" s="110" t="s">
        <v>160</v>
      </c>
      <c r="W47" s="162">
        <v>42270</v>
      </c>
      <c r="X47" s="12">
        <v>10.24</v>
      </c>
      <c r="Y47" s="12">
        <v>10.25</v>
      </c>
      <c r="Z47" s="12">
        <v>9.7899999999999991</v>
      </c>
      <c r="AA47" s="12">
        <v>9.83</v>
      </c>
      <c r="AB47" s="117">
        <v>580200</v>
      </c>
      <c r="AC47" s="12">
        <v>9.83</v>
      </c>
      <c r="AD47" s="2">
        <f t="shared" si="1"/>
        <v>0.46000000000000085</v>
      </c>
      <c r="AE47" s="167">
        <f t="shared" si="2"/>
        <v>-3.3431661750245811E-2</v>
      </c>
    </row>
    <row r="48" spans="15:31" x14ac:dyDescent="0.25">
      <c r="O48" s="2"/>
      <c r="P48" s="105">
        <v>1.03</v>
      </c>
      <c r="Q48" s="105">
        <f t="shared" si="4"/>
        <v>10.403</v>
      </c>
      <c r="T48" s="115"/>
      <c r="U48" s="110"/>
      <c r="W48" s="162">
        <v>42269</v>
      </c>
      <c r="X48" s="12">
        <v>10.29</v>
      </c>
      <c r="Y48" s="12">
        <v>10.46</v>
      </c>
      <c r="Z48" s="12">
        <v>9.9499999999999993</v>
      </c>
      <c r="AA48" s="12">
        <v>10.17</v>
      </c>
      <c r="AB48" s="117">
        <v>632700</v>
      </c>
      <c r="AC48" s="12">
        <v>10.17</v>
      </c>
      <c r="AD48" s="2">
        <f t="shared" si="1"/>
        <v>0.51000000000000156</v>
      </c>
      <c r="AE48" s="167">
        <f t="shared" si="2"/>
        <v>-3.2350142721217834E-2</v>
      </c>
    </row>
    <row r="49" spans="15:31" x14ac:dyDescent="0.25">
      <c r="O49" s="2"/>
      <c r="P49" s="105">
        <v>1.02</v>
      </c>
      <c r="Q49" s="105">
        <f t="shared" si="4"/>
        <v>10.302</v>
      </c>
      <c r="T49" s="115" t="s">
        <v>121</v>
      </c>
      <c r="U49" s="110" t="s">
        <v>328</v>
      </c>
      <c r="W49" s="162">
        <v>42268</v>
      </c>
      <c r="X49" s="12">
        <v>11.46</v>
      </c>
      <c r="Y49" s="12">
        <v>11.46</v>
      </c>
      <c r="Z49" s="12">
        <v>10.23</v>
      </c>
      <c r="AA49" s="12">
        <v>10.51</v>
      </c>
      <c r="AB49" s="117">
        <v>625400</v>
      </c>
      <c r="AC49" s="12">
        <v>10.51</v>
      </c>
      <c r="AD49" s="2">
        <f t="shared" si="1"/>
        <v>1.2300000000000004</v>
      </c>
      <c r="AE49" s="167">
        <f t="shared" si="2"/>
        <v>-6.4946619217081891E-2</v>
      </c>
    </row>
    <row r="50" spans="15:31" x14ac:dyDescent="0.25">
      <c r="O50" s="2"/>
      <c r="P50" s="105">
        <v>1.01</v>
      </c>
      <c r="Q50" s="105">
        <f t="shared" si="4"/>
        <v>10.201000000000001</v>
      </c>
      <c r="T50" s="115" t="s">
        <v>122</v>
      </c>
      <c r="U50" s="110" t="s">
        <v>221</v>
      </c>
      <c r="W50" s="162">
        <v>42265</v>
      </c>
      <c r="X50" s="12">
        <v>11.18</v>
      </c>
      <c r="Y50" s="12">
        <v>11.39</v>
      </c>
      <c r="Z50" s="12">
        <v>10.97</v>
      </c>
      <c r="AA50" s="12">
        <v>11.24</v>
      </c>
      <c r="AB50" s="117">
        <v>511300</v>
      </c>
      <c r="AC50" s="12">
        <v>11.24</v>
      </c>
      <c r="AD50" s="2">
        <f t="shared" si="1"/>
        <v>0.41999999999999993</v>
      </c>
      <c r="AE50" s="167">
        <f t="shared" si="2"/>
        <v>-7.0671378091873294E-3</v>
      </c>
    </row>
    <row r="51" spans="15:31" x14ac:dyDescent="0.25">
      <c r="O51" s="2"/>
      <c r="P51" s="105">
        <v>1</v>
      </c>
      <c r="Q51" s="105">
        <f t="shared" si="4"/>
        <v>10.1</v>
      </c>
      <c r="T51" s="115" t="s">
        <v>123</v>
      </c>
      <c r="U51" s="112">
        <v>270691</v>
      </c>
      <c r="W51" s="162">
        <v>42264</v>
      </c>
      <c r="X51" s="12">
        <v>10.98</v>
      </c>
      <c r="Y51" s="12">
        <v>11.5</v>
      </c>
      <c r="Z51" s="12">
        <v>10.89</v>
      </c>
      <c r="AA51" s="12">
        <v>11.32</v>
      </c>
      <c r="AB51" s="117">
        <v>666400</v>
      </c>
      <c r="AC51" s="12">
        <v>11.32</v>
      </c>
      <c r="AD51" s="2">
        <f t="shared" si="1"/>
        <v>0.60999999999999943</v>
      </c>
      <c r="AE51" s="167">
        <f t="shared" si="2"/>
        <v>2.722323049001818E-2</v>
      </c>
    </row>
    <row r="52" spans="15:31" x14ac:dyDescent="0.25">
      <c r="O52" s="2"/>
      <c r="P52" s="105">
        <v>0.99</v>
      </c>
      <c r="Q52" s="105">
        <f t="shared" si="4"/>
        <v>9.9989999999999988</v>
      </c>
      <c r="T52" s="115" t="s">
        <v>126</v>
      </c>
      <c r="U52" s="112">
        <v>421542</v>
      </c>
      <c r="W52" s="162">
        <v>42263</v>
      </c>
      <c r="X52" s="12">
        <v>10.71</v>
      </c>
      <c r="Y52" s="12">
        <v>11.17</v>
      </c>
      <c r="Z52" s="12">
        <v>10.55</v>
      </c>
      <c r="AA52" s="12">
        <v>11.02</v>
      </c>
      <c r="AB52" s="117">
        <v>333300</v>
      </c>
      <c r="AC52" s="12">
        <v>11.02</v>
      </c>
      <c r="AD52" s="2">
        <f t="shared" si="1"/>
        <v>0.61999999999999922</v>
      </c>
      <c r="AE52" s="167">
        <f t="shared" si="2"/>
        <v>2.5116279069767433E-2</v>
      </c>
    </row>
    <row r="53" spans="15:31" x14ac:dyDescent="0.25">
      <c r="O53" s="2"/>
      <c r="P53" s="105">
        <v>0.98</v>
      </c>
      <c r="Q53" s="105">
        <f t="shared" si="4"/>
        <v>9.8979999999999997</v>
      </c>
      <c r="T53" s="115" t="s">
        <v>124</v>
      </c>
      <c r="U53" s="110" t="s">
        <v>329</v>
      </c>
      <c r="W53" s="162">
        <v>42262</v>
      </c>
      <c r="X53" s="12">
        <v>10.59</v>
      </c>
      <c r="Y53" s="12">
        <v>10.95</v>
      </c>
      <c r="Z53" s="12">
        <v>10.48</v>
      </c>
      <c r="AA53" s="12">
        <v>10.75</v>
      </c>
      <c r="AB53" s="117">
        <v>359100</v>
      </c>
      <c r="AC53" s="12">
        <v>10.75</v>
      </c>
      <c r="AD53" s="2">
        <f t="shared" si="1"/>
        <v>0.46999999999999886</v>
      </c>
      <c r="AE53" s="167">
        <f t="shared" si="2"/>
        <v>1.6068052930056753E-2</v>
      </c>
    </row>
    <row r="54" spans="15:31" x14ac:dyDescent="0.25">
      <c r="O54" s="2"/>
      <c r="P54" s="105">
        <v>0.97</v>
      </c>
      <c r="Q54" s="105">
        <f t="shared" si="4"/>
        <v>9.7969999999999988</v>
      </c>
      <c r="T54" s="115" t="s">
        <v>127</v>
      </c>
      <c r="U54" s="110" t="s">
        <v>160</v>
      </c>
      <c r="W54" s="162">
        <v>42261</v>
      </c>
      <c r="X54" s="12">
        <v>10.69</v>
      </c>
      <c r="Y54" s="12">
        <v>10.69</v>
      </c>
      <c r="Z54" s="12">
        <v>10.24</v>
      </c>
      <c r="AA54" s="12">
        <v>10.58</v>
      </c>
      <c r="AB54" s="117">
        <v>279800</v>
      </c>
      <c r="AC54" s="12">
        <v>10.58</v>
      </c>
      <c r="AD54" s="2">
        <f t="shared" si="1"/>
        <v>0.44999999999999929</v>
      </c>
      <c r="AE54" s="167">
        <f t="shared" si="2"/>
        <v>-5.6390977443609991E-3</v>
      </c>
    </row>
    <row r="55" spans="15:31" x14ac:dyDescent="0.25">
      <c r="O55" s="2"/>
      <c r="P55" s="105">
        <v>0.96</v>
      </c>
      <c r="Q55" s="105">
        <f t="shared" si="4"/>
        <v>9.6959999999999997</v>
      </c>
      <c r="T55" s="115" t="s">
        <v>128</v>
      </c>
      <c r="U55" s="110">
        <v>-1.77</v>
      </c>
      <c r="W55" s="162">
        <v>42258</v>
      </c>
      <c r="X55" s="12">
        <v>10.97</v>
      </c>
      <c r="Y55" s="12">
        <v>10.97</v>
      </c>
      <c r="Z55" s="12">
        <v>10.55</v>
      </c>
      <c r="AA55" s="12">
        <v>10.64</v>
      </c>
      <c r="AB55" s="117">
        <v>201900</v>
      </c>
      <c r="AC55" s="12">
        <v>10.64</v>
      </c>
      <c r="AD55" s="2">
        <f t="shared" si="1"/>
        <v>0.41999999999999993</v>
      </c>
      <c r="AE55" s="167">
        <f t="shared" si="2"/>
        <v>-3.3605812897365972E-2</v>
      </c>
    </row>
    <row r="56" spans="15:31" x14ac:dyDescent="0.25">
      <c r="O56" s="2"/>
      <c r="P56" s="105">
        <v>0.95</v>
      </c>
      <c r="Q56" s="105">
        <f t="shared" si="4"/>
        <v>9.5949999999999989</v>
      </c>
      <c r="T56" s="115" t="s">
        <v>125</v>
      </c>
      <c r="U56" s="110" t="s">
        <v>142</v>
      </c>
      <c r="W56" s="162">
        <v>42257</v>
      </c>
      <c r="X56" s="12">
        <v>10.74</v>
      </c>
      <c r="Y56" s="12">
        <v>11.07</v>
      </c>
      <c r="Z56" s="12">
        <v>10.54</v>
      </c>
      <c r="AA56" s="12">
        <v>11.01</v>
      </c>
      <c r="AB56" s="117">
        <v>355600</v>
      </c>
      <c r="AC56" s="12">
        <v>11.01</v>
      </c>
      <c r="AD56" s="2">
        <f t="shared" si="1"/>
        <v>0.53000000000000114</v>
      </c>
      <c r="AE56" s="167">
        <f t="shared" si="2"/>
        <v>2.1335807050092859E-2</v>
      </c>
    </row>
    <row r="57" spans="15:31" x14ac:dyDescent="0.25">
      <c r="O57" s="2"/>
      <c r="P57" s="105">
        <v>0.94</v>
      </c>
      <c r="Q57" s="105">
        <f t="shared" si="4"/>
        <v>9.4939999999999998</v>
      </c>
      <c r="W57" s="162">
        <v>42256</v>
      </c>
      <c r="X57" s="12">
        <v>10.62</v>
      </c>
      <c r="Y57" s="12">
        <v>10.88</v>
      </c>
      <c r="Z57" s="12">
        <v>10.57</v>
      </c>
      <c r="AA57" s="12">
        <v>10.78</v>
      </c>
      <c r="AB57" s="117">
        <v>419500</v>
      </c>
      <c r="AC57" s="12">
        <v>10.78</v>
      </c>
      <c r="AD57" s="2">
        <f t="shared" si="1"/>
        <v>0.3100000000000005</v>
      </c>
      <c r="AE57" s="167">
        <f t="shared" si="2"/>
        <v>1.7941454202077489E-2</v>
      </c>
    </row>
    <row r="58" spans="15:31" x14ac:dyDescent="0.25">
      <c r="P58" s="105">
        <v>0.93</v>
      </c>
      <c r="Q58" s="105">
        <f t="shared" si="4"/>
        <v>9.3930000000000007</v>
      </c>
      <c r="W58" s="162">
        <v>42255</v>
      </c>
      <c r="X58" s="12">
        <v>10.36</v>
      </c>
      <c r="Y58" s="12">
        <v>10.63</v>
      </c>
      <c r="Z58" s="12">
        <v>10.31</v>
      </c>
      <c r="AA58" s="12">
        <v>10.59</v>
      </c>
      <c r="AB58" s="117">
        <v>607300</v>
      </c>
      <c r="AC58" s="12">
        <v>10.59</v>
      </c>
      <c r="AD58" s="2">
        <f t="shared" si="1"/>
        <v>0.32000000000000028</v>
      </c>
      <c r="AE58" s="167">
        <f t="shared" si="2"/>
        <v>4.1297935103244754E-2</v>
      </c>
    </row>
    <row r="59" spans="15:31" x14ac:dyDescent="0.25">
      <c r="P59" s="105">
        <v>0.92</v>
      </c>
      <c r="Q59" s="105">
        <f t="shared" si="4"/>
        <v>9.2919999999999998</v>
      </c>
      <c r="W59" s="162">
        <v>42251</v>
      </c>
      <c r="X59" s="12">
        <v>10.02</v>
      </c>
      <c r="Y59" s="12">
        <v>10.220000000000001</v>
      </c>
      <c r="Z59" s="12">
        <v>9.91</v>
      </c>
      <c r="AA59" s="12">
        <v>10.17</v>
      </c>
      <c r="AB59" s="117">
        <v>388500</v>
      </c>
      <c r="AC59" s="12">
        <v>10.17</v>
      </c>
      <c r="AD59" s="2">
        <f t="shared" si="1"/>
        <v>0.3100000000000005</v>
      </c>
      <c r="AE59" s="167">
        <f t="shared" si="2"/>
        <v>1.9704433497536034E-3</v>
      </c>
    </row>
    <row r="60" spans="15:31" x14ac:dyDescent="0.25">
      <c r="P60" s="105">
        <v>0.91</v>
      </c>
      <c r="Q60" s="105">
        <f t="shared" si="4"/>
        <v>9.1910000000000007</v>
      </c>
      <c r="W60" s="162">
        <v>42250</v>
      </c>
      <c r="X60" s="12">
        <v>10.66</v>
      </c>
      <c r="Y60" s="12">
        <v>10.66</v>
      </c>
      <c r="Z60" s="12">
        <v>10.07</v>
      </c>
      <c r="AA60" s="12">
        <v>10.15</v>
      </c>
      <c r="AB60" s="117">
        <v>331500</v>
      </c>
      <c r="AC60" s="12">
        <v>10.15</v>
      </c>
      <c r="AD60" s="2">
        <f t="shared" si="1"/>
        <v>0.58999999999999986</v>
      </c>
      <c r="AE60" s="167">
        <f t="shared" si="2"/>
        <v>-4.6052631578947345E-2</v>
      </c>
    </row>
    <row r="61" spans="15:31" x14ac:dyDescent="0.25">
      <c r="P61" s="105">
        <v>0.9</v>
      </c>
      <c r="Q61" s="105">
        <f t="shared" si="4"/>
        <v>9.09</v>
      </c>
      <c r="W61" s="162">
        <v>42249</v>
      </c>
      <c r="X61" s="12">
        <v>10.36</v>
      </c>
      <c r="Y61" s="12">
        <v>10.66</v>
      </c>
      <c r="Z61" s="12">
        <v>10.1</v>
      </c>
      <c r="AA61" s="12">
        <v>10.64</v>
      </c>
      <c r="AB61" s="117">
        <v>330800</v>
      </c>
      <c r="AC61" s="12">
        <v>10.64</v>
      </c>
      <c r="AD61" s="2">
        <f t="shared" si="1"/>
        <v>0.5600000000000005</v>
      </c>
      <c r="AE61" s="167">
        <f t="shared" si="2"/>
        <v>3.90625E-2</v>
      </c>
    </row>
    <row r="62" spans="15:31" x14ac:dyDescent="0.25">
      <c r="W62" s="162">
        <v>42248</v>
      </c>
      <c r="X62" s="12">
        <v>10.210000000000001</v>
      </c>
      <c r="Y62" s="12">
        <v>10.56</v>
      </c>
      <c r="Z62" s="12">
        <v>10.119999999999999</v>
      </c>
      <c r="AA62" s="12">
        <v>10.24</v>
      </c>
      <c r="AB62" s="117">
        <v>356100</v>
      </c>
      <c r="AC62" s="12">
        <v>10.24</v>
      </c>
      <c r="AD62" s="2">
        <f t="shared" si="1"/>
        <v>0.44000000000000128</v>
      </c>
      <c r="AE62" s="167">
        <f t="shared" si="2"/>
        <v>-2.1032504780114758E-2</v>
      </c>
    </row>
    <row r="63" spans="15:31" x14ac:dyDescent="0.25">
      <c r="W63" s="162">
        <v>42247</v>
      </c>
      <c r="X63" s="12">
        <v>10.67</v>
      </c>
      <c r="Y63" s="12">
        <v>10.91</v>
      </c>
      <c r="Z63" s="12">
        <v>10.35</v>
      </c>
      <c r="AA63" s="12">
        <v>10.46</v>
      </c>
      <c r="AB63" s="117">
        <v>358300</v>
      </c>
      <c r="AC63" s="12">
        <v>10.46</v>
      </c>
      <c r="AD63" s="2">
        <f t="shared" si="1"/>
        <v>0.5600000000000005</v>
      </c>
      <c r="AE63" s="167">
        <f t="shared" si="2"/>
        <v>-2.9684601113172393E-2</v>
      </c>
    </row>
    <row r="64" spans="15:31" x14ac:dyDescent="0.25">
      <c r="W64" s="162">
        <v>42244</v>
      </c>
      <c r="X64" s="12">
        <v>10.6</v>
      </c>
      <c r="Y64" s="12">
        <v>10.86</v>
      </c>
      <c r="Z64" s="12">
        <v>10.6</v>
      </c>
      <c r="AA64" s="12">
        <v>10.78</v>
      </c>
      <c r="AB64" s="117">
        <v>449900</v>
      </c>
      <c r="AC64" s="12">
        <v>10.78</v>
      </c>
      <c r="AD64" s="2">
        <f t="shared" si="1"/>
        <v>0.25999999999999979</v>
      </c>
      <c r="AE64" s="167">
        <f t="shared" si="2"/>
        <v>1.0309278350515427E-2</v>
      </c>
    </row>
    <row r="65" spans="23:31" x14ac:dyDescent="0.25">
      <c r="W65" s="162">
        <v>42243</v>
      </c>
      <c r="X65" s="12">
        <v>10.5</v>
      </c>
      <c r="Y65" s="12">
        <v>10.87</v>
      </c>
      <c r="Z65" s="12">
        <v>10.46</v>
      </c>
      <c r="AA65" s="12">
        <v>10.67</v>
      </c>
      <c r="AB65" s="117">
        <v>449800</v>
      </c>
      <c r="AC65" s="12">
        <v>10.67</v>
      </c>
      <c r="AD65" s="2">
        <f t="shared" si="1"/>
        <v>0.40999999999999837</v>
      </c>
      <c r="AE65" s="167">
        <f t="shared" si="2"/>
        <v>1.5223596574690745E-2</v>
      </c>
    </row>
    <row r="66" spans="23:31" x14ac:dyDescent="0.25">
      <c r="W66" s="162">
        <v>42242</v>
      </c>
      <c r="X66" s="12">
        <v>10.31</v>
      </c>
      <c r="Y66" s="12">
        <v>10.53</v>
      </c>
      <c r="Z66" s="12">
        <v>9.7899999999999991</v>
      </c>
      <c r="AA66" s="12">
        <v>10.51</v>
      </c>
      <c r="AB66" s="117">
        <v>426200</v>
      </c>
      <c r="AC66" s="12">
        <v>10.51</v>
      </c>
      <c r="AD66" s="2">
        <f t="shared" si="1"/>
        <v>0.74000000000000021</v>
      </c>
      <c r="AE66" s="167">
        <f t="shared" si="2"/>
        <v>4.2658730158730229E-2</v>
      </c>
    </row>
    <row r="67" spans="23:31" x14ac:dyDescent="0.25">
      <c r="W67" s="162">
        <v>42241</v>
      </c>
      <c r="X67" s="12">
        <v>10.5</v>
      </c>
      <c r="Y67" s="12">
        <v>10.5</v>
      </c>
      <c r="Z67" s="12">
        <v>9.9600000000000009</v>
      </c>
      <c r="AA67" s="12">
        <v>10.08</v>
      </c>
      <c r="AB67" s="117">
        <v>501400</v>
      </c>
      <c r="AC67" s="12">
        <v>10.08</v>
      </c>
      <c r="AD67" s="2">
        <f t="shared" ref="AD67:AD68" si="5">Y67-Z67</f>
        <v>0.53999999999999915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363</v>
      </c>
      <c r="AJ1" s="13" t="s">
        <v>364</v>
      </c>
      <c r="AK1" s="13" t="s">
        <v>365</v>
      </c>
      <c r="AL1" s="13" t="s">
        <v>366</v>
      </c>
      <c r="AO1" s="13" t="s">
        <v>367</v>
      </c>
      <c r="AP1" s="13" t="s">
        <v>59</v>
      </c>
      <c r="AQ1" s="13" t="s">
        <v>369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42333</v>
      </c>
      <c r="X2" s="11">
        <v>85</v>
      </c>
      <c r="Y2" s="11">
        <v>90.75</v>
      </c>
      <c r="Z2" s="11">
        <v>85</v>
      </c>
      <c r="AA2" s="11">
        <v>89.47</v>
      </c>
      <c r="AB2" s="126">
        <v>836100</v>
      </c>
      <c r="AC2" s="11">
        <v>89.47</v>
      </c>
      <c r="AD2">
        <f>Y2-Z2</f>
        <v>5.75</v>
      </c>
      <c r="AE2" s="167">
        <f>AC2/AC3-1</f>
        <v>4.9994132144114634E-2</v>
      </c>
      <c r="AP2" t="s">
        <v>368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101.51929999999986</v>
      </c>
      <c r="T3" s="1">
        <v>42265</v>
      </c>
      <c r="U3" s="47" t="s">
        <v>149</v>
      </c>
      <c r="W3" s="132">
        <v>42332</v>
      </c>
      <c r="X3" s="11">
        <v>83.95</v>
      </c>
      <c r="Y3" s="11">
        <v>86.17</v>
      </c>
      <c r="Z3" s="11">
        <v>82.6</v>
      </c>
      <c r="AA3" s="11">
        <v>85.21</v>
      </c>
      <c r="AB3" s="126">
        <v>815200</v>
      </c>
      <c r="AC3" s="11">
        <v>85.21</v>
      </c>
      <c r="AD3">
        <f t="shared" ref="AD3:AD66" si="2">Y3-Z3</f>
        <v>3.5700000000000074</v>
      </c>
      <c r="AE3" s="167">
        <f t="shared" ref="AE3:AE66" si="3">AC3/AC4-1</f>
        <v>6.2588568729331495E-3</v>
      </c>
      <c r="AI3" t="s">
        <v>387</v>
      </c>
      <c r="AJ3">
        <v>60</v>
      </c>
      <c r="AK3">
        <v>93.06</v>
      </c>
      <c r="AL3" s="353">
        <v>5583.6</v>
      </c>
      <c r="AO3" s="353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92.6</v>
      </c>
      <c r="T4" s="1">
        <v>42278</v>
      </c>
      <c r="U4" s="47" t="s">
        <v>112</v>
      </c>
      <c r="W4" s="132">
        <v>42331</v>
      </c>
      <c r="X4" s="11">
        <v>80.900000000000006</v>
      </c>
      <c r="Y4" s="11">
        <v>84.91</v>
      </c>
      <c r="Z4" s="11">
        <v>80.02</v>
      </c>
      <c r="AA4" s="11">
        <v>84.68</v>
      </c>
      <c r="AB4" s="126">
        <v>902900</v>
      </c>
      <c r="AC4" s="11">
        <v>84.68</v>
      </c>
      <c r="AD4">
        <f t="shared" si="2"/>
        <v>4.8900000000000006</v>
      </c>
      <c r="AE4" s="167">
        <f t="shared" si="3"/>
        <v>4.9969001859888396E-2</v>
      </c>
      <c r="AI4" t="s">
        <v>388</v>
      </c>
      <c r="AJ4">
        <v>-60</v>
      </c>
      <c r="AK4" t="s">
        <v>373</v>
      </c>
      <c r="AL4" t="s">
        <v>373</v>
      </c>
      <c r="AO4" s="353">
        <v>-5627.3</v>
      </c>
      <c r="AP4" t="s">
        <v>373</v>
      </c>
      <c r="AQ4" t="s">
        <v>373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18520</v>
      </c>
      <c r="W5" s="132">
        <v>42328</v>
      </c>
      <c r="X5" s="11">
        <v>79.72</v>
      </c>
      <c r="Y5" s="11">
        <v>82.65</v>
      </c>
      <c r="Z5" s="11">
        <v>79.12</v>
      </c>
      <c r="AA5" s="11">
        <v>80.650000000000006</v>
      </c>
      <c r="AB5" s="126">
        <v>1200500</v>
      </c>
      <c r="AC5" s="11">
        <v>80.650000000000006</v>
      </c>
      <c r="AD5">
        <f t="shared" si="2"/>
        <v>3.5300000000000011</v>
      </c>
      <c r="AE5" s="167">
        <f t="shared" si="3"/>
        <v>1.1538943935783363E-2</v>
      </c>
      <c r="AI5" t="s">
        <v>389</v>
      </c>
      <c r="AJ5">
        <v>60</v>
      </c>
      <c r="AK5">
        <v>89.38</v>
      </c>
      <c r="AL5" s="353">
        <v>5362.8</v>
      </c>
      <c r="AO5" s="353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20303.859999999971</v>
      </c>
      <c r="T6" s="200"/>
      <c r="U6" s="108"/>
      <c r="W6" s="132">
        <v>42327</v>
      </c>
      <c r="X6" s="11">
        <v>84.47</v>
      </c>
      <c r="Y6" s="11">
        <v>85.13</v>
      </c>
      <c r="Z6" s="11">
        <v>79.150000000000006</v>
      </c>
      <c r="AA6" s="11">
        <v>79.73</v>
      </c>
      <c r="AB6" s="126">
        <v>972900</v>
      </c>
      <c r="AC6" s="11">
        <v>79.73</v>
      </c>
      <c r="AD6">
        <f t="shared" si="2"/>
        <v>5.9799999999999898</v>
      </c>
      <c r="AE6" s="167">
        <f t="shared" si="3"/>
        <v>-5.7453599716278503E-2</v>
      </c>
      <c r="AI6" t="s">
        <v>381</v>
      </c>
      <c r="AJ6">
        <v>-60</v>
      </c>
      <c r="AK6" t="s">
        <v>373</v>
      </c>
      <c r="AL6" t="s">
        <v>373</v>
      </c>
      <c r="AO6" s="353">
        <v>-5369.3</v>
      </c>
      <c r="AP6" t="s">
        <v>373</v>
      </c>
      <c r="AQ6" t="s">
        <v>373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-1783.8599999999715</v>
      </c>
      <c r="R7" s="250" t="s">
        <v>362</v>
      </c>
      <c r="T7" s="1"/>
      <c r="W7" s="132">
        <v>42326</v>
      </c>
      <c r="X7" s="11">
        <v>85.24</v>
      </c>
      <c r="Y7" s="11">
        <v>87.57</v>
      </c>
      <c r="Z7" s="11">
        <v>82.43</v>
      </c>
      <c r="AA7" s="11">
        <v>84.59</v>
      </c>
      <c r="AB7" s="126">
        <v>1933900</v>
      </c>
      <c r="AC7" s="11">
        <v>84.59</v>
      </c>
      <c r="AD7">
        <f t="shared" si="2"/>
        <v>5.1399999999999864</v>
      </c>
      <c r="AE7" s="167">
        <f t="shared" si="3"/>
        <v>6.2554955407612134E-2</v>
      </c>
      <c r="AI7" t="s">
        <v>390</v>
      </c>
      <c r="AJ7">
        <v>50</v>
      </c>
      <c r="AK7">
        <v>75.790000000000006</v>
      </c>
      <c r="AL7" s="353">
        <v>3789.6</v>
      </c>
      <c r="AO7" s="353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-8.7858170810869232E-2</v>
      </c>
      <c r="W8" s="132">
        <v>42325</v>
      </c>
      <c r="X8" s="11">
        <v>75.3</v>
      </c>
      <c r="Y8" s="11">
        <v>84.56</v>
      </c>
      <c r="Z8" s="11">
        <v>74.72</v>
      </c>
      <c r="AA8" s="11">
        <v>79.61</v>
      </c>
      <c r="AB8" s="126">
        <v>1825800</v>
      </c>
      <c r="AC8" s="11">
        <v>79.61</v>
      </c>
      <c r="AD8">
        <f t="shared" si="2"/>
        <v>9.8400000000000034</v>
      </c>
      <c r="AE8" s="167">
        <f t="shared" si="3"/>
        <v>6.9308260577568781E-2</v>
      </c>
      <c r="AI8" t="s">
        <v>372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42324</v>
      </c>
      <c r="X9" s="11">
        <v>70.930000000000007</v>
      </c>
      <c r="Y9" s="11">
        <v>74.739999999999995</v>
      </c>
      <c r="Z9" s="11">
        <v>70.209999999999994</v>
      </c>
      <c r="AA9" s="11">
        <v>74.45</v>
      </c>
      <c r="AB9" s="126">
        <v>847400</v>
      </c>
      <c r="AC9" s="11">
        <v>74.45</v>
      </c>
      <c r="AD9">
        <f t="shared" si="2"/>
        <v>4.5300000000000011</v>
      </c>
      <c r="AE9" s="167">
        <f t="shared" si="3"/>
        <v>4.2863146098893523E-2</v>
      </c>
      <c r="AI9" t="s">
        <v>378</v>
      </c>
      <c r="AJ9">
        <v>30</v>
      </c>
      <c r="AK9">
        <v>85.67</v>
      </c>
      <c r="AL9" s="353">
        <v>2570.19</v>
      </c>
      <c r="AO9" s="353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42321</v>
      </c>
      <c r="X10" s="11">
        <v>72.180000000000007</v>
      </c>
      <c r="Y10" s="11">
        <v>73.45</v>
      </c>
      <c r="Z10" s="11">
        <v>70</v>
      </c>
      <c r="AA10" s="11">
        <v>71.39</v>
      </c>
      <c r="AB10" s="126">
        <v>604700</v>
      </c>
      <c r="AC10" s="11">
        <v>71.39</v>
      </c>
      <c r="AD10">
        <f t="shared" si="2"/>
        <v>3.4500000000000028</v>
      </c>
      <c r="AE10" s="167">
        <f t="shared" si="3"/>
        <v>-1.2449854751694689E-2</v>
      </c>
      <c r="AI10" t="s">
        <v>372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42320</v>
      </c>
      <c r="X11" s="11">
        <v>73.849999999999994</v>
      </c>
      <c r="Y11" s="11">
        <v>75</v>
      </c>
      <c r="Z11" s="11">
        <v>71.569999999999993</v>
      </c>
      <c r="AA11" s="11">
        <v>72.290000000000006</v>
      </c>
      <c r="AB11" s="126">
        <v>973900</v>
      </c>
      <c r="AC11" s="11">
        <v>72.290000000000006</v>
      </c>
      <c r="AD11">
        <f t="shared" si="2"/>
        <v>3.4300000000000068</v>
      </c>
      <c r="AE11" s="167">
        <f t="shared" si="3"/>
        <v>-2.7052489905787236E-2</v>
      </c>
      <c r="AI11" t="s">
        <v>391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42319</v>
      </c>
      <c r="X12" s="11">
        <v>75.86</v>
      </c>
      <c r="Y12" s="11">
        <v>76</v>
      </c>
      <c r="Z12" s="11">
        <v>73.5</v>
      </c>
      <c r="AA12" s="11">
        <v>74.3</v>
      </c>
      <c r="AB12" s="126">
        <v>924500</v>
      </c>
      <c r="AC12" s="11">
        <v>74.3</v>
      </c>
      <c r="AD12">
        <f t="shared" si="2"/>
        <v>2.5</v>
      </c>
      <c r="AE12" s="167">
        <f t="shared" si="3"/>
        <v>-1.2362089591918202E-2</v>
      </c>
      <c r="AI12" t="s">
        <v>372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42318</v>
      </c>
      <c r="X13" s="11">
        <v>75.19</v>
      </c>
      <c r="Y13" s="11">
        <v>75.989999999999995</v>
      </c>
      <c r="Z13" s="11">
        <v>72.61</v>
      </c>
      <c r="AA13" s="11">
        <v>75.23</v>
      </c>
      <c r="AB13" s="126">
        <v>989700</v>
      </c>
      <c r="AC13" s="11">
        <v>75.23</v>
      </c>
      <c r="AD13">
        <f t="shared" si="2"/>
        <v>3.3799999999999955</v>
      </c>
      <c r="AE13" s="167">
        <f t="shared" si="3"/>
        <v>-1.1302405046655251E-2</v>
      </c>
      <c r="AI13" t="s">
        <v>392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42317</v>
      </c>
      <c r="X14" s="11">
        <v>72.989999999999995</v>
      </c>
      <c r="Y14" s="11">
        <v>77</v>
      </c>
      <c r="Z14" s="11">
        <v>72.599999999999994</v>
      </c>
      <c r="AA14" s="11">
        <v>76.09</v>
      </c>
      <c r="AB14" s="126">
        <v>1440200</v>
      </c>
      <c r="AC14" s="11">
        <v>76.09</v>
      </c>
      <c r="AD14">
        <f t="shared" si="2"/>
        <v>4.4000000000000057</v>
      </c>
      <c r="AE14" s="167">
        <f t="shared" si="3"/>
        <v>3.3269961977186346E-2</v>
      </c>
      <c r="AI14" t="s">
        <v>372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42314</v>
      </c>
      <c r="X15" s="11">
        <v>72.47</v>
      </c>
      <c r="Y15" s="11">
        <v>76.430000000000007</v>
      </c>
      <c r="Z15" s="11">
        <v>69.28</v>
      </c>
      <c r="AA15" s="11">
        <v>73.64</v>
      </c>
      <c r="AB15" s="126">
        <v>2788000</v>
      </c>
      <c r="AC15" s="11">
        <v>73.64</v>
      </c>
      <c r="AD15">
        <f t="shared" si="2"/>
        <v>7.1500000000000057</v>
      </c>
      <c r="AE15" s="167">
        <f t="shared" si="3"/>
        <v>4.6617396247868204E-2</v>
      </c>
      <c r="AI15" t="s">
        <v>393</v>
      </c>
      <c r="AJ15">
        <v>30</v>
      </c>
      <c r="AK15">
        <v>109.66</v>
      </c>
      <c r="AL15" s="353">
        <v>3289.89</v>
      </c>
      <c r="AO15" s="353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42313</v>
      </c>
      <c r="X16" s="11">
        <v>76.53</v>
      </c>
      <c r="Y16" s="11">
        <v>77.25</v>
      </c>
      <c r="Z16" s="11">
        <v>66.510000000000005</v>
      </c>
      <c r="AA16" s="11">
        <v>70.36</v>
      </c>
      <c r="AB16" s="126">
        <v>8211200</v>
      </c>
      <c r="AC16" s="11">
        <v>70.36</v>
      </c>
      <c r="AD16">
        <f t="shared" si="2"/>
        <v>10.739999999999995</v>
      </c>
      <c r="AE16" s="167">
        <f t="shared" si="3"/>
        <v>-0.21952301719356637</v>
      </c>
      <c r="AI16" t="s">
        <v>372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42312</v>
      </c>
      <c r="X17" s="11">
        <v>96.01</v>
      </c>
      <c r="Y17" s="11">
        <v>99.7</v>
      </c>
      <c r="Z17" s="11">
        <v>88.7</v>
      </c>
      <c r="AA17" s="11">
        <v>90.15</v>
      </c>
      <c r="AB17" s="126">
        <v>1205200</v>
      </c>
      <c r="AC17" s="11">
        <v>90.15</v>
      </c>
      <c r="AD17">
        <f t="shared" si="2"/>
        <v>11</v>
      </c>
      <c r="AE17" s="167">
        <f t="shared" si="3"/>
        <v>-3.7270397266125577E-2</v>
      </c>
      <c r="AI17" t="s">
        <v>394</v>
      </c>
      <c r="AJ17">
        <v>20</v>
      </c>
      <c r="AK17">
        <v>115.54</v>
      </c>
      <c r="AL17" s="353">
        <v>2310.84</v>
      </c>
      <c r="AO17" s="353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42311</v>
      </c>
      <c r="X18" s="11">
        <v>84.36</v>
      </c>
      <c r="Y18" s="11">
        <v>95.46</v>
      </c>
      <c r="Z18" s="11">
        <v>83.26</v>
      </c>
      <c r="AA18" s="11">
        <v>93.64</v>
      </c>
      <c r="AB18" s="126">
        <v>1886700</v>
      </c>
      <c r="AC18" s="11">
        <v>93.64</v>
      </c>
      <c r="AD18">
        <f t="shared" si="2"/>
        <v>12.199999999999989</v>
      </c>
      <c r="AE18" s="167">
        <f t="shared" si="3"/>
        <v>0.10974164493955918</v>
      </c>
      <c r="AI18" t="s">
        <v>372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42310</v>
      </c>
      <c r="X19" s="11">
        <v>77.59</v>
      </c>
      <c r="Y19" s="11">
        <v>85.98</v>
      </c>
      <c r="Z19" s="11">
        <v>77.12</v>
      </c>
      <c r="AA19" s="11">
        <v>84.38</v>
      </c>
      <c r="AB19" s="126">
        <v>1367600</v>
      </c>
      <c r="AC19" s="11">
        <v>84.38</v>
      </c>
      <c r="AD19">
        <f t="shared" si="2"/>
        <v>8.86</v>
      </c>
      <c r="AE19" s="167">
        <f t="shared" si="3"/>
        <v>9.3997147672760351E-2</v>
      </c>
      <c r="AI19" t="s">
        <v>395</v>
      </c>
      <c r="AJ19">
        <v>10</v>
      </c>
      <c r="AK19">
        <v>135.9</v>
      </c>
      <c r="AL19" s="353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42307</v>
      </c>
      <c r="X20" s="11">
        <v>80</v>
      </c>
      <c r="Y20" s="11">
        <v>80.3</v>
      </c>
      <c r="Z20" s="11">
        <v>76.400000000000006</v>
      </c>
      <c r="AA20" s="11">
        <v>77.13</v>
      </c>
      <c r="AB20" s="126">
        <v>1108700</v>
      </c>
      <c r="AC20" s="11">
        <v>77.13</v>
      </c>
      <c r="AD20">
        <f t="shared" si="2"/>
        <v>3.8999999999999915</v>
      </c>
      <c r="AE20" s="167">
        <f t="shared" si="3"/>
        <v>-2.4781894044759278E-2</v>
      </c>
      <c r="AI20" t="s">
        <v>372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42306</v>
      </c>
      <c r="X21" s="11">
        <v>85.75</v>
      </c>
      <c r="Y21" s="11">
        <v>87.89</v>
      </c>
      <c r="Z21" s="11">
        <v>78.83</v>
      </c>
      <c r="AA21" s="11">
        <v>79.09</v>
      </c>
      <c r="AB21" s="126">
        <v>1450800</v>
      </c>
      <c r="AC21" s="11">
        <v>79.09</v>
      </c>
      <c r="AD21">
        <f t="shared" si="2"/>
        <v>9.0600000000000023</v>
      </c>
      <c r="AE21" s="167">
        <f t="shared" si="3"/>
        <v>-7.734484367708816E-2</v>
      </c>
      <c r="AI21" t="s">
        <v>395</v>
      </c>
      <c r="AJ21">
        <v>20</v>
      </c>
      <c r="AK21">
        <v>138.1</v>
      </c>
      <c r="AL21" s="353">
        <v>2761.97</v>
      </c>
      <c r="AO21" s="353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42305</v>
      </c>
      <c r="X22" s="11">
        <v>85.51</v>
      </c>
      <c r="Y22" s="11">
        <v>85.93</v>
      </c>
      <c r="Z22" s="11">
        <v>81.3</v>
      </c>
      <c r="AA22" s="11">
        <v>85.72</v>
      </c>
      <c r="AB22" s="126">
        <v>884300</v>
      </c>
      <c r="AC22" s="11">
        <v>85.72</v>
      </c>
      <c r="AD22">
        <f t="shared" si="2"/>
        <v>4.6300000000000097</v>
      </c>
      <c r="AE22" s="167">
        <f t="shared" si="3"/>
        <v>1.1679514132212354E-3</v>
      </c>
      <c r="AI22" t="s">
        <v>372</v>
      </c>
    </row>
    <row r="23" spans="1:43" x14ac:dyDescent="0.25">
      <c r="W23" s="132">
        <v>42304</v>
      </c>
      <c r="X23" s="11">
        <v>83.26</v>
      </c>
      <c r="Y23" s="11">
        <v>85.86</v>
      </c>
      <c r="Z23" s="11">
        <v>82.54</v>
      </c>
      <c r="AA23" s="11">
        <v>85.62</v>
      </c>
      <c r="AB23" s="126">
        <v>875300</v>
      </c>
      <c r="AC23" s="11">
        <v>85.62</v>
      </c>
      <c r="AD23">
        <f t="shared" si="2"/>
        <v>3.3199999999999932</v>
      </c>
      <c r="AE23" s="167">
        <f t="shared" si="3"/>
        <v>2.7727763773856662E-2</v>
      </c>
      <c r="AI23" t="s">
        <v>395</v>
      </c>
      <c r="AJ23">
        <v>20</v>
      </c>
      <c r="AK23">
        <v>145.1</v>
      </c>
      <c r="AL23" s="353">
        <v>2901.92</v>
      </c>
      <c r="AO23" s="353">
        <v>1852</v>
      </c>
      <c r="AP23" s="353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SUM(C2:C22)</f>
        <v>1400</v>
      </c>
      <c r="D24" s="172"/>
      <c r="E24" s="172"/>
      <c r="F24" s="172">
        <f>SUM(F2:F22)</f>
        <v>142834.44999999998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42303</v>
      </c>
      <c r="X24" s="11">
        <v>82.11</v>
      </c>
      <c r="Y24" s="11">
        <v>85.59</v>
      </c>
      <c r="Z24" s="11">
        <v>81.86</v>
      </c>
      <c r="AA24" s="11">
        <v>83.31</v>
      </c>
      <c r="AB24" s="126">
        <v>957800</v>
      </c>
      <c r="AC24" s="11">
        <v>83.31</v>
      </c>
      <c r="AD24">
        <f t="shared" si="2"/>
        <v>3.730000000000004</v>
      </c>
      <c r="AE24" s="167">
        <f t="shared" si="3"/>
        <v>2.5270758122744041E-3</v>
      </c>
      <c r="AI24" t="s">
        <v>372</v>
      </c>
    </row>
    <row r="25" spans="1:43" x14ac:dyDescent="0.25">
      <c r="W25" s="132">
        <v>42300</v>
      </c>
      <c r="X25" s="11">
        <v>77.52</v>
      </c>
      <c r="Y25" s="11">
        <v>83.59</v>
      </c>
      <c r="Z25" s="11">
        <v>77.52</v>
      </c>
      <c r="AA25" s="11">
        <v>83.1</v>
      </c>
      <c r="AB25" s="126">
        <v>1637500</v>
      </c>
      <c r="AC25" s="11">
        <v>83.1</v>
      </c>
      <c r="AD25">
        <f t="shared" si="2"/>
        <v>6.0700000000000074</v>
      </c>
      <c r="AE25" s="167">
        <f t="shared" si="3"/>
        <v>8.8123608746889959E-2</v>
      </c>
    </row>
    <row r="26" spans="1:43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0" t="s">
        <v>231</v>
      </c>
      <c r="H26" s="255" t="s">
        <v>98</v>
      </c>
      <c r="I26" s="300" t="s">
        <v>333</v>
      </c>
      <c r="W26" s="132">
        <v>42299</v>
      </c>
      <c r="X26" s="11">
        <v>80.5</v>
      </c>
      <c r="Y26" s="11">
        <v>83</v>
      </c>
      <c r="Z26" s="11">
        <v>75.75</v>
      </c>
      <c r="AA26" s="11">
        <v>76.37</v>
      </c>
      <c r="AB26" s="126">
        <v>1277700</v>
      </c>
      <c r="AC26" s="11">
        <v>76.37</v>
      </c>
      <c r="AD26">
        <f t="shared" si="2"/>
        <v>7.25</v>
      </c>
      <c r="AE26" s="167">
        <f t="shared" si="3"/>
        <v>-5.4592720970537245E-2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53"/>
      <c r="W27" s="132">
        <v>42298</v>
      </c>
      <c r="X27" s="11">
        <v>81.709999999999994</v>
      </c>
      <c r="Y27" s="11">
        <v>82.94</v>
      </c>
      <c r="Z27" s="11">
        <v>77</v>
      </c>
      <c r="AA27" s="11">
        <v>80.78</v>
      </c>
      <c r="AB27" s="126">
        <v>1414000</v>
      </c>
      <c r="AC27" s="11">
        <v>80.78</v>
      </c>
      <c r="AD27">
        <f t="shared" si="2"/>
        <v>5.9399999999999977</v>
      </c>
      <c r="AE27" s="167">
        <f t="shared" si="3"/>
        <v>1.8603497457523321E-3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/>
      <c r="W28" s="132">
        <v>42297</v>
      </c>
      <c r="X28" s="11">
        <v>83.59</v>
      </c>
      <c r="Y28" s="11">
        <v>86.83</v>
      </c>
      <c r="Z28" s="11">
        <v>80.22</v>
      </c>
      <c r="AA28" s="11">
        <v>80.63</v>
      </c>
      <c r="AB28" s="126">
        <v>1327700</v>
      </c>
      <c r="AC28" s="11">
        <v>80.63</v>
      </c>
      <c r="AD28">
        <f t="shared" si="2"/>
        <v>6.6099999999999994</v>
      </c>
      <c r="AE28" s="167">
        <f t="shared" si="3"/>
        <v>-1.4664548454112247E-2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53"/>
      <c r="W29" s="132">
        <v>42296</v>
      </c>
      <c r="X29" s="11">
        <v>85.24</v>
      </c>
      <c r="Y29" s="11">
        <v>91.91</v>
      </c>
      <c r="Z29" s="11">
        <v>70.569999999999993</v>
      </c>
      <c r="AA29" s="11">
        <v>81.83</v>
      </c>
      <c r="AB29" s="126">
        <v>6697200</v>
      </c>
      <c r="AC29" s="11">
        <v>81.83</v>
      </c>
      <c r="AD29">
        <f t="shared" si="2"/>
        <v>21.340000000000003</v>
      </c>
      <c r="AE29" s="167">
        <f t="shared" si="3"/>
        <v>-4.3706906626153952E-2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/>
      <c r="W30" s="132">
        <v>42293</v>
      </c>
      <c r="X30" s="11">
        <v>85.61</v>
      </c>
      <c r="Y30" s="11">
        <v>89.98</v>
      </c>
      <c r="Z30" s="11">
        <v>83.26</v>
      </c>
      <c r="AA30" s="11">
        <v>85.57</v>
      </c>
      <c r="AB30" s="126">
        <v>1362200</v>
      </c>
      <c r="AC30" s="11">
        <v>85.57</v>
      </c>
      <c r="AD30">
        <f t="shared" si="2"/>
        <v>6.7199999999999989</v>
      </c>
      <c r="AE30" s="167">
        <f t="shared" si="3"/>
        <v>-3.0292438541302813E-3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7">IF(C31=0, 0,D31*C31)</f>
        <v>20620</v>
      </c>
      <c r="H31" s="315">
        <f t="shared" ref="H31:H33" si="8">IF(C31=0, D31, (E31-D31)/D31)</f>
        <v>-0.31755577109602323</v>
      </c>
      <c r="I31" s="53"/>
      <c r="W31" s="132">
        <v>42292</v>
      </c>
      <c r="X31" s="11">
        <v>80.06</v>
      </c>
      <c r="Y31" s="11">
        <v>86.5</v>
      </c>
      <c r="Z31" s="11">
        <v>78.510000000000005</v>
      </c>
      <c r="AA31" s="11">
        <v>85.83</v>
      </c>
      <c r="AB31" s="126">
        <v>1699300</v>
      </c>
      <c r="AC31" s="11">
        <v>85.83</v>
      </c>
      <c r="AD31">
        <f t="shared" si="2"/>
        <v>7.9899999999999949</v>
      </c>
      <c r="AE31" s="167">
        <f t="shared" si="3"/>
        <v>6.015316205533594E-2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7"/>
        <v>20522</v>
      </c>
      <c r="H32" s="315">
        <f t="shared" si="8"/>
        <v>-0.28233115680732873</v>
      </c>
      <c r="I32" s="53"/>
      <c r="W32" s="132">
        <v>42291</v>
      </c>
      <c r="X32" s="11">
        <v>83</v>
      </c>
      <c r="Y32" s="11">
        <v>84.98</v>
      </c>
      <c r="Z32" s="11">
        <v>78.92</v>
      </c>
      <c r="AA32" s="11">
        <v>80.959999999999994</v>
      </c>
      <c r="AB32" s="126">
        <v>1330900</v>
      </c>
      <c r="AC32" s="11">
        <v>80.959999999999994</v>
      </c>
      <c r="AD32">
        <f t="shared" si="2"/>
        <v>6.0600000000000023</v>
      </c>
      <c r="AE32" s="167">
        <f t="shared" si="3"/>
        <v>-1.4800197335964604E-3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7"/>
        <v>20354</v>
      </c>
      <c r="H33" s="315">
        <f t="shared" si="8"/>
        <v>-0.26844846221872842</v>
      </c>
      <c r="I33" s="53"/>
      <c r="W33" s="132">
        <v>42290</v>
      </c>
      <c r="X33" s="11">
        <v>86.68</v>
      </c>
      <c r="Y33" s="11">
        <v>88.56</v>
      </c>
      <c r="Z33" s="11">
        <v>80.959999999999994</v>
      </c>
      <c r="AA33" s="11">
        <v>81.08</v>
      </c>
      <c r="AB33" s="126">
        <v>1191500</v>
      </c>
      <c r="AC33" s="11">
        <v>81.08</v>
      </c>
      <c r="AD33">
        <f t="shared" si="2"/>
        <v>7.6000000000000085</v>
      </c>
      <c r="AE33" s="167">
        <f t="shared" si="3"/>
        <v>-6.9543263713564452E-2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/>
      <c r="W34" s="132">
        <v>42289</v>
      </c>
      <c r="X34" s="11">
        <v>89.66</v>
      </c>
      <c r="Y34" s="11">
        <v>90.44</v>
      </c>
      <c r="Z34" s="11">
        <v>86.02</v>
      </c>
      <c r="AA34" s="11">
        <v>87.14</v>
      </c>
      <c r="AB34" s="126">
        <v>796600</v>
      </c>
      <c r="AC34" s="11">
        <v>87.14</v>
      </c>
      <c r="AD34">
        <f t="shared" si="2"/>
        <v>4.4200000000000017</v>
      </c>
      <c r="AE34" s="167">
        <f t="shared" si="3"/>
        <v>-1.8693693693693669E-2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v>99</v>
      </c>
      <c r="W35" s="132">
        <v>42286</v>
      </c>
      <c r="X35" s="11">
        <v>88.57</v>
      </c>
      <c r="Y35" s="11">
        <v>90.5</v>
      </c>
      <c r="Z35" s="11">
        <v>85.55</v>
      </c>
      <c r="AA35" s="11">
        <v>88.8</v>
      </c>
      <c r="AB35" s="126">
        <v>1058800</v>
      </c>
      <c r="AC35" s="11">
        <v>88.8</v>
      </c>
      <c r="AD35">
        <f t="shared" si="2"/>
        <v>4.9500000000000028</v>
      </c>
      <c r="AE35" s="167">
        <f t="shared" si="3"/>
        <v>3.3898305084745228E-3</v>
      </c>
    </row>
    <row r="36" spans="2:31" x14ac:dyDescent="0.25">
      <c r="B36" s="12"/>
      <c r="C36" s="12"/>
      <c r="D36" s="53"/>
      <c r="E36" s="53"/>
      <c r="F36" s="53"/>
      <c r="G36" s="53"/>
      <c r="H36" s="315"/>
      <c r="I36" s="53"/>
      <c r="W36" s="132">
        <v>42285</v>
      </c>
      <c r="X36" s="11">
        <v>93.67</v>
      </c>
      <c r="Y36" s="11">
        <v>94.2</v>
      </c>
      <c r="Z36" s="11">
        <v>86.62</v>
      </c>
      <c r="AA36" s="11">
        <v>88.5</v>
      </c>
      <c r="AB36" s="126">
        <v>1269600</v>
      </c>
      <c r="AC36" s="11">
        <v>88.5</v>
      </c>
      <c r="AD36">
        <f t="shared" si="2"/>
        <v>7.5799999999999983</v>
      </c>
      <c r="AE36" s="167">
        <f t="shared" si="3"/>
        <v>-6.1505832449628817E-2</v>
      </c>
    </row>
    <row r="37" spans="2:31" x14ac:dyDescent="0.25">
      <c r="B37" s="4"/>
      <c r="C37" s="4"/>
      <c r="D37" s="3"/>
      <c r="E37" s="3"/>
      <c r="W37" s="132">
        <v>42284</v>
      </c>
      <c r="X37" s="11">
        <v>94.33</v>
      </c>
      <c r="Y37" s="11">
        <v>96.65</v>
      </c>
      <c r="Z37" s="11">
        <v>90.26</v>
      </c>
      <c r="AA37" s="11">
        <v>94.3</v>
      </c>
      <c r="AB37" s="126">
        <v>1129400</v>
      </c>
      <c r="AC37" s="11">
        <v>94.3</v>
      </c>
      <c r="AD37">
        <f t="shared" si="2"/>
        <v>6.3900000000000006</v>
      </c>
      <c r="AE37" s="167">
        <f t="shared" si="3"/>
        <v>-5.2742616033755185E-3</v>
      </c>
    </row>
    <row r="38" spans="2:31" x14ac:dyDescent="0.25">
      <c r="B38" s="4"/>
      <c r="C38" s="4"/>
      <c r="D38" s="3"/>
      <c r="E38" s="3"/>
      <c r="W38" s="132">
        <v>42283</v>
      </c>
      <c r="X38" s="11">
        <v>97.65</v>
      </c>
      <c r="Y38" s="11">
        <v>98.44</v>
      </c>
      <c r="Z38" s="11">
        <v>88.07</v>
      </c>
      <c r="AA38" s="11">
        <v>94.8</v>
      </c>
      <c r="AB38" s="126">
        <v>1192400</v>
      </c>
      <c r="AC38" s="11">
        <v>94.8</v>
      </c>
      <c r="AD38">
        <f t="shared" si="2"/>
        <v>10.370000000000005</v>
      </c>
      <c r="AE38" s="167">
        <f t="shared" si="3"/>
        <v>-3.7954130302415345E-2</v>
      </c>
    </row>
    <row r="39" spans="2:31" x14ac:dyDescent="0.25">
      <c r="B39" s="4"/>
      <c r="C39" s="4"/>
      <c r="D39" s="3"/>
      <c r="E39" s="3"/>
      <c r="W39" s="132">
        <v>42282</v>
      </c>
      <c r="X39" s="11">
        <v>100.9</v>
      </c>
      <c r="Y39" s="11">
        <v>106.95</v>
      </c>
      <c r="Z39" s="11">
        <v>95.58</v>
      </c>
      <c r="AA39" s="11">
        <v>98.54</v>
      </c>
      <c r="AB39" s="126">
        <v>2228600</v>
      </c>
      <c r="AC39" s="11">
        <v>98.54</v>
      </c>
      <c r="AD39">
        <f t="shared" si="2"/>
        <v>11.370000000000005</v>
      </c>
      <c r="AE39" s="167">
        <f t="shared" si="3"/>
        <v>4.7517805889231601E-2</v>
      </c>
    </row>
    <row r="40" spans="2:31" x14ac:dyDescent="0.25">
      <c r="B40" s="4"/>
      <c r="C40" s="4"/>
      <c r="D40" s="3"/>
      <c r="E40" s="3"/>
      <c r="W40" s="132">
        <v>42279</v>
      </c>
      <c r="X40" s="11">
        <v>86.1</v>
      </c>
      <c r="Y40" s="11">
        <v>95.31</v>
      </c>
      <c r="Z40" s="11">
        <v>85.45</v>
      </c>
      <c r="AA40" s="11">
        <v>94.07</v>
      </c>
      <c r="AB40" s="126">
        <v>1544500</v>
      </c>
      <c r="AC40" s="11">
        <v>94.07</v>
      </c>
      <c r="AD40">
        <f t="shared" si="2"/>
        <v>9.86</v>
      </c>
      <c r="AE40" s="167">
        <f t="shared" si="3"/>
        <v>4.9536985384357912E-2</v>
      </c>
    </row>
    <row r="41" spans="2:31" x14ac:dyDescent="0.25">
      <c r="B41" s="4"/>
      <c r="C41" s="4"/>
      <c r="D41" s="3"/>
      <c r="E41" s="3"/>
      <c r="W41" s="132">
        <v>42278</v>
      </c>
      <c r="X41" s="11">
        <v>85.55</v>
      </c>
      <c r="Y41" s="11">
        <v>89.93</v>
      </c>
      <c r="Z41" s="11">
        <v>83</v>
      </c>
      <c r="AA41" s="11">
        <v>89.63</v>
      </c>
      <c r="AB41" s="126">
        <v>1763600</v>
      </c>
      <c r="AC41" s="11">
        <v>89.63</v>
      </c>
      <c r="AD41">
        <f t="shared" si="2"/>
        <v>6.9300000000000068</v>
      </c>
      <c r="AE41" s="167">
        <f t="shared" si="3"/>
        <v>4.7691408533021562E-2</v>
      </c>
    </row>
    <row r="42" spans="2:31" ht="20.25" thickBot="1" x14ac:dyDescent="0.35">
      <c r="B42" s="4"/>
      <c r="C42" s="4"/>
      <c r="D42" s="3"/>
      <c r="E42" s="3"/>
      <c r="O42" s="336" t="s">
        <v>78</v>
      </c>
      <c r="P42" s="336"/>
      <c r="T42" s="127" t="s">
        <v>102</v>
      </c>
      <c r="W42" s="132">
        <v>42277</v>
      </c>
      <c r="X42" s="11">
        <v>89.45</v>
      </c>
      <c r="Y42" s="11">
        <v>92.45</v>
      </c>
      <c r="Z42" s="11">
        <v>82.05</v>
      </c>
      <c r="AA42" s="11">
        <v>85.55</v>
      </c>
      <c r="AB42" s="126">
        <v>1840700</v>
      </c>
      <c r="AC42" s="11">
        <v>85.55</v>
      </c>
      <c r="AD42">
        <f t="shared" si="2"/>
        <v>10.400000000000006</v>
      </c>
      <c r="AE42" s="167">
        <f t="shared" si="3"/>
        <v>-1.598803772716817E-2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101.86</v>
      </c>
      <c r="Q43" s="2"/>
      <c r="T43" s="168" t="s">
        <v>114</v>
      </c>
      <c r="U43" s="169">
        <v>89.47</v>
      </c>
      <c r="W43" s="132">
        <v>42276</v>
      </c>
      <c r="X43" s="11">
        <v>87.44</v>
      </c>
      <c r="Y43" s="11">
        <v>94.74</v>
      </c>
      <c r="Z43" s="11">
        <v>84</v>
      </c>
      <c r="AA43" s="11">
        <v>86.94</v>
      </c>
      <c r="AB43" s="126">
        <v>1682900</v>
      </c>
      <c r="AC43" s="11">
        <v>86.94</v>
      </c>
      <c r="AD43">
        <f t="shared" si="2"/>
        <v>10.739999999999995</v>
      </c>
      <c r="AE43" s="167">
        <f t="shared" si="3"/>
        <v>1.1503508570109844E-4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9">O44*$Q$4</f>
        <v>100.934</v>
      </c>
      <c r="Q44" s="2"/>
      <c r="T44" s="130" t="s">
        <v>115</v>
      </c>
      <c r="U44" s="128">
        <v>90.11</v>
      </c>
      <c r="W44" s="132">
        <v>42275</v>
      </c>
      <c r="X44" s="11">
        <v>99.97</v>
      </c>
      <c r="Y44" s="11">
        <v>101.82</v>
      </c>
      <c r="Z44" s="11">
        <v>85.27</v>
      </c>
      <c r="AA44" s="11">
        <v>86.93</v>
      </c>
      <c r="AB44" s="126">
        <v>2588400</v>
      </c>
      <c r="AC44" s="11">
        <v>86.93</v>
      </c>
      <c r="AD44">
        <f t="shared" si="2"/>
        <v>16.549999999999997</v>
      </c>
      <c r="AE44" s="167">
        <f t="shared" si="3"/>
        <v>-0.13252170442071642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9"/>
        <v>100.008</v>
      </c>
      <c r="Q45" s="2"/>
      <c r="T45" s="130" t="s">
        <v>116</v>
      </c>
      <c r="U45" s="128" t="s">
        <v>330</v>
      </c>
      <c r="W45" s="132">
        <v>42272</v>
      </c>
      <c r="X45" s="11">
        <v>112.28</v>
      </c>
      <c r="Y45" s="11">
        <v>113.26</v>
      </c>
      <c r="Z45" s="11">
        <v>96.28</v>
      </c>
      <c r="AA45" s="11">
        <v>100.21</v>
      </c>
      <c r="AB45" s="126">
        <v>1829100</v>
      </c>
      <c r="AC45" s="11">
        <v>100.21</v>
      </c>
      <c r="AD45">
        <f t="shared" si="2"/>
        <v>16.980000000000004</v>
      </c>
      <c r="AE45" s="167">
        <f t="shared" si="3"/>
        <v>-9.7369843271482681E-2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9"/>
        <v>99.081999999999994</v>
      </c>
      <c r="Q46" s="2"/>
      <c r="T46" s="130" t="s">
        <v>117</v>
      </c>
      <c r="U46" s="128" t="s">
        <v>160</v>
      </c>
      <c r="W46" s="132">
        <v>42271</v>
      </c>
      <c r="X46" s="11">
        <v>112.99</v>
      </c>
      <c r="Y46" s="11">
        <v>112.99</v>
      </c>
      <c r="Z46" s="11">
        <v>104.48</v>
      </c>
      <c r="AA46" s="11">
        <v>111.02</v>
      </c>
      <c r="AB46" s="126">
        <v>1081200</v>
      </c>
      <c r="AC46" s="11">
        <v>111.02</v>
      </c>
      <c r="AD46">
        <f t="shared" si="2"/>
        <v>8.5099999999999909</v>
      </c>
      <c r="AE46" s="167">
        <f t="shared" si="3"/>
        <v>-2.0728587809826338E-2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9"/>
        <v>98.156000000000006</v>
      </c>
      <c r="Q47" s="2"/>
      <c r="T47" s="130" t="s">
        <v>118</v>
      </c>
      <c r="U47" s="128">
        <v>160.4</v>
      </c>
      <c r="W47" s="132">
        <v>42270</v>
      </c>
      <c r="X47" s="11">
        <v>120.3</v>
      </c>
      <c r="Y47" s="11">
        <v>120.5</v>
      </c>
      <c r="Z47" s="11">
        <v>112</v>
      </c>
      <c r="AA47" s="11">
        <v>113.37</v>
      </c>
      <c r="AB47" s="126">
        <v>1169800</v>
      </c>
      <c r="AC47" s="11">
        <v>113.37</v>
      </c>
      <c r="AD47">
        <f t="shared" si="2"/>
        <v>8.5</v>
      </c>
      <c r="AE47" s="167">
        <f t="shared" si="3"/>
        <v>-5.3988651535380461E-2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9"/>
        <v>97.23</v>
      </c>
      <c r="Q48" s="2"/>
      <c r="T48" s="130" t="s">
        <v>119</v>
      </c>
      <c r="U48" s="128">
        <v>0.78248700000000004</v>
      </c>
      <c r="W48" s="132">
        <v>42269</v>
      </c>
      <c r="X48" s="11">
        <v>125.17</v>
      </c>
      <c r="Y48" s="11">
        <v>127.03</v>
      </c>
      <c r="Z48" s="11">
        <v>117.51</v>
      </c>
      <c r="AA48" s="11">
        <v>119.84</v>
      </c>
      <c r="AB48" s="126">
        <v>1038100</v>
      </c>
      <c r="AC48" s="11">
        <v>119.84</v>
      </c>
      <c r="AD48">
        <f t="shared" si="2"/>
        <v>9.519999999999996</v>
      </c>
      <c r="AE48" s="167">
        <f t="shared" si="3"/>
        <v>-5.9635907093534168E-2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9"/>
        <v>96.304000000000002</v>
      </c>
      <c r="Q49" s="2"/>
      <c r="T49" s="130" t="s">
        <v>120</v>
      </c>
      <c r="U49" s="128" t="s">
        <v>160</v>
      </c>
      <c r="W49" s="132">
        <v>42268</v>
      </c>
      <c r="X49" s="11">
        <v>142.5</v>
      </c>
      <c r="Y49" s="11">
        <v>143.08000000000001</v>
      </c>
      <c r="Z49" s="11">
        <v>123</v>
      </c>
      <c r="AA49" s="11">
        <v>127.44</v>
      </c>
      <c r="AB49" s="126">
        <v>1597000</v>
      </c>
      <c r="AC49" s="11">
        <v>127.44</v>
      </c>
      <c r="AD49">
        <f t="shared" si="2"/>
        <v>20.080000000000013</v>
      </c>
      <c r="AE49" s="167">
        <f t="shared" si="3"/>
        <v>-9.7066742241745718E-2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9"/>
        <v>95.378</v>
      </c>
      <c r="Q50" s="2"/>
      <c r="T50" s="130"/>
      <c r="U50" s="128"/>
      <c r="W50" s="132">
        <v>42265</v>
      </c>
      <c r="X50" s="11">
        <v>136.94999999999999</v>
      </c>
      <c r="Y50" s="11">
        <v>142</v>
      </c>
      <c r="Z50" s="11">
        <v>136.16999999999999</v>
      </c>
      <c r="AA50" s="11">
        <v>141.13999999999999</v>
      </c>
      <c r="AB50" s="126">
        <v>1033700</v>
      </c>
      <c r="AC50" s="11">
        <v>141.13999999999999</v>
      </c>
      <c r="AD50">
        <f t="shared" si="2"/>
        <v>5.8300000000000125</v>
      </c>
      <c r="AE50" s="167">
        <f t="shared" si="3"/>
        <v>2.2161066048667299E-2</v>
      </c>
    </row>
    <row r="51" spans="2:31" x14ac:dyDescent="0.25">
      <c r="O51" s="105">
        <v>1.02</v>
      </c>
      <c r="P51" s="105">
        <f t="shared" si="9"/>
        <v>94.451999999999998</v>
      </c>
      <c r="Q51" s="2"/>
      <c r="T51" s="130" t="s">
        <v>121</v>
      </c>
      <c r="U51" s="128" t="s">
        <v>331</v>
      </c>
      <c r="W51" s="132">
        <v>42264</v>
      </c>
      <c r="X51" s="11">
        <v>131.69999999999999</v>
      </c>
      <c r="Y51" s="11">
        <v>140.68</v>
      </c>
      <c r="Z51" s="11">
        <v>130.61000000000001</v>
      </c>
      <c r="AA51" s="11">
        <v>138.08000000000001</v>
      </c>
      <c r="AB51" s="126">
        <v>555100</v>
      </c>
      <c r="AC51" s="11">
        <v>138.08000000000001</v>
      </c>
      <c r="AD51">
        <f t="shared" si="2"/>
        <v>10.069999999999993</v>
      </c>
      <c r="AE51" s="167">
        <f t="shared" si="3"/>
        <v>4.0307390944021915E-2</v>
      </c>
    </row>
    <row r="52" spans="2:31" x14ac:dyDescent="0.25">
      <c r="O52" s="105">
        <v>1.01</v>
      </c>
      <c r="P52" s="105">
        <f t="shared" si="9"/>
        <v>93.525999999999996</v>
      </c>
      <c r="Q52" s="2"/>
      <c r="T52" s="130" t="s">
        <v>122</v>
      </c>
      <c r="U52" s="128" t="s">
        <v>239</v>
      </c>
      <c r="W52" s="132">
        <v>42263</v>
      </c>
      <c r="X52" s="11">
        <v>132.15</v>
      </c>
      <c r="Y52" s="11">
        <v>133.94999999999999</v>
      </c>
      <c r="Z52" s="11">
        <v>129.06</v>
      </c>
      <c r="AA52" s="11">
        <v>132.72999999999999</v>
      </c>
      <c r="AB52" s="126">
        <v>389900</v>
      </c>
      <c r="AC52" s="11">
        <v>132.72999999999999</v>
      </c>
      <c r="AD52">
        <f t="shared" si="2"/>
        <v>4.8899999999999864</v>
      </c>
      <c r="AE52" s="167">
        <f t="shared" si="3"/>
        <v>1.6602520564485967E-3</v>
      </c>
    </row>
    <row r="53" spans="2:31" x14ac:dyDescent="0.25">
      <c r="O53" s="105">
        <v>1</v>
      </c>
      <c r="P53" s="105">
        <f t="shared" si="9"/>
        <v>92.6</v>
      </c>
      <c r="Q53" s="2"/>
      <c r="T53" s="130" t="s">
        <v>123</v>
      </c>
      <c r="U53" s="129">
        <v>569767</v>
      </c>
      <c r="W53" s="132">
        <v>42262</v>
      </c>
      <c r="X53" s="11">
        <v>130.66999999999999</v>
      </c>
      <c r="Y53" s="11">
        <v>134.65</v>
      </c>
      <c r="Z53" s="11">
        <v>128.69999999999999</v>
      </c>
      <c r="AA53" s="11">
        <v>132.51</v>
      </c>
      <c r="AB53" s="126">
        <v>397900</v>
      </c>
      <c r="AC53" s="11">
        <v>132.51</v>
      </c>
      <c r="AD53">
        <f t="shared" si="2"/>
        <v>5.9500000000000171</v>
      </c>
      <c r="AE53" s="167">
        <f t="shared" si="3"/>
        <v>1.8445930366612684E-2</v>
      </c>
    </row>
    <row r="54" spans="2:31" x14ac:dyDescent="0.25">
      <c r="O54" s="105">
        <v>0.99</v>
      </c>
      <c r="P54" s="105">
        <f t="shared" si="9"/>
        <v>91.673999999999992</v>
      </c>
      <c r="Q54" s="2"/>
      <c r="T54" s="130" t="s">
        <v>126</v>
      </c>
      <c r="U54" s="129">
        <v>1345120</v>
      </c>
      <c r="W54" s="132">
        <v>42261</v>
      </c>
      <c r="X54" s="11">
        <v>133.35</v>
      </c>
      <c r="Y54" s="11">
        <v>133.77000000000001</v>
      </c>
      <c r="Z54" s="11">
        <v>129.82</v>
      </c>
      <c r="AA54" s="11">
        <v>130.11000000000001</v>
      </c>
      <c r="AB54" s="126">
        <v>333800</v>
      </c>
      <c r="AC54" s="11">
        <v>130.11000000000001</v>
      </c>
      <c r="AD54">
        <f t="shared" si="2"/>
        <v>3.9500000000000171</v>
      </c>
      <c r="AE54" s="167">
        <f t="shared" si="3"/>
        <v>-2.018224263875279E-2</v>
      </c>
    </row>
    <row r="55" spans="2:31" x14ac:dyDescent="0.25">
      <c r="O55" s="105">
        <v>0.98</v>
      </c>
      <c r="P55" s="105">
        <f t="shared" si="9"/>
        <v>90.74799999999999</v>
      </c>
      <c r="Q55" s="2"/>
      <c r="T55" s="130" t="s">
        <v>124</v>
      </c>
      <c r="U55" s="128" t="s">
        <v>332</v>
      </c>
      <c r="W55" s="132">
        <v>42258</v>
      </c>
      <c r="X55" s="11">
        <v>129.54</v>
      </c>
      <c r="Y55" s="11">
        <v>133.44999999999999</v>
      </c>
      <c r="Z55" s="11">
        <v>127.55</v>
      </c>
      <c r="AA55" s="11">
        <v>132.79</v>
      </c>
      <c r="AB55" s="126">
        <v>426500</v>
      </c>
      <c r="AC55" s="11">
        <v>132.79</v>
      </c>
      <c r="AD55">
        <f t="shared" si="2"/>
        <v>5.8999999999999915</v>
      </c>
      <c r="AE55" s="167">
        <f t="shared" si="3"/>
        <v>1.4361011381865296E-2</v>
      </c>
    </row>
    <row r="56" spans="2:31" x14ac:dyDescent="0.25">
      <c r="O56" s="105">
        <v>0.97</v>
      </c>
      <c r="P56" s="105">
        <f t="shared" si="9"/>
        <v>89.821999999999989</v>
      </c>
      <c r="T56" s="130" t="s">
        <v>127</v>
      </c>
      <c r="U56" s="128" t="s">
        <v>160</v>
      </c>
      <c r="W56" s="132">
        <v>42257</v>
      </c>
      <c r="X56" s="11">
        <v>130.33000000000001</v>
      </c>
      <c r="Y56" s="11">
        <v>133.36000000000001</v>
      </c>
      <c r="Z56" s="11">
        <v>127.72</v>
      </c>
      <c r="AA56" s="11">
        <v>130.91</v>
      </c>
      <c r="AB56" s="126">
        <v>467200</v>
      </c>
      <c r="AC56" s="11">
        <v>130.91</v>
      </c>
      <c r="AD56">
        <f t="shared" si="2"/>
        <v>5.6400000000000148</v>
      </c>
      <c r="AE56" s="167">
        <f t="shared" si="3"/>
        <v>4.6044048806690441E-3</v>
      </c>
    </row>
    <row r="57" spans="2:31" x14ac:dyDescent="0.25">
      <c r="O57" s="105">
        <v>0.96</v>
      </c>
      <c r="P57" s="105">
        <f t="shared" si="9"/>
        <v>88.895999999999987</v>
      </c>
      <c r="T57" s="130" t="s">
        <v>128</v>
      </c>
      <c r="U57" s="128">
        <v>-4.24</v>
      </c>
      <c r="W57" s="132">
        <v>42256</v>
      </c>
      <c r="X57" s="11">
        <v>138.74</v>
      </c>
      <c r="Y57" s="11">
        <v>138.97999999999999</v>
      </c>
      <c r="Z57" s="11">
        <v>130.01</v>
      </c>
      <c r="AA57" s="11">
        <v>130.31</v>
      </c>
      <c r="AB57" s="126">
        <v>605700</v>
      </c>
      <c r="AC57" s="11">
        <v>130.31</v>
      </c>
      <c r="AD57">
        <f t="shared" si="2"/>
        <v>8.9699999999999989</v>
      </c>
      <c r="AE57" s="167">
        <f t="shared" si="3"/>
        <v>-5.6408399710354717E-2</v>
      </c>
    </row>
    <row r="58" spans="2:31" x14ac:dyDescent="0.25">
      <c r="O58" s="105">
        <v>0.95</v>
      </c>
      <c r="P58" s="105">
        <f t="shared" si="9"/>
        <v>87.969999999999985</v>
      </c>
      <c r="T58" s="130" t="s">
        <v>125</v>
      </c>
      <c r="U58" s="128" t="s">
        <v>142</v>
      </c>
      <c r="W58" s="132">
        <v>42255</v>
      </c>
      <c r="X58" s="11">
        <v>132.54</v>
      </c>
      <c r="Y58" s="11">
        <v>138.83000000000001</v>
      </c>
      <c r="Z58" s="11">
        <v>130.01</v>
      </c>
      <c r="AA58" s="11">
        <v>138.1</v>
      </c>
      <c r="AB58" s="126">
        <v>1323500</v>
      </c>
      <c r="AC58" s="11">
        <v>138.1</v>
      </c>
      <c r="AD58">
        <f t="shared" si="2"/>
        <v>8.8200000000000216</v>
      </c>
      <c r="AE58" s="167">
        <f t="shared" si="3"/>
        <v>6.7893597278069873E-2</v>
      </c>
    </row>
    <row r="59" spans="2:31" x14ac:dyDescent="0.25">
      <c r="O59" s="105">
        <v>0.94</v>
      </c>
      <c r="P59" s="105">
        <f t="shared" si="9"/>
        <v>87.043999999999983</v>
      </c>
      <c r="W59" s="132">
        <v>42251</v>
      </c>
      <c r="X59" s="11">
        <v>126.35</v>
      </c>
      <c r="Y59" s="11">
        <v>133.87</v>
      </c>
      <c r="Z59" s="11">
        <v>125.72</v>
      </c>
      <c r="AA59" s="11">
        <v>129.32</v>
      </c>
      <c r="AB59" s="126">
        <v>416600</v>
      </c>
      <c r="AC59" s="11">
        <v>129.32</v>
      </c>
      <c r="AD59">
        <f t="shared" si="2"/>
        <v>8.1500000000000057</v>
      </c>
      <c r="AE59" s="167">
        <f t="shared" si="3"/>
        <v>9.6814490943160081E-3</v>
      </c>
    </row>
    <row r="60" spans="2:31" x14ac:dyDescent="0.25">
      <c r="O60" s="105">
        <v>0.93</v>
      </c>
      <c r="P60" s="105">
        <f t="shared" si="9"/>
        <v>86.117999999999995</v>
      </c>
      <c r="W60" s="132">
        <v>42250</v>
      </c>
      <c r="X60" s="11">
        <v>132.63999999999999</v>
      </c>
      <c r="Y60" s="11">
        <v>135.9</v>
      </c>
      <c r="Z60" s="11">
        <v>126.73</v>
      </c>
      <c r="AA60" s="11">
        <v>128.08000000000001</v>
      </c>
      <c r="AB60" s="126">
        <v>487400</v>
      </c>
      <c r="AC60" s="11">
        <v>128.08000000000001</v>
      </c>
      <c r="AD60">
        <f t="shared" si="2"/>
        <v>9.1700000000000017</v>
      </c>
      <c r="AE60" s="167">
        <f t="shared" si="3"/>
        <v>-2.8224582701062206E-2</v>
      </c>
    </row>
    <row r="61" spans="2:31" x14ac:dyDescent="0.25">
      <c r="O61" s="105">
        <v>0.92</v>
      </c>
      <c r="P61" s="105">
        <f t="shared" si="9"/>
        <v>85.191999999999993</v>
      </c>
      <c r="W61" s="132">
        <v>42249</v>
      </c>
      <c r="X61" s="11">
        <v>130.61000000000001</v>
      </c>
      <c r="Y61" s="11">
        <v>132.94</v>
      </c>
      <c r="Z61" s="11">
        <v>127.51</v>
      </c>
      <c r="AA61" s="11">
        <v>131.80000000000001</v>
      </c>
      <c r="AB61" s="126">
        <v>470300</v>
      </c>
      <c r="AC61" s="11">
        <v>131.80000000000001</v>
      </c>
      <c r="AD61">
        <f t="shared" si="2"/>
        <v>5.4299999999999926</v>
      </c>
      <c r="AE61" s="167">
        <f t="shared" si="3"/>
        <v>2.281545863728085E-2</v>
      </c>
    </row>
    <row r="62" spans="2:31" x14ac:dyDescent="0.25">
      <c r="O62" s="105">
        <v>0.91</v>
      </c>
      <c r="P62" s="105">
        <f t="shared" si="9"/>
        <v>84.265999999999991</v>
      </c>
      <c r="W62" s="132">
        <v>42248</v>
      </c>
      <c r="X62" s="11">
        <v>127.95</v>
      </c>
      <c r="Y62" s="11">
        <v>133.63</v>
      </c>
      <c r="Z62" s="11">
        <v>125</v>
      </c>
      <c r="AA62" s="11">
        <v>128.86000000000001</v>
      </c>
      <c r="AB62" s="126">
        <v>599400</v>
      </c>
      <c r="AC62" s="11">
        <v>128.86000000000001</v>
      </c>
      <c r="AD62">
        <f t="shared" si="2"/>
        <v>8.6299999999999955</v>
      </c>
      <c r="AE62" s="167">
        <f t="shared" si="3"/>
        <v>-3.1637484030961005E-2</v>
      </c>
    </row>
    <row r="63" spans="2:31" x14ac:dyDescent="0.25">
      <c r="O63" s="105">
        <v>0.9</v>
      </c>
      <c r="P63" s="105">
        <f t="shared" si="9"/>
        <v>83.34</v>
      </c>
      <c r="W63" s="132">
        <v>42247</v>
      </c>
      <c r="X63" s="11">
        <v>136.16999999999999</v>
      </c>
      <c r="Y63" s="11">
        <v>138.94</v>
      </c>
      <c r="Z63" s="11">
        <v>132.07</v>
      </c>
      <c r="AA63" s="11">
        <v>133.07</v>
      </c>
      <c r="AB63" s="126">
        <v>756700</v>
      </c>
      <c r="AC63" s="11">
        <v>133.07</v>
      </c>
      <c r="AD63">
        <f t="shared" si="2"/>
        <v>6.8700000000000045</v>
      </c>
      <c r="AE63" s="167">
        <f t="shared" si="3"/>
        <v>-3.2006983341820061E-2</v>
      </c>
    </row>
    <row r="64" spans="2:31" x14ac:dyDescent="0.25">
      <c r="W64" s="132">
        <v>42244</v>
      </c>
      <c r="X64" s="11">
        <v>133.26</v>
      </c>
      <c r="Y64" s="11">
        <v>138.66999999999999</v>
      </c>
      <c r="Z64" s="11">
        <v>131.63999999999999</v>
      </c>
      <c r="AA64" s="11">
        <v>137.47</v>
      </c>
      <c r="AB64" s="126">
        <v>584700</v>
      </c>
      <c r="AC64" s="11">
        <v>137.47</v>
      </c>
      <c r="AD64">
        <f t="shared" si="2"/>
        <v>7.0300000000000011</v>
      </c>
      <c r="AE64" s="167">
        <f t="shared" si="3"/>
        <v>3.0818836232753277E-2</v>
      </c>
    </row>
    <row r="65" spans="23:31" x14ac:dyDescent="0.25">
      <c r="W65" s="132">
        <v>42243</v>
      </c>
      <c r="X65" s="11">
        <v>130.83000000000001</v>
      </c>
      <c r="Y65" s="11">
        <v>134.97999999999999</v>
      </c>
      <c r="Z65" s="11">
        <v>129.51</v>
      </c>
      <c r="AA65" s="11">
        <v>133.36000000000001</v>
      </c>
      <c r="AB65" s="126">
        <v>722600</v>
      </c>
      <c r="AC65" s="11">
        <v>133.36000000000001</v>
      </c>
      <c r="AD65">
        <f t="shared" si="2"/>
        <v>5.4699999999999989</v>
      </c>
      <c r="AE65" s="167">
        <f t="shared" si="3"/>
        <v>2.8456852008946099E-2</v>
      </c>
    </row>
    <row r="66" spans="23:31" x14ac:dyDescent="0.25">
      <c r="W66" s="132">
        <v>42242</v>
      </c>
      <c r="X66" s="11">
        <v>129.9</v>
      </c>
      <c r="Y66" s="11">
        <v>130</v>
      </c>
      <c r="Z66" s="11">
        <v>121.81</v>
      </c>
      <c r="AA66" s="11">
        <v>129.66999999999999</v>
      </c>
      <c r="AB66" s="126">
        <v>828300</v>
      </c>
      <c r="AC66" s="11">
        <v>129.66999999999999</v>
      </c>
      <c r="AD66">
        <f t="shared" si="2"/>
        <v>8.1899999999999977</v>
      </c>
      <c r="AE66" s="167">
        <f t="shared" si="3"/>
        <v>3.6779403534020982E-2</v>
      </c>
    </row>
    <row r="67" spans="23:31" x14ac:dyDescent="0.25">
      <c r="W67" s="132">
        <v>42241</v>
      </c>
      <c r="X67" s="11">
        <v>125.73</v>
      </c>
      <c r="Y67" s="11">
        <v>127.98</v>
      </c>
      <c r="Z67" s="11">
        <v>122.36</v>
      </c>
      <c r="AA67" s="11">
        <v>125.07</v>
      </c>
      <c r="AB67" s="126">
        <v>864800</v>
      </c>
      <c r="AC67" s="11">
        <v>125.07</v>
      </c>
      <c r="AD67">
        <f>Y67-Z67</f>
        <v>5.6200000000000045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2015-11-28T16:57:17Z</dcterms:modified>
</cp:coreProperties>
</file>