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8" i="74" l="1"/>
  <c r="F48" i="74"/>
  <c r="J48" i="74" s="1"/>
  <c r="H48" i="74"/>
  <c r="K7" i="74"/>
  <c r="C18" i="86" l="1"/>
  <c r="F51" i="101"/>
  <c r="H51" i="101"/>
  <c r="G51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O770" i="38" s="1"/>
  <c r="S770" i="38"/>
  <c r="P770" i="38" l="1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H19" i="113"/>
  <c r="F85" i="112"/>
  <c r="H19" i="112"/>
  <c r="C19" i="112"/>
  <c r="M85" i="112"/>
  <c r="M19" i="113"/>
  <c r="M19" i="112"/>
  <c r="F85" i="113"/>
  <c r="H85" i="112"/>
  <c r="K85" i="113"/>
  <c r="C85" i="113"/>
  <c r="F19" i="112"/>
  <c r="K19" i="113"/>
  <c r="C19" i="113"/>
  <c r="K85" i="112"/>
  <c r="F19" i="113"/>
  <c r="H85" i="113"/>
  <c r="K19" i="112"/>
  <c r="M85" i="113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1"/>
  <c r="H85" i="110"/>
  <c r="F85" i="111"/>
  <c r="K85" i="110"/>
  <c r="K19" i="111"/>
  <c r="M85" i="110"/>
  <c r="H19" i="110"/>
  <c r="K85" i="111"/>
  <c r="H85" i="111"/>
  <c r="M19" i="111"/>
  <c r="F19" i="111"/>
  <c r="M85" i="111"/>
  <c r="C85" i="111"/>
  <c r="F19" i="110"/>
  <c r="K19" i="110"/>
  <c r="M19" i="110"/>
  <c r="C85" i="110"/>
  <c r="F85" i="110"/>
  <c r="C19" i="110"/>
  <c r="H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M85" i="109"/>
  <c r="K19" i="109"/>
  <c r="K85" i="109"/>
  <c r="H85" i="109"/>
  <c r="C85" i="109"/>
  <c r="F19" i="109"/>
  <c r="C19" i="109"/>
  <c r="M19" i="109"/>
  <c r="F85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19" i="108"/>
  <c r="F85" i="108"/>
  <c r="C19" i="108"/>
  <c r="F19" i="108"/>
  <c r="H85" i="108"/>
  <c r="M85" i="108"/>
  <c r="K19" i="108"/>
  <c r="K85" i="108"/>
  <c r="H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C19" i="107"/>
  <c r="H85" i="107"/>
  <c r="F19" i="107"/>
  <c r="K85" i="107"/>
  <c r="H19" i="107"/>
  <c r="C85" i="107"/>
  <c r="M85" i="107"/>
  <c r="M19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K19" i="106"/>
  <c r="C85" i="106"/>
  <c r="F19" i="106"/>
  <c r="M19" i="106"/>
  <c r="H19" i="106"/>
  <c r="M85" i="106"/>
  <c r="K85" i="106"/>
  <c r="F85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C19" i="47"/>
  <c r="M19" i="47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H19" i="105"/>
  <c r="C19" i="105"/>
  <c r="C85" i="105"/>
  <c r="K19" i="105"/>
  <c r="F85" i="105"/>
  <c r="M19" i="105"/>
  <c r="K85" i="105"/>
  <c r="H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F85" i="104"/>
  <c r="H85" i="104"/>
  <c r="C85" i="104"/>
  <c r="F19" i="104"/>
  <c r="C19" i="104"/>
  <c r="K19" i="104"/>
  <c r="M19" i="104"/>
  <c r="M85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K19" i="103"/>
  <c r="F19" i="103"/>
  <c r="H85" i="103"/>
  <c r="C85" i="103"/>
  <c r="K85" i="103"/>
  <c r="M85" i="103"/>
  <c r="H19" i="103"/>
  <c r="K19" i="89"/>
  <c r="C19" i="103"/>
  <c r="F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F19" i="102"/>
  <c r="C19" i="102"/>
  <c r="M19" i="102"/>
  <c r="K85" i="102"/>
  <c r="H19" i="102"/>
  <c r="F85" i="102"/>
  <c r="C85" i="102"/>
  <c r="K19" i="102"/>
  <c r="M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101"/>
  <c r="C19" i="101"/>
  <c r="H19" i="101"/>
  <c r="F85" i="101"/>
  <c r="C85" i="99"/>
  <c r="K19" i="99"/>
  <c r="C19" i="99"/>
  <c r="C85" i="100"/>
  <c r="F19" i="101"/>
  <c r="M19" i="99"/>
  <c r="M19" i="100"/>
  <c r="M19" i="101"/>
  <c r="H85" i="99"/>
  <c r="K85" i="100"/>
  <c r="M85" i="99"/>
  <c r="F85" i="99"/>
  <c r="C19" i="100"/>
  <c r="K19" i="100"/>
  <c r="K85" i="101"/>
  <c r="F85" i="100"/>
  <c r="H19" i="99"/>
  <c r="K85" i="99"/>
  <c r="H19" i="100"/>
  <c r="M85" i="100"/>
  <c r="F19" i="100"/>
  <c r="H85" i="101"/>
  <c r="C85" i="101"/>
  <c r="F19" i="99"/>
  <c r="H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0" i="101" l="1"/>
  <c r="J51" i="101"/>
  <c r="J48" i="10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7"/>
  <c r="F19" i="98"/>
  <c r="C19" i="98"/>
  <c r="C85" i="98"/>
  <c r="M19" i="97"/>
  <c r="F85" i="98"/>
  <c r="K85" i="98"/>
  <c r="H85" i="97"/>
  <c r="K85" i="97"/>
  <c r="K19" i="98"/>
  <c r="K25" i="88"/>
  <c r="F85" i="97"/>
  <c r="M85" i="98"/>
  <c r="F19" i="97"/>
  <c r="C19" i="97"/>
  <c r="H19" i="98"/>
  <c r="H85" i="98"/>
  <c r="C85" i="97"/>
  <c r="H19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H19" i="96"/>
  <c r="H84" i="96"/>
  <c r="F19" i="96"/>
  <c r="C19" i="96"/>
  <c r="M84" i="96"/>
  <c r="K84" i="96"/>
  <c r="C84" i="96"/>
  <c r="M19" i="96"/>
  <c r="K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85" i="95"/>
  <c r="C19" i="95"/>
  <c r="M85" i="95"/>
  <c r="H19" i="95"/>
  <c r="H85" i="95"/>
  <c r="C85" i="95"/>
  <c r="F85" i="95"/>
  <c r="K19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M85" i="94"/>
  <c r="H85" i="94"/>
  <c r="K85" i="94"/>
  <c r="C19" i="94"/>
  <c r="F85" i="94"/>
  <c r="C85" i="94"/>
  <c r="F19" i="94"/>
  <c r="H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H88" i="93"/>
  <c r="M19" i="93"/>
  <c r="C88" i="93"/>
  <c r="F88" i="93"/>
  <c r="M88" i="93"/>
  <c r="F19" i="93"/>
  <c r="K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98" i="92"/>
  <c r="C26" i="92"/>
  <c r="H19" i="91"/>
  <c r="F85" i="91"/>
  <c r="K85" i="91"/>
  <c r="M19" i="91"/>
  <c r="K26" i="92"/>
  <c r="C19" i="91"/>
  <c r="H98" i="92"/>
  <c r="C85" i="91"/>
  <c r="M98" i="92"/>
  <c r="K19" i="91"/>
  <c r="M26" i="92"/>
  <c r="F26" i="92"/>
  <c r="F98" i="92"/>
  <c r="F19" i="47"/>
  <c r="H85" i="91"/>
  <c r="C98" i="92"/>
  <c r="M85" i="91"/>
  <c r="F19" i="91"/>
  <c r="H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F19" i="90"/>
  <c r="C19" i="90"/>
  <c r="H85" i="90"/>
  <c r="K85" i="90"/>
  <c r="K19" i="90"/>
  <c r="C85" i="90"/>
  <c r="H19" i="90"/>
  <c r="M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H60" i="51"/>
  <c r="M19" i="89"/>
  <c r="M85" i="89"/>
  <c r="H85" i="89"/>
  <c r="F85" i="89"/>
  <c r="K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H85" i="87"/>
  <c r="H19" i="87"/>
  <c r="K19" i="87"/>
  <c r="F25" i="88"/>
  <c r="H101" i="88"/>
  <c r="M19" i="87"/>
  <c r="F19" i="87"/>
  <c r="C101" i="88"/>
  <c r="F85" i="87"/>
  <c r="M85" i="87"/>
  <c r="M101" i="88"/>
  <c r="F101" i="88"/>
  <c r="K85" i="87"/>
  <c r="C85" i="87"/>
  <c r="C19" i="87"/>
  <c r="K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19" i="86"/>
  <c r="C19" i="86"/>
  <c r="M85" i="86"/>
  <c r="K85" i="86"/>
  <c r="H19" i="86"/>
  <c r="F19" i="86"/>
  <c r="C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C85" i="85"/>
  <c r="H19" i="85"/>
  <c r="M19" i="85"/>
  <c r="C19" i="85"/>
  <c r="K85" i="85"/>
  <c r="K19" i="85"/>
  <c r="F85" i="85"/>
  <c r="H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H85" i="83"/>
  <c r="F110" i="84"/>
  <c r="C25" i="84"/>
  <c r="C85" i="83"/>
  <c r="C110" i="84"/>
  <c r="K85" i="83"/>
  <c r="H25" i="84"/>
  <c r="M19" i="83"/>
  <c r="M85" i="83"/>
  <c r="K19" i="83"/>
  <c r="M110" i="84"/>
  <c r="F85" i="83"/>
  <c r="H110" i="84"/>
  <c r="K110" i="84"/>
  <c r="F25" i="84"/>
  <c r="M25" i="84"/>
  <c r="C19" i="83"/>
  <c r="F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8" i="74"/>
  <c r="F60" i="82"/>
  <c r="F19" i="82"/>
  <c r="C19" i="82"/>
  <c r="K60" i="82"/>
  <c r="C60" i="82"/>
  <c r="H60" i="82"/>
  <c r="M18" i="74"/>
  <c r="H18" i="74"/>
  <c r="H19" i="82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96" i="31"/>
  <c r="H78" i="75"/>
  <c r="C78" i="75"/>
  <c r="K78" i="75"/>
  <c r="C96" i="31"/>
  <c r="M96" i="31"/>
  <c r="H96" i="31"/>
  <c r="F96" i="31"/>
  <c r="F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K85" i="64"/>
  <c r="M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H30" i="81"/>
  <c r="K110" i="81"/>
  <c r="M110" i="81"/>
  <c r="F30" i="81"/>
  <c r="M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K85" i="80"/>
  <c r="C19" i="80"/>
  <c r="K19" i="80"/>
  <c r="F19" i="80"/>
  <c r="H19" i="80"/>
  <c r="M19" i="80"/>
  <c r="H85" i="80"/>
  <c r="F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K19" i="79"/>
  <c r="M19" i="79"/>
  <c r="C65" i="79"/>
  <c r="H19" i="79"/>
  <c r="M65" i="79"/>
  <c r="K65" i="79"/>
  <c r="F19" i="79"/>
  <c r="F65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C85" i="78"/>
  <c r="F85" i="78"/>
  <c r="H19" i="78"/>
  <c r="M85" i="78"/>
  <c r="H85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M89" i="77"/>
  <c r="C19" i="77"/>
  <c r="F89" i="77"/>
  <c r="H89" i="77"/>
  <c r="F19" i="77"/>
  <c r="H19" i="77"/>
  <c r="M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M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C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K93" i="68"/>
  <c r="F93" i="68"/>
  <c r="C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41" i="25"/>
  <c r="M841" i="25"/>
  <c r="C841" i="25"/>
  <c r="F841" i="25"/>
  <c r="H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11" i="25" l="1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70" i="38" s="1"/>
  <c r="X770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1"/>
  <c r="F67" i="60"/>
  <c r="C85" i="64"/>
  <c r="K77" i="70"/>
  <c r="K65" i="63"/>
  <c r="M19" i="61"/>
  <c r="C25" i="31"/>
  <c r="M108" i="45"/>
  <c r="H90" i="72"/>
  <c r="C90" i="72"/>
  <c r="K451" i="17"/>
  <c r="H451" i="17"/>
  <c r="M23" i="17"/>
  <c r="M19" i="52"/>
  <c r="H75" i="41"/>
  <c r="F86" i="53"/>
  <c r="M19" i="62"/>
  <c r="M86" i="53"/>
  <c r="F19" i="62"/>
  <c r="C19" i="60"/>
  <c r="M19" i="66"/>
  <c r="M119" i="7"/>
  <c r="M19" i="55"/>
  <c r="H19" i="73"/>
  <c r="F19" i="53"/>
  <c r="M19" i="69"/>
  <c r="H19" i="75"/>
  <c r="F19" i="34"/>
  <c r="F55" i="50"/>
  <c r="K19" i="62"/>
  <c r="C210" i="58"/>
  <c r="K19" i="60"/>
  <c r="H19" i="59"/>
  <c r="K19" i="66"/>
  <c r="M19" i="63"/>
  <c r="M30" i="40"/>
  <c r="M30" i="49"/>
  <c r="M19" i="68"/>
  <c r="H55" i="50"/>
  <c r="F156" i="49"/>
  <c r="M81" i="61"/>
  <c r="K119" i="7"/>
  <c r="H86" i="53"/>
  <c r="F19" i="66"/>
  <c r="K156" i="49"/>
  <c r="K19" i="52"/>
  <c r="F28" i="43"/>
  <c r="H19" i="69"/>
  <c r="M19" i="41"/>
  <c r="H43" i="58"/>
  <c r="C23" i="17"/>
  <c r="F85" i="64"/>
  <c r="H213" i="57"/>
  <c r="C30" i="40"/>
  <c r="H19" i="66"/>
  <c r="F30" i="40"/>
  <c r="F23" i="17"/>
  <c r="K51" i="54"/>
  <c r="H19" i="53"/>
  <c r="K213" i="57"/>
  <c r="M100" i="34"/>
  <c r="C213" i="57"/>
  <c r="H67" i="60"/>
  <c r="H19" i="62"/>
  <c r="K210" i="58"/>
  <c r="H19" i="55"/>
  <c r="F60" i="51"/>
  <c r="M63" i="66"/>
  <c r="F30" i="49"/>
  <c r="C19" i="71"/>
  <c r="H108" i="45"/>
  <c r="K19" i="68"/>
  <c r="C30" i="49"/>
  <c r="K19" i="50"/>
  <c r="M25" i="31"/>
  <c r="M90" i="72"/>
  <c r="C65" i="63"/>
  <c r="M213" i="57"/>
  <c r="F19" i="59"/>
  <c r="K100" i="34"/>
  <c r="M77" i="70"/>
  <c r="C113" i="25"/>
  <c r="C19" i="41"/>
  <c r="K30" i="40"/>
  <c r="M156" i="49"/>
  <c r="H72" i="59"/>
  <c r="C19" i="52"/>
  <c r="C77" i="70"/>
  <c r="K18" i="74"/>
  <c r="M94" i="52"/>
  <c r="K67" i="60"/>
  <c r="C19" i="69"/>
  <c r="C19" i="66"/>
  <c r="F19" i="3"/>
  <c r="C19" i="50"/>
  <c r="C55" i="50"/>
  <c r="K86" i="53"/>
  <c r="K19" i="72"/>
  <c r="K19" i="41"/>
  <c r="M55" i="50"/>
  <c r="F94" i="52"/>
  <c r="C19" i="63"/>
  <c r="K19" i="54"/>
  <c r="F19" i="75"/>
  <c r="K19" i="69"/>
  <c r="M51" i="54"/>
  <c r="C19" i="62"/>
  <c r="K23" i="17"/>
  <c r="F19" i="69"/>
  <c r="F100" i="34"/>
  <c r="C108" i="45"/>
  <c r="H30" i="40"/>
  <c r="M19" i="45"/>
  <c r="F23" i="57"/>
  <c r="F19" i="52"/>
  <c r="K19" i="3"/>
  <c r="K23" i="57"/>
  <c r="H25" i="31"/>
  <c r="H19" i="71"/>
  <c r="C19" i="3"/>
  <c r="C156" i="49"/>
  <c r="F19" i="72"/>
  <c r="K25" i="31"/>
  <c r="M19" i="71"/>
  <c r="K19" i="55"/>
  <c r="C19" i="34"/>
  <c r="C119" i="7"/>
  <c r="M19" i="3"/>
  <c r="M19" i="72"/>
  <c r="M19" i="50"/>
  <c r="F19" i="73"/>
  <c r="C72" i="59"/>
  <c r="M210" i="58"/>
  <c r="M67" i="60"/>
  <c r="F19" i="71"/>
  <c r="F19" i="54"/>
  <c r="F75" i="41"/>
  <c r="K81" i="61"/>
  <c r="H23" i="17"/>
  <c r="F19" i="50"/>
  <c r="H65" i="63"/>
  <c r="F19" i="41"/>
  <c r="M19" i="73"/>
  <c r="F72" i="59"/>
  <c r="K75" i="41"/>
  <c r="C65" i="71"/>
  <c r="M19" i="54"/>
  <c r="F210" i="58"/>
  <c r="C81" i="61"/>
  <c r="M19" i="34"/>
  <c r="F18" i="74"/>
  <c r="F77" i="70"/>
  <c r="M19" i="75"/>
  <c r="H65" i="71"/>
  <c r="H77" i="70"/>
  <c r="C86" i="53"/>
  <c r="C19" i="73"/>
  <c r="H19" i="54"/>
  <c r="C100" i="34"/>
  <c r="K19" i="73"/>
  <c r="F65" i="63"/>
  <c r="K60" i="51"/>
  <c r="C19" i="45"/>
  <c r="K108" i="45"/>
  <c r="H19" i="63"/>
  <c r="F19" i="55"/>
  <c r="K72" i="59"/>
  <c r="K19" i="61"/>
  <c r="K43" i="58"/>
  <c r="C19" i="68"/>
  <c r="H94" i="52"/>
  <c r="F19" i="68"/>
  <c r="K65" i="71"/>
  <c r="F19" i="64"/>
  <c r="C75" i="41"/>
  <c r="K63" i="66"/>
  <c r="C19" i="54"/>
  <c r="F63" i="66"/>
  <c r="H19" i="61"/>
  <c r="M65" i="71"/>
  <c r="M23" i="57"/>
  <c r="K19" i="75"/>
  <c r="F19" i="63"/>
  <c r="M19" i="53"/>
  <c r="C63" i="66"/>
  <c r="K19" i="34"/>
  <c r="C19" i="55"/>
  <c r="H19" i="34"/>
  <c r="C94" i="52"/>
  <c r="M60" i="51"/>
  <c r="F65" i="71"/>
  <c r="K55" i="50"/>
  <c r="F51" i="54"/>
  <c r="H19" i="68"/>
  <c r="F108" i="45"/>
  <c r="H19" i="41"/>
  <c r="K19" i="70"/>
  <c r="H19" i="50"/>
  <c r="F19" i="61"/>
  <c r="C19" i="59"/>
  <c r="M19" i="70"/>
  <c r="H19" i="52"/>
  <c r="H100" i="34"/>
  <c r="K19" i="71"/>
  <c r="K94" i="52"/>
  <c r="F19" i="45"/>
  <c r="F81" i="61"/>
  <c r="H210" i="58"/>
  <c r="M19" i="60"/>
  <c r="H81" i="61"/>
  <c r="M451" i="17"/>
  <c r="H19" i="3"/>
  <c r="K90" i="72"/>
  <c r="F119" i="7"/>
  <c r="F43" i="58"/>
  <c r="M72" i="59"/>
  <c r="H156" i="49"/>
  <c r="K19" i="53"/>
  <c r="H119" i="7"/>
  <c r="C19" i="75"/>
  <c r="M43" i="58"/>
  <c r="C19" i="70"/>
  <c r="K19" i="59"/>
  <c r="H51" i="54"/>
  <c r="H19" i="60"/>
  <c r="H19" i="72"/>
  <c r="F90" i="72"/>
  <c r="C67" i="60"/>
  <c r="C43" i="58"/>
  <c r="F19" i="70"/>
  <c r="C19" i="72"/>
  <c r="C19" i="64"/>
  <c r="M19" i="59"/>
  <c r="F19" i="60"/>
  <c r="F213" i="57"/>
  <c r="F451" i="17"/>
  <c r="C51" i="54"/>
  <c r="K19" i="63"/>
  <c r="C451" i="17"/>
  <c r="F113" i="25"/>
  <c r="M75" i="41"/>
  <c r="H19" i="70"/>
  <c r="C23" i="57"/>
  <c r="M65" i="63"/>
  <c r="C19" i="53"/>
  <c r="H113" i="25"/>
  <c r="H63" i="66"/>
  <c r="F25" i="31"/>
  <c r="V769" i="38" l="1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7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9" i="38" l="1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9" i="38" l="1"/>
  <c r="Q770" i="38"/>
  <c r="K140" i="58"/>
  <c r="K141" i="58"/>
  <c r="Q766" i="38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<sst xmlns="http://schemas.openxmlformats.org/spreadsheetml/2006/main" count="8386" uniqueCount="1320">
  <si>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</si>
  <si>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</si>
  <si>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</si>
  <si>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</si>
  <si>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</si>
  <si>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</si>
  <si>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</si>
  <si>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</si>
  <si>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</si>
  <si>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</si>
  <si>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</si>
  <si>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</si>
  <si>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</si>
  <si>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</si>
  <si>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</si>
  <si>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</si>
  <si>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</si>
  <si>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</si>
  <si>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</si>
  <si>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</si>
  <si>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</si>
  <si>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</si>
  <si>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</si>
  <si>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</si>
  <si>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</si>
  <si>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</si>
  <si>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</si>
  <si>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</si>
  <si>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</si>
  <si>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</si>
  <si>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</si>
  <si>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</si>
  <si>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</si>
  <si>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</si>
  <si>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</si>
  <si>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</si>
  <si>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</si>
  <si>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</si>
  <si>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</si>
  <si>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</si>
  <si>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</si>
  <si>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</si>
  <si>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</si>
  <si>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</si>
  <si>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</si>
  <si>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</si>
  <si>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</si>
  <si>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</si>
  <si>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</si>
  <si>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</si>
  <si>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</si>
  <si>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</si>
  <si>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</si>
  <si>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</si>
  <si>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</si>
  <si>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</si>
  <si>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</si>
  <si>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</si>
  <si>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</si>
  <si>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</si>
  <si>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</si>
  <si>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</si>
  <si>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</si>
  <si>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</si>
  <si>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</si>
  <si>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</si>
  <si>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</si>
  <si>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</si>
  <si>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</si>
  <si>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</si>
  <si>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</si>
  <si>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</si>
  <si>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</si>
  <si>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</si>
  <si>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</si>
  <si>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</si>
  <si>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</si>
  <si>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</si>
  <si>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</si>
  <si>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</si>
  <si>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</si>
  <si>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</si>
  <si>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</si>
  <si>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</si>
  <si>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</si>
  <si>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</si>
  <si>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</si>
  <si>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</si>
  <si>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</si>
  <si>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</si>
  <si>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</si>
  <si>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</si>
  <si>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</si>
  <si>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</si>
  <si>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</si>
  <si>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</si>
  <si>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</si>
  <si>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</si>
  <si>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</si>
  <si>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</si>
  <si>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</si>
  <si>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</si>
  <si>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</si>
  <si>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</si>
  <si>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</si>
  <si>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</si>
  <si>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</si>
  <si>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</si>
  <si>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</si>
  <si>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</si>
  <si>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</si>
  <si>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</si>
  <si>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</si>
  <si>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</si>
  <si>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</si>
  <si>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</si>
  <si>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</si>
  <si>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</si>
  <si>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</si>
  <si>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</si>
  <si>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</si>
  <si>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</si>
  <si>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</si>
  <si>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</si>
  <si>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</si>
  <si>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</si>
  <si>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</si>
  <si>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</si>
  <si>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</si>
  <si>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</si>
  <si>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</si>
  <si>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</si>
  <si>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</si>
  <si>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</si>
  <si>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</si>
  <si>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</si>
  <si>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</si>
  <si>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</si>
  <si>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</si>
  <si>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</si>
  <si>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</si>
  <si>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</si>
  <si>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</si>
  <si>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</si>
  <si>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</si>
  <si>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</si>
  <si>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</si>
  <si>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</si>
  <si>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</si>
  <si>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</si>
  <si>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</si>
  <si>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</si>
  <si>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</si>
  <si>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</si>
  <si>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</si>
  <si>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</si>
  <si>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</si>
  <si>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</si>
  <si>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</si>
  <si>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</si>
  <si>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</si>
  <si>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</si>
  <si>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</si>
  <si>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</si>
  <si>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</si>
  <si>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</si>
  <si>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</si>
  <si>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</si>
  <si>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</si>
  <si>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</si>
  <si>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</si>
  <si>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</si>
  <si>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</si>
  <si>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</si>
  <si>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</si>
  <si>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</si>
  <si>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</si>
  <si>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</si>
  <si>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</si>
  <si>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</si>
  <si>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</si>
  <si>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</si>
  <si>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</si>
  <si>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</si>
  <si>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</si>
  <si>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</si>
  <si>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</si>
  <si>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</si>
  <si>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</si>
  <si>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</si>
  <si>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</si>
  <si>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</si>
  <si>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</si>
  <si>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</si>
  <si>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</si>
  <si>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</si>
  <si>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</si>
  <si>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</si>
  <si>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</si>
  <si>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</si>
  <si>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</si>
  <si>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</si>
  <si>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</si>
  <si>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</si>
  <si>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</si>
  <si>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</si>
  <si>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</si>
  <si>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</si>
  <si>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</si>
  <si>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</si>
  <si>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</si>
  <si>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</si>
  <si>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</si>
  <si>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</si>
  <si>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</si>
  <si>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</si>
  <si>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</si>
  <si>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</si>
  <si>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</si>
  <si>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</si>
  <si>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</si>
  <si>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</si>
  <si>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</si>
  <si>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</si>
  <si>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</si>
  <si>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</si>
  <si>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</si>
  <si>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</si>
  <si>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</si>
  <si>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</si>
  <si>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</si>
  <si>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</si>
  <si>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</si>
  <si>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</si>
  <si>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</si>
  <si>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</si>
  <si>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</si>
  <si>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</si>
  <si>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</si>
  <si>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</si>
  <si>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</si>
  <si>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</si>
  <si>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</si>
  <si>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</si>
  <si>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</si>
  <si>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</si>
  <si>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</si>
  <si>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</si>
  <si>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</si>
  <si>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</si>
  <si>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</si>
  <si>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</si>
  <si>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</si>
  <si>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</si>
  <si>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</si>
  <si>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</si>
  <si>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</si>
  <si>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</si>
  <si>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</si>
  <si>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</si>
  <si>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</si>
  <si>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</si>
  <si>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</si>
  <si>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</si>
  <si>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</si>
  <si>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</si>
  <si>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</si>
  <si>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</si>
  <si>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</si>
  <si>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</si>
  <si>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</si>
  <si>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</si>
  <si>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</si>
  <si>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</si>
  <si>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</si>
  <si>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</si>
  <si>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</si>
  <si>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</si>
  <si>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</si>
  <si>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</si>
  <si>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</si>
  <si>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</si>
  <si>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</si>
  <si>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</si>
  <si>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</si>
  <si>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</si>
  <si>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</si>
  <si>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</si>
  <si>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</si>
  <si>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</si>
  <si>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</si>
  <si>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</si>
  <si>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</si>
  <si>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</si>
  <si>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</si>
  <si>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</si>
  <si>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</si>
  <si>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</si>
  <si>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</si>
  <si>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</si>
  <si>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</si>
  <si>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</si>
  <si>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</si>
  <si>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</si>
  <si>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</si>
  <si>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</si>
  <si>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</si>
  <si>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</si>
  <si>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</si>
  <si>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</si>
  <si>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</si>
  <si>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</si>
  <si>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</si>
  <si>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</si>
  <si>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</si>
  <si>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</si>
  <si>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</si>
  <si>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</si>
  <si>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</si>
  <si>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</si>
  <si>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</si>
  <si>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</si>
  <si>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</si>
  <si>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</si>
  <si>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</si>
  <si>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</si>
  <si>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</si>
  <si>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</si>
  <si>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</si>
  <si>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</si>
  <si>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</si>
  <si>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</si>
  <si>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</si>
  <si>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</si>
  <si>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</si>
  <si>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</si>
  <si>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</si>
  <si>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</si>
  <si>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</si>
  <si>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</si>
  <si>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</si>
  <si>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</si>
  <si>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</si>
  <si>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</si>
  <si>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</si>
  <si>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</si>
  <si>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</si>
  <si>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</si>
  <si>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</si>
  <si>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</si>
  <si>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</si>
  <si>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</si>
  <si>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</si>
  <si>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</si>
  <si>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</si>
  <si>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</si>
  <si>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</si>
  <si>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</si>
  <si>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</si>
  <si>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</si>
  <si>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</si>
  <si>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</si>
  <si>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</si>
  <si>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</si>
  <si>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</si>
  <si>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</si>
  <si>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</si>
  <si>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</si>
  <si>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</si>
  <si>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</si>
  <si>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</si>
  <si>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</si>
  <si>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</si>
  <si>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</si>
  <si>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</si>
  <si>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</si>
  <si>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</si>
  <si>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</si>
  <si>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</si>
  <si>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</si>
  <si>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</si>
  <si>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</si>
  <si>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</si>
  <si>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</si>
  <si>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</si>
  <si>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</si>
  <si>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</si>
  <si>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</si>
  <si>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</si>
  <si>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</si>
  <si>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</si>
  <si>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</si>
  <si>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</si>
  <si>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</si>
  <si>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</si>
  <si>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</si>
  <si>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</si>
  <si>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</si>
  <si>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</si>
  <si>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</si>
  <si>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</si>
  <si>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</si>
  <si>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</si>
  <si>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</si>
  <si>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</si>
  <si>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</si>
  <si>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</si>
  <si>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</si>
  <si>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</si>
  <si>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</si>
  <si>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</si>
  <si>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</si>
  <si>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</si>
  <si>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</si>
  <si>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</si>
  <si>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</si>
  <si>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</si>
  <si>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</si>
  <si>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</si>
  <si>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</si>
  <si>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</si>
  <si>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</si>
  <si>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</si>
  <si>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</si>
  <si>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</si>
  <si>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</si>
  <si>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</si>
  <si>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</si>
  <si>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</si>
  <si>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</si>
  <si>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</si>
  <si>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</si>
  <si>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</si>
  <si>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</si>
  <si>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</si>
  <si>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</si>
  <si>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</si>
  <si>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</si>
  <si>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</si>
  <si>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</si>
  <si>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</si>
  <si>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</si>
  <si>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</si>
  <si>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</si>
  <si>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</si>
  <si>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</si>
  <si>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</si>
  <si>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</si>
  <si>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</si>
  <si>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</si>
  <si>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</si>
  <si>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</si>
  <si>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</si>
  <si>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</si>
  <si>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</si>
  <si>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</si>
  <si>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</si>
  <si>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</si>
  <si>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</si>
  <si>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</si>
  <si>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</si>
  <si>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</si>
  <si>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</si>
  <si>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</si>
  <si>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</si>
  <si>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</si>
  <si>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</si>
  <si>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</si>
  <si>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</si>
  <si>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</si>
  <si>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</si>
  <si>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</si>
  <si>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</si>
  <si>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</si>
  <si>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</si>
  <si>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</si>
  <si>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</si>
  <si>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</si>
  <si>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</si>
  <si>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</si>
  <si>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</si>
  <si>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</si>
  <si>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</si>
  <si>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</si>
  <si>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</si>
  <si>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</si>
  <si>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</si>
  <si>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</si>
  <si>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</si>
  <si>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</si>
  <si>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</si>
  <si>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</si>
  <si>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</si>
  <si>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</si>
  <si>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</si>
  <si>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</si>
  <si>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</si>
  <si>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</si>
  <si>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</si>
  <si>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</si>
  <si>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</si>
  <si>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</si>
  <si>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</si>
  <si>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</si>
  <si>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</si>
  <si>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</si>
  <si>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</si>
  <si>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</si>
  <si>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</si>
  <si>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</si>
  <si>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</si>
  <si>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</si>
  <si>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</si>
  <si>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</si>
  <si>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</si>
  <si>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</si>
  <si>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</si>
  <si>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</si>
  <si>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</si>
  <si>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</si>
  <si>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</si>
  <si>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</si>
  <si>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</si>
  <si>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</si>
  <si>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</si>
  <si>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</si>
  <si>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</si>
  <si>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</si>
  <si>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</si>
  <si>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</si>
  <si>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</si>
  <si>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</si>
  <si>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</si>
  <si>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</si>
  <si>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</si>
  <si>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</si>
  <si>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</si>
  <si>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</si>
  <si>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</si>
  <si>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</si>
  <si>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</si>
  <si>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</si>
  <si>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</si>
  <si>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</si>
  <si>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</si>
  <si>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</si>
  <si>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</si>
  <si>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</si>
  <si>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</si>
  <si>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</si>
  <si>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</si>
  <si>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</si>
  <si>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</si>
  <si>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</si>
  <si>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</si>
  <si>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</si>
  <si>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</si>
  <si>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</si>
  <si>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</si>
  <si>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</si>
  <si>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</si>
  <si>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</si>
  <si>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</si>
  <si>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</si>
  <si>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</si>
  <si>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</si>
  <si>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</si>
  <si>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</si>
  <si>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</si>
  <si>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</si>
  <si>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</si>
  <si>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</si>
  <si>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</si>
  <si>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</si>
  <si>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</si>
  <si>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</si>
  <si>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</si>
  <si>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</si>
  <si>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</si>
  <si>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</si>
  <si>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</si>
  <si>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</si>
  <si>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</si>
  <si>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</si>
  <si>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</si>
  <si>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</si>
  <si>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</si>
  <si>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</si>
  <si>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</si>
  <si>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</si>
  <si>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</si>
  <si>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</si>
  <si>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</si>
  <si>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</si>
  <si>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</si>
  <si>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</si>
  <si>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</si>
  <si>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</si>
  <si>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</si>
  <si>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</si>
  <si>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</si>
  <si>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</si>
  <si>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</si>
  <si>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</si>
  <si>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</si>
  <si>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</si>
  <si>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</si>
  <si>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</si>
  <si>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</si>
  <si>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</si>
  <si>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</si>
  <si>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</si>
  <si>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</si>
  <si>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</si>
  <si>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</si>
  <si>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</si>
  <si>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</si>
  <si>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</si>
  <si>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</si>
  <si>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</si>
  <si>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</si>
  <si>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</si>
  <si>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</si>
  <si>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</si>
  <si>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</si>
  <si>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</si>
  <si>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</si>
  <si>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</si>
  <si>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</si>
  <si>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</si>
  <si>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</si>
  <si>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</si>
  <si>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</si>
  <si>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</si>
  <si>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</si>
  <si>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</si>
  <si>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</si>
  <si>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</si>
  <si>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</si>
  <si>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</si>
  <si>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</si>
  <si>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</si>
  <si>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</si>
  <si>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</si>
  <si>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</si>
  <si>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</si>
  <si>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</si>
  <si>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</si>
  <si>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</si>
  <si>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</si>
  <si>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</si>
  <si>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</si>
  <si>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</si>
  <si>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</si>
  <si>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</si>
  <si>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</si>
  <si>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</si>
  <si>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</si>
  <si>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</si>
  <si>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</si>
  <si>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</si>
  <si>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</si>
  <si>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</si>
  <si>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</si>
  <si>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</si>
  <si>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</si>
  <si>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</si>
  <si>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</si>
  <si>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</si>
  <si>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</si>
  <si>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</si>
  <si>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</si>
  <si>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</si>
  <si>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</si>
  <si>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</si>
  <si>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</si>
  <si>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</si>
  <si>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</si>
  <si>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</si>
  <si>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</si>
  <si>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</si>
  <si>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</si>
  <si>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</si>
  <si>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</si>
  <si>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</si>
  <si>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</si>
  <si>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</si>
  <si>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</si>
  <si>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</si>
  <si>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</si>
  <si>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</si>
  <si>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</si>
  <si>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</si>
  <si>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</si>
  <si>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</si>
  <si>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</si>
  <si>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</si>
  <si>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</si>
  <si>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</si>
  <si>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</si>
  <si>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</si>
  <si>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</si>
  <si>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</si>
  <si>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</si>
  <si>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</si>
  <si>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</si>
  <si>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</si>
  <si>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</si>
  <si>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</si>
  <si>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</si>
  <si>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</si>
  <si>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</si>
  <si>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</si>
  <si>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</si>
  <si>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</si>
  <si>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</si>
  <si>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</si>
  <si>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</si>
  <si>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</si>
  <si>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</si>
  <si>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</si>
  <si>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</si>
  <si>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</si>
  <si>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</si>
  <si>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</si>
  <si>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</si>
  <si>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</si>
  <si>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</si>
  <si>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</si>
  <si>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</si>
  <si>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</si>
  <si>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</si>
  <si>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</si>
  <si>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</si>
  <si>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</si>
  <si>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</si>
  <si>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</si>
  <si>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</si>
  <si>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</si>
  <si>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</si>
  <si>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</si>
  <si>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</si>
  <si>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</si>
  <si>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</si>
  <si>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</si>
  <si>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</si>
  <si>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</si>
  <si>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</si>
  <si>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</si>
  <si>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</si>
  <si>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</si>
  <si>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</si>
  <si>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</si>
  <si>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</si>
  <si>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</si>
  <si>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</si>
  <si>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</si>
  <si>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</si>
  <si>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</si>
  <si>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</si>
  <si>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</si>
  <si>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</si>
  <si>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</si>
  <si>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</si>
  <si>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</si>
  <si>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</si>
  <si>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</si>
  <si>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</si>
  <si>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</si>
  <si>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</si>
  <si>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</si>
  <si>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</si>
  <si>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</si>
  <si>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</si>
  <si>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</si>
  <si>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</si>
  <si>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</si>
  <si>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</si>
  <si>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</si>
  <si>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</si>
  <si>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</si>
  <si>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</si>
  <si>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</si>
  <si>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</si>
  <si>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</si>
  <si>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</si>
  <si>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</si>
  <si>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</si>
  <si>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</si>
  <si>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</si>
  <si>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</si>
  <si>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</si>
  <si>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</si>
  <si>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</si>
  <si>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</si>
  <si>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</si>
  <si>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</si>
  <si>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</si>
  <si>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</si>
  <si>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</si>
  <si>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</si>
  <si>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</si>
  <si>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</si>
  <si>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</si>
  <si>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</si>
  <si>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</si>
  <si>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</si>
  <si>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</si>
  <si>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</si>
  <si>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</si>
  <si>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</si>
  <si>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</si>
  <si>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</si>
  <si>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</si>
  <si>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</si>
  <si>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</si>
  <si>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</si>
  <si>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</si>
  <si>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</si>
  <si>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</si>
  <si>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</si>
  <si>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</si>
  <si>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</si>
  <si>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</si>
  <si>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</si>
  <si>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</si>
  <si>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</si>
  <si>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</si>
  <si>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</si>
  <si>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</si>
  <si>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</si>
  <si>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</si>
  <si>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</si>
  <si>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</si>
  <si>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</si>
  <si>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</si>
  <si>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</si>
  <si>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</si>
  <si>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</si>
  <si>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</si>
  <si>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</si>
  <si>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</si>
  <si>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</si>
  <si>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</si>
  <si>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</si>
  <si>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</si>
  <si>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</si>
  <si>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</si>
  <si>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</si>
  <si>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</si>
  <si>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</si>
  <si>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</si>
  <si>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</si>
  <si>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</si>
  <si>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</si>
  <si>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</si>
  <si>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</si>
  <si>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</si>
  <si>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</si>
  <si>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</si>
  <si>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</si>
  <si>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</si>
  <si>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</si>
  <si>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</si>
  <si>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</si>
  <si>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</si>
  <si>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</si>
  <si>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</si>
  <si>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</si>
  <si>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</si>
  <si>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</si>
  <si>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</si>
  <si>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</si>
  <si>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</si>
  <si>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</si>
  <si>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</si>
  <si>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</si>
  <si>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</si>
  <si>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</si>
  <si>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</si>
  <si>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</si>
  <si>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</si>
  <si>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</si>
  <si>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</si>
  <si>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</si>
  <si>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</si>
  <si>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</si>
  <si>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</si>
  <si>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</si>
  <si>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</si>
  <si>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</si>
  <si>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</si>
  <si>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</si>
  <si>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</si>
  <si>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</si>
  <si>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</si>
  <si>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</si>
  <si>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</si>
  <si>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</si>
  <si>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</si>
  <si>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</si>
  <si>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</si>
  <si>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</si>
  <si>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</si>
  <si>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</si>
  <si>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</si>
  <si>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</si>
  <si>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</si>
  <si>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</si>
  <si>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</si>
  <si>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</si>
  <si>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</si>
  <si>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</si>
  <si>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</si>
  <si>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</si>
  <si>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</si>
  <si>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</si>
  <si>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</si>
  <si>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</si>
  <si>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</si>
  <si>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</si>
  <si>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</si>
  <si>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</si>
  <si>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</si>
  <si>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</si>
  <si>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</si>
  <si>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</si>
  <si>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</si>
  <si>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</si>
  <si>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</si>
  <si>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</si>
  <si>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</si>
  <si>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</si>
  <si>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</si>
  <si>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</si>
  <si>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</si>
  <si>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</si>
  <si>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</si>
  <si>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</si>
  <si>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</si>
  <si>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</si>
  <si>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</si>
  <si>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</si>
  <si>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</si>
  <si>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</si>
  <si>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</si>
  <si>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</si>
  <si>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</si>
  <si>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</si>
  <si>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</si>
  <si>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</si>
  <si>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</si>
  <si>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</si>
  <si>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</si>
  <si>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</si>
  <si>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</si>
  <si>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</si>
  <si>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</si>
  <si>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</si>
  <si>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</si>
  <si>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</si>
  <si>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</si>
  <si>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</si>
  <si>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</si>
  <si>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</si>
  <si>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</si>
  <si>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</si>
  <si>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</si>
  <si>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</si>
  <si>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</si>
  <si>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</si>
  <si>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</si>
  <si>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</si>
  <si>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</si>
  <si>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</si>
  <si>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</si>
  <si>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</si>
  <si>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</si>
  <si>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</si>
  <si>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</si>
  <si>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</si>
  <si>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</si>
  <si>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</si>
  <si>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</si>
  <si>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</si>
  <si>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</si>
  <si>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</si>
  <si>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</si>
  <si>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</si>
  <si>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</si>
  <si>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</si>
  <si>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</si>
  <si>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</si>
  <si>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</si>
  <si>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</si>
  <si>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</si>
  <si>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</si>
  <si>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</si>
  <si>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</si>
  <si>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</si>
  <si>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</si>
  <si>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</si>
  <si>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</si>
  <si>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</si>
  <si>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</si>
  <si>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</si>
  <si>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</si>
  <si>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</si>
  <si>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</si>
  <si>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</si>
  <si>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</si>
  <si>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</si>
  <si>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</si>
  <si>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</si>
  <si>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</si>
  <si>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</si>
  <si>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</si>
  <si>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</si>
  <si>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</si>
  <si>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</si>
  <si>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</si>
  <si>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</si>
  <si>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</si>
  <si>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</si>
  <si>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</si>
  <si>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</si>
  <si>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</si>
  <si>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</si>
  <si>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</si>
  <si>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</si>
  <si>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</si>
  <si>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</si>
  <si>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</si>
  <si>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</si>
  <si>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</si>
  <si>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</si>
  <si>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</si>
  <si>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</si>
  <si>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</si>
  <si>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</si>
  <si>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</si>
  <si>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</si>
  <si>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</si>
  <si>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</si>
  <si>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</si>
  <si>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</si>
  <si>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</si>
  <si>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</si>
  <si>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</si>
  <si>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</si>
  <si>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</si>
  <si>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</si>
  <si>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</si>
  <si>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</si>
  <si>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</si>
  <si>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</si>
  <si>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</si>
  <si>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</si>
  <si>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</si>
  <si>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</si>
  <si>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</si>
  <si>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</si>
  <si>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</si>
  <si>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</si>
  <si>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</si>
  <si>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</si>
  <si>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</si>
  <si>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</si>
  <si>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</si>
  <si>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</si>
  <si>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</si>
  <si>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</si>
  <si>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</si>
  <si>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</si>
  <si>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</si>
  <si>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</si>
  <si>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</si>
  <si>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</si>
  <si>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</si>
  <si>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</si>
  <si>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</si>
  <si>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</si>
  <si>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</si>
  <si>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</si>
  <si>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</si>
  <si>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</si>
  <si>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</si>
  <si>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</si>
  <si>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</si>
  <si>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</si>
  <si>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</si>
  <si>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</si>
  <si>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</si>
  <si>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</si>
  <si>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</si>
  <si>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</si>
  <si>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</si>
  <si>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</si>
  <si>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</si>
  <si>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</si>
  <si>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</si>
  <si>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</si>
  <si>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</si>
  <si>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</si>
  <si>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</si>
  <si>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</si>
  <si>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</si>
  <si>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</si>
  <si>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</si>
  <si>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</si>
  <si>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</si>
  <si>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</si>
  <si>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</si>
  <si>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</si>
  <si>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</si>
  <si>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</si>
  <si>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</si>
  <si>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</si>
  <si>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</si>
  <si>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</si>
  <si>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</si>
  <si>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</si>
  <si>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</si>
  <si>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</si>
  <si>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</si>
  <si>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</si>
  <si>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</si>
  <si>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</si>
  <si>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</si>
  <si>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</si>
  <si>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</si>
  <si>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</si>
  <si>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</si>
  <si>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</si>
  <si>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</si>
  <si>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</si>
  <si>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</si>
  <si>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</si>
  <si>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</si>
  <si>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</si>
  <si>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</si>
  <si>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</si>
  <si>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</si>
  <si>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</si>
  <si>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</si>
  <si>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</si>
  <si>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</si>
  <si>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</si>
  <si>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</si>
  <si>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</si>
  <si>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</si>
  <si>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</si>
  <si>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</si>
  <si>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</si>
  <si>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</si>
  <si>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</si>
  <si>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</si>
  <si>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</si>
  <si>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</si>
  <si>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</si>
  <si>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</si>
  <si>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</si>
  <si>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</si>
  <si>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</si>
  <si>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</si>
  <si>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</si>
  <si>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</si>
  <si>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</si>
  <si>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</si>
  <si>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</si>
  <si>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</si>
  <si>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</si>
  <si>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</si>
  <si>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</si>
  <si>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</si>
  <si>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</si>
  <si>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</si>
  <si>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</si>
  <si>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</si>
  <si>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</si>
  <si>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</si>
  <si>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</si>
  <si>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</si>
  <si>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</si>
  <si>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</si>
  <si>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</si>
  <si>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</si>
  <si>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</si>
  <si>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</si>
  <si>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</si>
  <si>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</si>
  <si>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</si>
  <si>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</si>
  <si>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</si>
  <si>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</si>
  <si>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</si>
  <si>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</si>
  <si>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</si>
  <si>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</si>
  <si>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</si>
  <si>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</si>
  <si>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</si>
  <si>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</si>
  <si>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</si>
  <si>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</si>
  <si>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</si>
  <si>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</si>
  <si>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</si>
  <si>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</si>
  <si>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</si>
  <si>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</si>
  <si>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</si>
  <si>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</si>
  <si>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</si>
  <si>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</si>
  <si>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</si>
  <si>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</si>
  <si>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</si>
  <si>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</si>
  <si>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</si>
  <si>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</si>
  <si>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</si>
  <si>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</si>
  <si>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</si>
  <si>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</si>
  <si>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</si>
  <si>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</si>
  <si>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</si>
  <si>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</si>
  <si>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</si>
  <si>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</si>
  <si>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</si>
  <si>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</si>
  <si>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</si>
  <si>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</si>
  <si>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</si>
  <si>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</si>
  <si>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</si>
  <si>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</si>
  <si>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</si>
  <si>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</si>
  <si>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</si>
  <si>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</si>
  <si>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</si>
  <si>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</si>
  <si>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</si>
  <si>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</si>
  <si>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</si>
  <si>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</si>
  <si>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</si>
  <si>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</si>
  <si>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</si>
  <si>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</si>
  <si>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</si>
  <si>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</si>
  <si>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</si>
  <si>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</si>
  <si>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</si>
  <si>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</si>
  <si>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</si>
  <si>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</si>
  <si>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</si>
  <si>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</si>
  <si>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</si>
  <si>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</si>
  <si>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</si>
  <si>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</si>
  <si>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</si>
  <si>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</si>
  <si>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</si>
  <si>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</si>
  <si>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</si>
  <si>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</si>
  <si>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</si>
  <si>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</si>
  <si>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</si>
  <si>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</si>
  <si>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</si>
  <si>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</si>
  <si>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</si>
  <si>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</si>
  <si>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</si>
  <si>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</si>
  <si>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</si>
  <si>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</si>
  <si>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</si>
  <si>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</si>
  <si>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</si>
  <si>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11/7/2018 AH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</si>
  <si>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</si>
  <si>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</si>
  <si>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</si>
  <si>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</si>
  <si>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</si>
  <si>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</si>
  <si>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</si>
  <si>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</si>
  <si>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</si>
  <si>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</si>
  <si>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</si>
  <si>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</si>
  <si>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</si>
  <si>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</si>
  <si>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</si>
  <si>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</si>
  <si>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</si>
  <si>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</si>
  <si>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</si>
  <si>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</si>
  <si>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</si>
  <si>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</si>
  <si>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</si>
  <si>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</si>
  <si>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</si>
  <si>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</si>
  <si>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</si>
  <si>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</si>
  <si>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</si>
  <si>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</si>
  <si>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11/8/2018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</si>
</sst>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33"/>
      <tableStyleElement type="headerRow" dxfId="3232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665392"/>
        <c:axId val="381666960"/>
      </c:scatterChart>
      <c:valAx>
        <c:axId val="38166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66960"/>
        <c:crosses val="autoZero"/>
        <c:crossBetween val="midCat"/>
      </c:valAx>
      <c:valAx>
        <c:axId val="3816669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6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659904"/>
        <c:axId val="381660296"/>
      </c:scatterChart>
      <c:valAx>
        <c:axId val="381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60296"/>
        <c:crosses val="autoZero"/>
        <c:crossBetween val="midCat"/>
      </c:valAx>
      <c:valAx>
        <c:axId val="38166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599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663040"/>
        <c:axId val="381663432"/>
      </c:scatterChart>
      <c:valAx>
        <c:axId val="38166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63432"/>
        <c:crosses val="autoZero"/>
        <c:crossBetween val="midCat"/>
      </c:valAx>
      <c:valAx>
        <c:axId val="3816634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66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05288"/>
        <c:axId val="481802936"/>
      </c:scatterChart>
      <c:valAx>
        <c:axId val="481805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2936"/>
        <c:crosses val="autoZero"/>
        <c:crossBetween val="midCat"/>
      </c:valAx>
      <c:valAx>
        <c:axId val="4818029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97840"/>
        <c:axId val="481798232"/>
      </c:scatterChart>
      <c:valAx>
        <c:axId val="48179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8232"/>
        <c:crosses val="autoZero"/>
        <c:crossBetween val="midCat"/>
      </c:valAx>
      <c:valAx>
        <c:axId val="4817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04896"/>
        <c:axId val="481802152"/>
      </c:scatterChart>
      <c:valAx>
        <c:axId val="4818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2152"/>
        <c:crosses val="autoZero"/>
        <c:crossBetween val="midCat"/>
      </c:valAx>
      <c:valAx>
        <c:axId val="4818021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99016"/>
        <c:axId val="481798624"/>
      </c:scatterChart>
      <c:valAx>
        <c:axId val="48179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8624"/>
        <c:crosses val="autoZero"/>
        <c:crossBetween val="midCat"/>
      </c:valAx>
      <c:valAx>
        <c:axId val="481798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90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99408"/>
        <c:axId val="481804504"/>
      </c:scatterChart>
      <c:valAx>
        <c:axId val="48179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4504"/>
        <c:crosses val="autoZero"/>
        <c:crossBetween val="midCat"/>
      </c:valAx>
      <c:valAx>
        <c:axId val="4818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3216"/>
        <c:axId val="483289296"/>
      </c:lineChart>
      <c:dateAx>
        <c:axId val="48329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9296"/>
        <c:crosses val="autoZero"/>
        <c:auto val="1"/>
        <c:lblOffset val="100"/>
        <c:baseTimeUnit val="days"/>
      </c:dateAx>
      <c:valAx>
        <c:axId val="48328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3608"/>
        <c:axId val="483286160"/>
      </c:lineChart>
      <c:dateAx>
        <c:axId val="48329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6160"/>
        <c:crosses val="autoZero"/>
        <c:auto val="1"/>
        <c:lblOffset val="100"/>
        <c:baseTimeUnit val="days"/>
      </c:dateAx>
      <c:valAx>
        <c:axId val="483286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35216"/>
        <c:axId val="485931296"/>
      </c:lineChart>
      <c:dateAx>
        <c:axId val="48593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1296"/>
        <c:crosses val="autoZero"/>
        <c:auto val="1"/>
        <c:lblOffset val="100"/>
        <c:baseTimeUnit val="days"/>
      </c:dateAx>
      <c:valAx>
        <c:axId val="4859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31688"/>
        <c:axId val="485932472"/>
      </c:lineChart>
      <c:dateAx>
        <c:axId val="485931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2472"/>
        <c:crosses val="autoZero"/>
        <c:auto val="1"/>
        <c:lblOffset val="100"/>
        <c:baseTimeUnit val="days"/>
      </c:dateAx>
      <c:valAx>
        <c:axId val="48593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38744"/>
        <c:axId val="485937960"/>
      </c:lineChart>
      <c:dateAx>
        <c:axId val="485938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7960"/>
        <c:crosses val="autoZero"/>
        <c:auto val="1"/>
        <c:lblOffset val="100"/>
        <c:baseTimeUnit val="days"/>
      </c:dateAx>
      <c:valAx>
        <c:axId val="48593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32864"/>
        <c:axId val="485934040"/>
      </c:lineChart>
      <c:dateAx>
        <c:axId val="485932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4040"/>
        <c:crosses val="autoZero"/>
        <c:auto val="1"/>
        <c:lblOffset val="100"/>
        <c:baseTimeUnit val="days"/>
      </c:dateAx>
      <c:valAx>
        <c:axId val="48593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36000"/>
        <c:axId val="485934824"/>
      </c:lineChart>
      <c:dateAx>
        <c:axId val="48593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4824"/>
        <c:crosses val="autoZero"/>
        <c:auto val="1"/>
        <c:lblOffset val="100"/>
        <c:baseTimeUnit val="days"/>
      </c:dateAx>
      <c:valAx>
        <c:axId val="485934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36784"/>
        <c:axId val="485937176"/>
      </c:lineChart>
      <c:dateAx>
        <c:axId val="485936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7176"/>
        <c:crosses val="autoZero"/>
        <c:auto val="1"/>
        <c:lblOffset val="100"/>
        <c:baseTimeUnit val="days"/>
      </c:dateAx>
      <c:valAx>
        <c:axId val="48593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3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9896"/>
        <c:axId val="487335976"/>
      </c:lineChart>
      <c:dateAx>
        <c:axId val="487339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5976"/>
        <c:crosses val="autoZero"/>
        <c:auto val="1"/>
        <c:lblOffset val="100"/>
        <c:baseTimeUnit val="days"/>
      </c:dateAx>
      <c:valAx>
        <c:axId val="48733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8720"/>
        <c:axId val="487332840"/>
      </c:lineChart>
      <c:dateAx>
        <c:axId val="487338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2840"/>
        <c:crosses val="autoZero"/>
        <c:auto val="1"/>
        <c:lblOffset val="100"/>
        <c:baseTimeUnit val="days"/>
      </c:dateAx>
      <c:valAx>
        <c:axId val="48733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6368"/>
        <c:axId val="487336760"/>
      </c:lineChart>
      <c:dateAx>
        <c:axId val="48733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6760"/>
        <c:crosses val="autoZero"/>
        <c:auto val="1"/>
        <c:lblOffset val="100"/>
        <c:baseTimeUnit val="days"/>
      </c:dateAx>
      <c:valAx>
        <c:axId val="4873367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9504"/>
        <c:axId val="487332448"/>
      </c:lineChart>
      <c:dateAx>
        <c:axId val="487339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2448"/>
        <c:crosses val="autoZero"/>
        <c:auto val="1"/>
        <c:lblOffset val="100"/>
        <c:baseTimeUnit val="days"/>
      </c:dateAx>
      <c:valAx>
        <c:axId val="4873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5192"/>
        <c:axId val="487333624"/>
      </c:lineChart>
      <c:dateAx>
        <c:axId val="487335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3624"/>
        <c:crosses val="autoZero"/>
        <c:auto val="1"/>
        <c:lblOffset val="100"/>
        <c:baseTimeUnit val="days"/>
      </c:dateAx>
      <c:valAx>
        <c:axId val="48733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37936"/>
        <c:axId val="487334408"/>
      </c:lineChart>
      <c:dateAx>
        <c:axId val="48733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4408"/>
        <c:crosses val="autoZero"/>
        <c:auto val="1"/>
        <c:lblOffset val="100"/>
        <c:baseTimeUnit val="days"/>
      </c:dateAx>
      <c:valAx>
        <c:axId val="48733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55584"/>
        <c:axId val="498454800"/>
      </c:lineChart>
      <c:dateAx>
        <c:axId val="498455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4800"/>
        <c:crosses val="autoZero"/>
        <c:auto val="1"/>
        <c:lblOffset val="100"/>
        <c:baseTimeUnit val="days"/>
      </c:dateAx>
      <c:valAx>
        <c:axId val="4984548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55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50880"/>
        <c:axId val="498451272"/>
      </c:lineChart>
      <c:dateAx>
        <c:axId val="498450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1272"/>
        <c:crosses val="autoZero"/>
        <c:auto val="1"/>
        <c:lblOffset val="100"/>
        <c:baseTimeUnit val="days"/>
      </c:dateAx>
      <c:valAx>
        <c:axId val="49845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08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56368"/>
        <c:axId val="498452840"/>
      </c:lineChart>
      <c:dateAx>
        <c:axId val="49845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2840"/>
        <c:crosses val="autoZero"/>
        <c:auto val="1"/>
        <c:lblOffset val="100"/>
        <c:baseTimeUnit val="days"/>
      </c:dateAx>
      <c:valAx>
        <c:axId val="49845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53232"/>
        <c:axId val="498453624"/>
      </c:lineChart>
      <c:dateAx>
        <c:axId val="498453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3624"/>
        <c:crosses val="autoZero"/>
        <c:auto val="1"/>
        <c:lblOffset val="100"/>
        <c:baseTimeUnit val="days"/>
      </c:dateAx>
      <c:valAx>
        <c:axId val="49845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54408"/>
        <c:axId val="498455192"/>
      </c:lineChart>
      <c:dateAx>
        <c:axId val="49845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5192"/>
        <c:crosses val="autoZero"/>
        <c:auto val="1"/>
        <c:lblOffset val="100"/>
        <c:baseTimeUnit val="days"/>
      </c:dateAx>
      <c:valAx>
        <c:axId val="4984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57936"/>
        <c:axId val="499772936"/>
      </c:lineChart>
      <c:dateAx>
        <c:axId val="49845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2936"/>
        <c:crosses val="autoZero"/>
        <c:auto val="1"/>
        <c:lblOffset val="100"/>
        <c:baseTimeUnit val="days"/>
      </c:dateAx>
      <c:valAx>
        <c:axId val="49977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5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0584"/>
        <c:axId val="499770192"/>
      </c:lineChart>
      <c:dateAx>
        <c:axId val="49977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0192"/>
        <c:crosses val="autoZero"/>
        <c:auto val="1"/>
        <c:lblOffset val="100"/>
        <c:baseTimeUnit val="days"/>
      </c:dateAx>
      <c:valAx>
        <c:axId val="49977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2544"/>
        <c:axId val="499774112"/>
      </c:lineChart>
      <c:dateAx>
        <c:axId val="499772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4112"/>
        <c:crosses val="autoZero"/>
        <c:auto val="1"/>
        <c:lblOffset val="100"/>
        <c:baseTimeUnit val="days"/>
      </c:dateAx>
      <c:valAx>
        <c:axId val="49977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5288"/>
        <c:axId val="499771368"/>
      </c:lineChart>
      <c:dateAx>
        <c:axId val="499775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1368"/>
        <c:crosses val="autoZero"/>
        <c:auto val="1"/>
        <c:lblOffset val="100"/>
        <c:baseTimeUnit val="days"/>
      </c:dateAx>
      <c:valAx>
        <c:axId val="49977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2152"/>
        <c:axId val="499776856"/>
      </c:lineChart>
      <c:dateAx>
        <c:axId val="49977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6856"/>
        <c:crosses val="autoZero"/>
        <c:auto val="1"/>
        <c:lblOffset val="100"/>
        <c:baseTimeUnit val="days"/>
      </c:dateAx>
      <c:valAx>
        <c:axId val="49977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3720"/>
        <c:axId val="499774896"/>
      </c:lineChart>
      <c:dateAx>
        <c:axId val="499773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4896"/>
        <c:crosses val="autoZero"/>
        <c:auto val="1"/>
        <c:lblOffset val="100"/>
        <c:baseTimeUnit val="days"/>
      </c:dateAx>
      <c:valAx>
        <c:axId val="49977489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3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1980.0000000000005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75680"/>
        <c:axId val="499776464"/>
      </c:lineChart>
      <c:dateAx>
        <c:axId val="499775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6464"/>
        <c:crosses val="autoZero"/>
        <c:auto val="1"/>
        <c:lblOffset val="100"/>
        <c:baseTimeUnit val="days"/>
      </c:dateAx>
      <c:valAx>
        <c:axId val="49977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80120"/>
        <c:axId val="502381296"/>
      </c:lineChart>
      <c:dateAx>
        <c:axId val="50238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1296"/>
        <c:crosses val="autoZero"/>
        <c:auto val="1"/>
        <c:lblOffset val="100"/>
        <c:baseTimeUnit val="days"/>
      </c:dateAx>
      <c:valAx>
        <c:axId val="502381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82080"/>
        <c:axId val="502383648"/>
      </c:lineChart>
      <c:dateAx>
        <c:axId val="50238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3648"/>
        <c:crosses val="autoZero"/>
        <c:auto val="1"/>
        <c:lblOffset val="100"/>
        <c:baseTimeUnit val="days"/>
      </c:dateAx>
      <c:valAx>
        <c:axId val="5023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82472"/>
        <c:axId val="502382864"/>
      </c:lineChart>
      <c:dateAx>
        <c:axId val="502382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2864"/>
        <c:crosses val="autoZero"/>
        <c:auto val="1"/>
        <c:lblOffset val="100"/>
        <c:baseTimeUnit val="days"/>
      </c:dateAx>
      <c:valAx>
        <c:axId val="5023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82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78552"/>
        <c:axId val="502378944"/>
      </c:lineChart>
      <c:dateAx>
        <c:axId val="502378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78944"/>
        <c:crosses val="autoZero"/>
        <c:auto val="1"/>
        <c:lblOffset val="100"/>
        <c:baseTimeUnit val="days"/>
      </c:dateAx>
      <c:valAx>
        <c:axId val="5023789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78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36320"/>
        <c:axId val="501334752"/>
      </c:lineChart>
      <c:dateAx>
        <c:axId val="501336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4752"/>
        <c:crosses val="autoZero"/>
        <c:auto val="1"/>
        <c:lblOffset val="100"/>
        <c:baseTimeUnit val="days"/>
      </c:dateAx>
      <c:valAx>
        <c:axId val="50133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333184"/>
        <c:axId val="501334360"/>
      </c:lineChart>
      <c:dateAx>
        <c:axId val="501333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4360"/>
        <c:crosses val="autoZero"/>
        <c:auto val="1"/>
        <c:lblOffset val="100"/>
        <c:baseTimeUnit val="days"/>
      </c:dateAx>
      <c:valAx>
        <c:axId val="50133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333576"/>
        <c:axId val="501333968"/>
      </c:lineChart>
      <c:dateAx>
        <c:axId val="501333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3968"/>
        <c:crosses val="autoZero"/>
        <c:auto val="1"/>
        <c:lblOffset val="100"/>
        <c:baseTimeUnit val="days"/>
      </c:dateAx>
      <c:valAx>
        <c:axId val="50133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3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9656"/>
        <c:axId val="501327304"/>
      </c:lineChart>
      <c:dateAx>
        <c:axId val="501329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7304"/>
        <c:crosses val="autoZero"/>
        <c:auto val="1"/>
        <c:lblOffset val="100"/>
        <c:baseTimeUnit val="days"/>
      </c:dateAx>
      <c:valAx>
        <c:axId val="50132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6128"/>
        <c:axId val="501321816"/>
      </c:lineChart>
      <c:dateAx>
        <c:axId val="501326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1816"/>
        <c:crosses val="autoZero"/>
        <c:auto val="1"/>
        <c:lblOffset val="100"/>
        <c:baseTimeUnit val="days"/>
      </c:dateAx>
      <c:valAx>
        <c:axId val="50132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323776"/>
        <c:axId val="501324560"/>
      </c:scatterChart>
      <c:valAx>
        <c:axId val="50132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4560"/>
        <c:crosses val="autoZero"/>
        <c:crossBetween val="midCat"/>
      </c:valAx>
      <c:valAx>
        <c:axId val="501324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328088"/>
        <c:axId val="501330440"/>
      </c:scatterChart>
      <c:valAx>
        <c:axId val="5013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0440"/>
        <c:crosses val="autoZero"/>
        <c:crossBetween val="midCat"/>
      </c:valAx>
      <c:valAx>
        <c:axId val="50133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2208"/>
        <c:axId val="501328480"/>
      </c:lineChart>
      <c:catAx>
        <c:axId val="50132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8480"/>
        <c:crosses val="autoZero"/>
        <c:auto val="1"/>
        <c:lblAlgn val="ctr"/>
        <c:lblOffset val="100"/>
        <c:noMultiLvlLbl val="0"/>
      </c:catAx>
      <c:valAx>
        <c:axId val="501328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22992"/>
        <c:axId val="501337424"/>
      </c:lineChart>
      <c:dateAx>
        <c:axId val="501322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37424"/>
        <c:crosses val="autoZero"/>
        <c:auto val="1"/>
        <c:lblOffset val="100"/>
        <c:baseTimeUnit val="days"/>
      </c:dateAx>
      <c:valAx>
        <c:axId val="501337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2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48400"/>
        <c:axId val="501347616"/>
      </c:lineChart>
      <c:dateAx>
        <c:axId val="50134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7616"/>
        <c:crosses val="autoZero"/>
        <c:auto val="1"/>
        <c:lblOffset val="100"/>
        <c:baseTimeUnit val="days"/>
      </c:dateAx>
      <c:valAx>
        <c:axId val="5013476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49184"/>
        <c:axId val="501342520"/>
      </c:lineChart>
      <c:dateAx>
        <c:axId val="50134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2520"/>
        <c:crosses val="autoZero"/>
        <c:auto val="1"/>
        <c:lblOffset val="100"/>
        <c:baseTimeUnit val="days"/>
      </c:dateAx>
      <c:valAx>
        <c:axId val="501342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40952"/>
        <c:axId val="501344480"/>
      </c:lineChart>
      <c:dateAx>
        <c:axId val="501340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4480"/>
        <c:crosses val="autoZero"/>
        <c:auto val="1"/>
        <c:lblOffset val="100"/>
        <c:baseTimeUnit val="days"/>
      </c:dateAx>
      <c:valAx>
        <c:axId val="50134448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43696"/>
        <c:axId val="501340168"/>
      </c:lineChart>
      <c:dateAx>
        <c:axId val="501343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0168"/>
        <c:crosses val="autoZero"/>
        <c:auto val="1"/>
        <c:lblOffset val="100"/>
        <c:baseTimeUnit val="days"/>
      </c:dateAx>
      <c:valAx>
        <c:axId val="50134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52712"/>
        <c:axId val="501351144"/>
      </c:lineChart>
      <c:dateAx>
        <c:axId val="501352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51144"/>
        <c:crosses val="autoZero"/>
        <c:auto val="1"/>
        <c:lblOffset val="100"/>
        <c:baseTimeUnit val="days"/>
      </c:dateAx>
      <c:valAx>
        <c:axId val="501351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5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49576"/>
        <c:axId val="501349968"/>
      </c:lineChart>
      <c:catAx>
        <c:axId val="501349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9968"/>
        <c:crosses val="autoZero"/>
        <c:auto val="1"/>
        <c:lblAlgn val="ctr"/>
        <c:lblOffset val="100"/>
        <c:noMultiLvlLbl val="0"/>
      </c:catAx>
      <c:valAx>
        <c:axId val="501349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4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41280"/>
        <c:axId val="578336576"/>
      </c:lineChart>
      <c:catAx>
        <c:axId val="57834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6576"/>
        <c:crosses val="autoZero"/>
        <c:auto val="1"/>
        <c:lblAlgn val="ctr"/>
        <c:lblOffset val="100"/>
        <c:noMultiLvlLbl val="0"/>
      </c:catAx>
      <c:valAx>
        <c:axId val="578336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338144"/>
        <c:axId val="578335008"/>
      </c:lineChart>
      <c:dateAx>
        <c:axId val="578338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5008"/>
        <c:crosses val="autoZero"/>
        <c:auto val="1"/>
        <c:lblOffset val="100"/>
        <c:baseTimeUnit val="days"/>
      </c:dateAx>
      <c:valAx>
        <c:axId val="5783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339320"/>
        <c:axId val="578341672"/>
      </c:lineChart>
      <c:dateAx>
        <c:axId val="578339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1672"/>
        <c:crosses val="autoZero"/>
        <c:auto val="1"/>
        <c:lblOffset val="100"/>
        <c:baseTimeUnit val="days"/>
      </c:dateAx>
      <c:valAx>
        <c:axId val="57834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9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340496"/>
        <c:axId val="578342456"/>
      </c:lineChart>
      <c:dateAx>
        <c:axId val="578340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2456"/>
        <c:crosses val="autoZero"/>
        <c:auto val="1"/>
        <c:lblOffset val="100"/>
        <c:baseTimeUnit val="days"/>
      </c:dateAx>
      <c:valAx>
        <c:axId val="57834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33048"/>
        <c:axId val="578333440"/>
      </c:lineChart>
      <c:dateAx>
        <c:axId val="57833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3440"/>
        <c:crosses val="autoZero"/>
        <c:auto val="1"/>
        <c:lblOffset val="100"/>
        <c:baseTimeUnit val="days"/>
      </c:dateAx>
      <c:valAx>
        <c:axId val="57833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35400"/>
        <c:axId val="578337360"/>
      </c:lineChart>
      <c:dateAx>
        <c:axId val="57833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7360"/>
        <c:crosses val="autoZero"/>
        <c:auto val="1"/>
        <c:lblOffset val="100"/>
        <c:baseTimeUnit val="days"/>
      </c:dateAx>
      <c:valAx>
        <c:axId val="578337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3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43240"/>
        <c:axId val="578343632"/>
      </c:lineChart>
      <c:dateAx>
        <c:axId val="57834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3632"/>
        <c:crosses val="autoZero"/>
        <c:auto val="1"/>
        <c:lblOffset val="100"/>
        <c:baseTimeUnit val="days"/>
      </c:dateAx>
      <c:valAx>
        <c:axId val="578343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44416"/>
        <c:axId val="578344808"/>
      </c:lineChart>
      <c:dateAx>
        <c:axId val="57834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4808"/>
        <c:crosses val="autoZero"/>
        <c:auto val="1"/>
        <c:lblOffset val="100"/>
        <c:baseTimeUnit val="days"/>
      </c:dateAx>
      <c:valAx>
        <c:axId val="5783448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45592"/>
        <c:axId val="578345984"/>
      </c:lineChart>
      <c:dateAx>
        <c:axId val="57834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5984"/>
        <c:crosses val="autoZero"/>
        <c:auto val="1"/>
        <c:lblOffset val="100"/>
        <c:baseTimeUnit val="days"/>
      </c:dateAx>
      <c:valAx>
        <c:axId val="57834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4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518464"/>
        <c:axId val="582518856"/>
      </c:lineChart>
      <c:catAx>
        <c:axId val="582518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18856"/>
        <c:crosses val="autoZero"/>
        <c:auto val="1"/>
        <c:lblAlgn val="ctr"/>
        <c:lblOffset val="100"/>
        <c:noMultiLvlLbl val="0"/>
      </c:catAx>
      <c:valAx>
        <c:axId val="582518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1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520424"/>
        <c:axId val="582521600"/>
      </c:lineChart>
      <c:dateAx>
        <c:axId val="582520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21600"/>
        <c:crosses val="autoZero"/>
        <c:auto val="1"/>
        <c:lblOffset val="100"/>
        <c:baseTimeUnit val="days"/>
      </c:dateAx>
      <c:valAx>
        <c:axId val="582521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2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W18" sqref="W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3" width="10.8554687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18.509899999999998</v>
      </c>
      <c r="G2" s="78">
        <v>5.6089400000000023</v>
      </c>
      <c r="H2">
        <v>2000</v>
      </c>
      <c r="I2" s="2">
        <v>37019.799999999996</v>
      </c>
      <c r="J2" s="2">
        <v>11217.880000000005</v>
      </c>
      <c r="K2" s="2">
        <v>25801.919999999991</v>
      </c>
      <c r="L2" s="736">
        <v>2.3000709581489533</v>
      </c>
      <c r="M2" s="2">
        <v>40417.491000001617</v>
      </c>
      <c r="N2">
        <v>200</v>
      </c>
      <c r="O2" t="s">
        <v>1288</v>
      </c>
      <c r="P2" s="736">
        <v>1.0805028660338523E-2</v>
      </c>
      <c r="Q2" s="736">
        <v>9.7999999999999997E-3</v>
      </c>
      <c r="R2" s="2">
        <v>29.380793650793649</v>
      </c>
      <c r="S2" s="865">
        <v>43407</v>
      </c>
      <c r="W2" s="875"/>
      <c r="X2" s="875"/>
      <c r="Y2" s="843"/>
      <c r="AB2" s="875"/>
      <c r="AC2" s="875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31.1</v>
      </c>
      <c r="G3" s="78">
        <v>28.543640000000007</v>
      </c>
      <c r="H3">
        <v>1000</v>
      </c>
      <c r="I3" s="2">
        <v>31100</v>
      </c>
      <c r="J3" s="2">
        <v>28543.640000000007</v>
      </c>
      <c r="K3" s="2">
        <v>2556.3599999999933</v>
      </c>
      <c r="L3" s="736">
        <v>8.9559705769831521E-2</v>
      </c>
      <c r="M3" s="2">
        <v>2556.3599999999933</v>
      </c>
      <c r="N3">
        <v>600</v>
      </c>
      <c r="O3"/>
      <c r="P3" s="736">
        <v>6.4308681672025719E-2</v>
      </c>
      <c r="Q3" s="736">
        <v>4.4999999999999997E-3</v>
      </c>
      <c r="R3" s="2">
        <v>8.8857142857142861</v>
      </c>
      <c r="S3" s="865">
        <v>43407</v>
      </c>
      <c r="T3" s="48"/>
      <c r="U3" s="48"/>
      <c r="W3" s="875"/>
      <c r="X3" s="874"/>
      <c r="Y3" s="736"/>
      <c r="AB3" s="875"/>
      <c r="AC3" s="875"/>
      <c r="AD3" s="84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20.169899999999998</v>
      </c>
      <c r="G4" s="78">
        <v>24.20937692307692</v>
      </c>
      <c r="H4">
        <v>1300</v>
      </c>
      <c r="I4" s="2">
        <v>26220.87</v>
      </c>
      <c r="J4" s="2">
        <v>31472.189999999995</v>
      </c>
      <c r="K4" s="2">
        <v>-5251.3199999999961</v>
      </c>
      <c r="L4" s="736">
        <v>-0.16685588133523593</v>
      </c>
      <c r="M4" s="2">
        <v>-5176.2999999999956</v>
      </c>
      <c r="N4">
        <v>1300</v>
      </c>
      <c r="O4"/>
      <c r="P4" s="736">
        <v>4.5612521628763655E-2</v>
      </c>
      <c r="Q4" s="736">
        <v>1.0999999999999999E-2</v>
      </c>
      <c r="R4" s="2">
        <v>10.084949999999999</v>
      </c>
      <c r="S4" s="865">
        <v>43407</v>
      </c>
      <c r="W4" s="48"/>
      <c r="X4" s="875"/>
      <c r="Y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53.549900000000001</v>
      </c>
      <c r="G5" s="78">
        <v>57.671025</v>
      </c>
      <c r="H5">
        <v>400</v>
      </c>
      <c r="I5" s="2">
        <v>21419.96</v>
      </c>
      <c r="J5" s="2">
        <v>23068.41</v>
      </c>
      <c r="K5" s="2">
        <v>-1648.4500000000007</v>
      </c>
      <c r="L5" s="736">
        <v>-7.1459194630232412E-2</v>
      </c>
      <c r="M5" s="2">
        <v>-1648.4500000000007</v>
      </c>
      <c r="N5">
        <v>400</v>
      </c>
      <c r="O5"/>
      <c r="P5" s="736">
        <v>4.66854279839925E-2</v>
      </c>
      <c r="Q5" s="736">
        <v>1.6999999999999999E-3</v>
      </c>
      <c r="R5" s="2">
        <v>14.671205479452055</v>
      </c>
      <c r="S5" s="865">
        <v>43407</v>
      </c>
      <c r="T5" s="345"/>
      <c r="W5" s="875"/>
      <c r="X5" s="875"/>
      <c r="Y5" s="843"/>
      <c r="AB5" s="875"/>
      <c r="AC5" s="875"/>
      <c r="AD5" s="843"/>
    </row>
    <row r="6" spans="1:41" ht="21.95" customHeight="1" x14ac:dyDescent="0.25">
      <c r="A6" s="50"/>
      <c r="B6" s="51"/>
      <c r="C6" s="51"/>
      <c r="D6" s="788"/>
      <c r="E6" s="22" t="s">
        <v>1120</v>
      </c>
      <c r="F6" s="2">
        <v>50.13</v>
      </c>
      <c r="G6" s="78">
        <v>49.790174999999998</v>
      </c>
      <c r="H6">
        <v>400</v>
      </c>
      <c r="I6" s="2">
        <v>20052</v>
      </c>
      <c r="J6" s="2">
        <v>19916.07</v>
      </c>
      <c r="K6" s="2">
        <v>135.93000000000029</v>
      </c>
      <c r="L6" s="736">
        <v>6.8251417071742513E-3</v>
      </c>
      <c r="M6" s="2">
        <v>135.93000000000029</v>
      </c>
      <c r="N6">
        <v>300</v>
      </c>
      <c r="O6"/>
      <c r="P6" s="736">
        <v>2.5932575304209057E-2</v>
      </c>
      <c r="Q6" s="736">
        <v>1.7899999999999999E-2</v>
      </c>
      <c r="R6" s="2"/>
      <c r="S6" s="865">
        <v>43407</v>
      </c>
      <c r="U6" s="48"/>
      <c r="V6" s="48"/>
      <c r="W6" s="875"/>
      <c r="X6" s="875"/>
      <c r="Y6" s="843"/>
    </row>
    <row r="7" spans="1:41" ht="21.95" customHeight="1" x14ac:dyDescent="0.25">
      <c r="A7" s="50"/>
      <c r="B7" s="50"/>
      <c r="C7" s="50"/>
      <c r="D7" s="788"/>
      <c r="E7" s="22" t="s">
        <v>1246</v>
      </c>
      <c r="F7" s="2">
        <v>46.799900000000001</v>
      </c>
      <c r="G7" s="78">
        <v>50.534999999999997</v>
      </c>
      <c r="H7">
        <v>400</v>
      </c>
      <c r="I7" s="2">
        <v>18719.96</v>
      </c>
      <c r="J7" s="2">
        <v>20214</v>
      </c>
      <c r="K7" s="2">
        <v>-1494.0400000000009</v>
      </c>
      <c r="L7" s="736">
        <v>-7.3911150687642146E-2</v>
      </c>
      <c r="M7" s="2">
        <v>-1494.0400000000009</v>
      </c>
      <c r="N7">
        <v>300</v>
      </c>
      <c r="O7" t="s">
        <v>1287</v>
      </c>
      <c r="P7" s="736">
        <v>3.8888971984982874E-2</v>
      </c>
      <c r="Q7" s="736">
        <v>1.5E-3</v>
      </c>
      <c r="R7" s="2">
        <v>10.173891304347826</v>
      </c>
      <c r="S7" s="865">
        <v>43410</v>
      </c>
      <c r="W7" s="875"/>
      <c r="X7" s="875"/>
      <c r="Y7" s="843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36.6</v>
      </c>
      <c r="G8" s="78">
        <v>17.785699999999924</v>
      </c>
      <c r="H8">
        <v>500</v>
      </c>
      <c r="I8" s="2">
        <v>18300</v>
      </c>
      <c r="J8" s="2">
        <v>8892.8499999999622</v>
      </c>
      <c r="K8" s="2">
        <v>9407.1500000000378</v>
      </c>
      <c r="L8" s="736">
        <v>1.0578329781791078</v>
      </c>
      <c r="M8" s="2">
        <v>10859.410000000036</v>
      </c>
      <c r="N8" s="29">
        <v>43413</v>
      </c>
      <c r="O8"/>
      <c r="P8" s="736">
        <v>2.7322404371584699E-3</v>
      </c>
      <c r="Q8" s="736">
        <v>2.69E-2</v>
      </c>
      <c r="R8" s="2">
        <v>19.263157894736842</v>
      </c>
      <c r="S8" s="865">
        <v>43407</v>
      </c>
      <c r="T8" s="48"/>
      <c r="W8" s="875"/>
      <c r="X8" s="875"/>
      <c r="Y8" s="843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1191</v>
      </c>
      <c r="F9" s="2">
        <v>2302.2597000000001</v>
      </c>
      <c r="G9" s="78">
        <v>2593.9666666666667</v>
      </c>
      <c r="H9">
        <v>6</v>
      </c>
      <c r="I9" s="2">
        <v>13813.558199999999</v>
      </c>
      <c r="J9" s="2">
        <v>15563.8</v>
      </c>
      <c r="K9" s="2">
        <v>-1750.2417999999998</v>
      </c>
      <c r="L9" s="736">
        <v>-0.11245594263611713</v>
      </c>
      <c r="M9" s="2">
        <v>-1750.2417999999998</v>
      </c>
      <c r="N9">
        <v>4</v>
      </c>
      <c r="O9"/>
      <c r="P9" s="736">
        <v>0</v>
      </c>
      <c r="Q9" s="736">
        <v>-1.61E-2</v>
      </c>
      <c r="R9" s="2">
        <v>11.867318041237114</v>
      </c>
      <c r="S9" s="865">
        <v>43407</v>
      </c>
      <c r="T9" s="48"/>
      <c r="W9" s="875"/>
      <c r="X9" s="875"/>
      <c r="Y9" s="843"/>
    </row>
    <row r="10" spans="1:41" ht="21.95" customHeight="1" x14ac:dyDescent="0.25">
      <c r="A10" s="50"/>
      <c r="B10" s="51"/>
      <c r="C10" s="51"/>
      <c r="D10" s="788"/>
      <c r="E10" s="22" t="s">
        <v>943</v>
      </c>
      <c r="F10" s="78">
        <v>36.51</v>
      </c>
      <c r="G10" s="78">
        <v>42.703371428571437</v>
      </c>
      <c r="H10">
        <v>350</v>
      </c>
      <c r="I10" s="2">
        <v>12778.5</v>
      </c>
      <c r="J10" s="2">
        <v>14946.180000000002</v>
      </c>
      <c r="K10" s="2">
        <v>-2167.6800000000003</v>
      </c>
      <c r="L10" s="736">
        <v>-0.14503237616568268</v>
      </c>
      <c r="M10" s="2">
        <v>-2167.6800000000003</v>
      </c>
      <c r="N10">
        <v>350</v>
      </c>
      <c r="O10" t="s">
        <v>1319</v>
      </c>
      <c r="P10" s="736">
        <v>9.586414680909339E-3</v>
      </c>
      <c r="Q10" s="736">
        <v>2.8199999999999999E-2</v>
      </c>
      <c r="R10" s="2">
        <v>17.595180722891563</v>
      </c>
      <c r="S10" s="865">
        <v>43331</v>
      </c>
      <c r="W10" s="875"/>
      <c r="X10" s="48"/>
      <c r="Y10" s="843"/>
    </row>
    <row r="11" spans="1:41" ht="21.95" customHeight="1" x14ac:dyDescent="0.25">
      <c r="A11" s="50"/>
      <c r="B11" s="50"/>
      <c r="C11" s="51"/>
      <c r="D11" s="788"/>
      <c r="E11" s="22" t="s">
        <v>1294</v>
      </c>
      <c r="F11" s="78">
        <v>38.649900000000002</v>
      </c>
      <c r="G11" s="78">
        <v>35.18</v>
      </c>
      <c r="H11">
        <v>300</v>
      </c>
      <c r="I11" s="2">
        <v>11594.970000000001</v>
      </c>
      <c r="J11" s="2">
        <v>10554</v>
      </c>
      <c r="K11" s="2">
        <v>1040.9700000000012</v>
      </c>
      <c r="L11" s="736">
        <v>9.8632745878340047E-2</v>
      </c>
      <c r="M11" s="2">
        <v>1040.9700000000012</v>
      </c>
      <c r="N11" s="29">
        <v>43413</v>
      </c>
      <c r="O11" t="s">
        <v>1306</v>
      </c>
      <c r="P11" s="736">
        <v>0</v>
      </c>
      <c r="Q11" s="736">
        <v>3.3399999999999999E-2</v>
      </c>
      <c r="R11" s="2"/>
      <c r="T11" s="48"/>
      <c r="V11" s="48"/>
      <c r="W11" s="48"/>
      <c r="X11" s="875"/>
      <c r="Y11" s="843"/>
    </row>
    <row r="12" spans="1:41" ht="21.95" customHeight="1" x14ac:dyDescent="0.25">
      <c r="A12" s="50"/>
      <c r="B12" s="50"/>
      <c r="C12" s="50"/>
      <c r="D12" s="788"/>
      <c r="E12" s="22" t="s">
        <v>807</v>
      </c>
      <c r="F12" s="78">
        <v>92.91</v>
      </c>
      <c r="G12" s="78">
        <v>92.237000000000009</v>
      </c>
      <c r="H12">
        <v>100</v>
      </c>
      <c r="I12" s="2">
        <v>9291</v>
      </c>
      <c r="J12" s="2">
        <v>9223.7000000000007</v>
      </c>
      <c r="K12" s="2">
        <v>67.299999999999272</v>
      </c>
      <c r="L12" s="736">
        <v>7.2964211758837294E-3</v>
      </c>
      <c r="M12" s="2">
        <v>67.299999999999272</v>
      </c>
      <c r="N12">
        <v>100</v>
      </c>
      <c r="O12"/>
      <c r="P12" s="736">
        <v>7.3189107738671844E-3</v>
      </c>
      <c r="Q12" s="736">
        <v>-4.0000000000000001E-3</v>
      </c>
      <c r="R12" s="2">
        <v>19.559999999999999</v>
      </c>
      <c r="V12" s="48"/>
      <c r="W12" s="48"/>
      <c r="X12" s="874"/>
      <c r="Y12" s="736"/>
    </row>
    <row r="13" spans="1:41" ht="21.95" customHeight="1" x14ac:dyDescent="0.25">
      <c r="A13" s="50"/>
      <c r="B13" s="50"/>
      <c r="C13" s="50"/>
      <c r="D13" s="788"/>
      <c r="E13" s="22" t="s">
        <v>171</v>
      </c>
      <c r="F13" s="2">
        <v>43.85</v>
      </c>
      <c r="G13" s="78">
        <v>46.585850000000001</v>
      </c>
      <c r="H13">
        <v>200</v>
      </c>
      <c r="I13" s="2">
        <v>8770</v>
      </c>
      <c r="J13" s="2">
        <v>9317.17</v>
      </c>
      <c r="K13" s="2">
        <v>-547.16999999999825</v>
      </c>
      <c r="L13" s="736">
        <v>-5.872705982610598E-2</v>
      </c>
      <c r="M13" s="2">
        <v>-497.21999999999844</v>
      </c>
      <c r="N13">
        <v>200</v>
      </c>
      <c r="O13" t="s">
        <v>1286</v>
      </c>
      <c r="P13" s="736">
        <v>4.4697833523375141E-2</v>
      </c>
      <c r="Q13" s="736">
        <v>6.9999999999999999E-4</v>
      </c>
      <c r="R13" s="2">
        <v>14.519867549668875</v>
      </c>
      <c r="S13" s="865">
        <v>43320</v>
      </c>
      <c r="U13" s="48"/>
      <c r="W13" s="875"/>
      <c r="X13" s="2"/>
      <c r="Y13" s="736"/>
    </row>
    <row r="14" spans="1:41" ht="21.95" customHeight="1" x14ac:dyDescent="0.25">
      <c r="A14" s="50"/>
      <c r="B14" s="50"/>
      <c r="C14" s="51"/>
      <c r="D14" s="788"/>
      <c r="E14" s="22" t="s">
        <v>52</v>
      </c>
      <c r="F14" s="2">
        <v>53.649900000000002</v>
      </c>
      <c r="G14" s="78">
        <v>47.758133333333333</v>
      </c>
      <c r="H14">
        <v>150</v>
      </c>
      <c r="I14" s="2">
        <v>8047.4850000000006</v>
      </c>
      <c r="J14" s="2">
        <v>7163.72</v>
      </c>
      <c r="K14" s="2">
        <v>883.76500000000124</v>
      </c>
      <c r="L14" s="736">
        <v>0.12336677033719916</v>
      </c>
      <c r="M14" s="2">
        <v>1940.5049999999992</v>
      </c>
      <c r="N14">
        <v>150</v>
      </c>
      <c r="O14" t="s">
        <v>1300</v>
      </c>
      <c r="P14" s="736">
        <v>3.5489348535598389E-2</v>
      </c>
      <c r="Q14" s="736">
        <v>2.1299999999999999E-2</v>
      </c>
      <c r="R14" s="2">
        <v>10.94895918367347</v>
      </c>
      <c r="S14" s="865">
        <v>43323</v>
      </c>
      <c r="U14" s="345"/>
      <c r="W14" s="875"/>
      <c r="X14" s="875"/>
      <c r="Y14" s="843"/>
      <c r="AB14" s="875"/>
      <c r="AC14" s="875"/>
      <c r="AD14" s="843"/>
    </row>
    <row r="15" spans="1:41" ht="21.95" customHeight="1" x14ac:dyDescent="0.25">
      <c r="A15" s="50"/>
      <c r="B15" s="50"/>
      <c r="C15" s="51"/>
      <c r="D15" s="788"/>
      <c r="E15" s="22" t="s">
        <v>271</v>
      </c>
      <c r="F15" s="2">
        <v>78.77</v>
      </c>
      <c r="G15" s="78">
        <v>51.942500000000003</v>
      </c>
      <c r="H15">
        <v>100</v>
      </c>
      <c r="I15" s="2">
        <v>7877</v>
      </c>
      <c r="J15" s="2">
        <v>5194.25</v>
      </c>
      <c r="K15" s="2">
        <v>2682.75</v>
      </c>
      <c r="L15" s="736">
        <v>0.51648457428887695</v>
      </c>
      <c r="M15" s="2">
        <v>2879.9599999999955</v>
      </c>
      <c r="N15" s="29">
        <v>43416</v>
      </c>
      <c r="O15" s="29"/>
      <c r="P15" s="736">
        <v>2.539037704709915E-2</v>
      </c>
      <c r="Q15" s="736">
        <v>1.12E-2</v>
      </c>
      <c r="R15" s="2">
        <v>11.293189964157706</v>
      </c>
      <c r="S15" s="865">
        <v>43324</v>
      </c>
      <c r="T15" s="48"/>
      <c r="W15" s="875"/>
      <c r="X15" s="875"/>
      <c r="Y15" s="843"/>
      <c r="AB15" s="875"/>
      <c r="AC15" s="875"/>
      <c r="AD15" s="843"/>
    </row>
    <row r="16" spans="1:41" ht="21.95" customHeight="1" x14ac:dyDescent="0.25">
      <c r="A16" s="50"/>
      <c r="B16" s="50"/>
      <c r="C16" s="51"/>
      <c r="D16" s="788"/>
      <c r="E16" s="22" t="s">
        <v>937</v>
      </c>
      <c r="F16" s="2">
        <v>38.299900000000001</v>
      </c>
      <c r="G16" s="78">
        <v>30.041450000000005</v>
      </c>
      <c r="H16">
        <v>200</v>
      </c>
      <c r="I16" s="2">
        <v>7659.9800000000005</v>
      </c>
      <c r="J16" s="2">
        <v>6008.2900000000009</v>
      </c>
      <c r="K16" s="2">
        <v>1651.6899999999996</v>
      </c>
      <c r="L16" s="736">
        <v>0.27490184395227246</v>
      </c>
      <c r="M16" s="2">
        <v>1651.6899999999996</v>
      </c>
      <c r="N16">
        <v>100</v>
      </c>
      <c r="O16"/>
      <c r="P16" s="736">
        <v>1.9843393846981323E-2</v>
      </c>
      <c r="Q16" s="736">
        <v>1.5100000000000001E-2</v>
      </c>
      <c r="R16" s="2">
        <v>15.31996</v>
      </c>
      <c r="S16" s="865">
        <v>43366</v>
      </c>
      <c r="T16" s="48"/>
      <c r="U16" s="48"/>
      <c r="V16" s="48"/>
      <c r="W16" s="48"/>
      <c r="X16" s="874"/>
      <c r="Y16" s="736"/>
      <c r="AB16" s="875"/>
      <c r="AC16" s="875"/>
      <c r="AD16" s="843"/>
    </row>
    <row r="17" spans="1:41" ht="21.95" customHeight="1" x14ac:dyDescent="0.25">
      <c r="A17" s="50"/>
      <c r="B17" s="50"/>
      <c r="C17" s="50"/>
      <c r="D17" s="788"/>
      <c r="E17" s="22" t="s">
        <v>803</v>
      </c>
      <c r="F17" s="2">
        <v>24.47</v>
      </c>
      <c r="G17" s="78">
        <v>30.639533333333311</v>
      </c>
      <c r="H17">
        <v>300</v>
      </c>
      <c r="I17" s="2">
        <v>7341</v>
      </c>
      <c r="J17" s="2">
        <v>9191.8599999999933</v>
      </c>
      <c r="K17" s="2">
        <v>-1850.8599999999933</v>
      </c>
      <c r="L17" s="736">
        <v>-0.20135859336412815</v>
      </c>
      <c r="M17" s="2">
        <v>-1850.8599999999933</v>
      </c>
      <c r="N17">
        <v>300</v>
      </c>
      <c r="O17" t="s">
        <v>1308</v>
      </c>
      <c r="P17" s="736">
        <v>4.25010216591745E-2</v>
      </c>
      <c r="Q17" s="736">
        <v>4.0800000000000003E-2</v>
      </c>
      <c r="R17" s="2">
        <v>14.394117647058824</v>
      </c>
      <c r="S17" s="865">
        <v>43324</v>
      </c>
      <c r="W17" s="875"/>
      <c r="X17" s="875"/>
      <c r="Y17" s="843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1"/>
      <c r="B18" s="51"/>
      <c r="C18" s="51"/>
      <c r="D18" s="788"/>
      <c r="E18" s="22" t="s">
        <v>897</v>
      </c>
      <c r="F18" s="2">
        <v>129.3699</v>
      </c>
      <c r="G18" s="78">
        <v>108.74120000000013</v>
      </c>
      <c r="H18">
        <v>50</v>
      </c>
      <c r="I18" s="2">
        <v>6468.4949999999999</v>
      </c>
      <c r="J18" s="2">
        <v>5437.0600000000068</v>
      </c>
      <c r="K18" s="2">
        <v>1031.4349999999949</v>
      </c>
      <c r="L18" s="736">
        <v>0.18970454620695598</v>
      </c>
      <c r="M18" s="2">
        <v>1031.4349999999949</v>
      </c>
      <c r="N18">
        <v>10</v>
      </c>
      <c r="O18"/>
      <c r="P18" s="736">
        <v>4.0194821206478481E-3</v>
      </c>
      <c r="Q18" s="736">
        <v>-2.4799999999999999E-2</v>
      </c>
      <c r="R18" s="2">
        <v>15.008109048723899</v>
      </c>
      <c r="S18" s="865">
        <v>43324</v>
      </c>
      <c r="T18" s="48"/>
      <c r="U18" s="48"/>
      <c r="W18" s="875"/>
      <c r="X18" s="48"/>
      <c r="Y18" s="843"/>
      <c r="AB18" s="875"/>
      <c r="AC18" s="875"/>
      <c r="AD18" s="843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53.58</v>
      </c>
      <c r="G19" s="78">
        <v>45.319000000000038</v>
      </c>
      <c r="H19">
        <v>120</v>
      </c>
      <c r="I19" s="2">
        <v>6429.5999999999995</v>
      </c>
      <c r="J19" s="2">
        <v>5438.2800000000043</v>
      </c>
      <c r="K19" s="2">
        <v>991.31999999999334</v>
      </c>
      <c r="L19" s="736">
        <v>0.1822855755863976</v>
      </c>
      <c r="M19" s="2">
        <v>2595.8999999999951</v>
      </c>
      <c r="N19">
        <v>120</v>
      </c>
      <c r="O19"/>
      <c r="P19" s="736">
        <v>3.2101530421799182E-2</v>
      </c>
      <c r="Q19" s="736">
        <v>5.9999999999999995E-4</v>
      </c>
      <c r="R19" s="2">
        <v>11.853982300884956</v>
      </c>
      <c r="T19" s="48"/>
      <c r="W19" s="875"/>
      <c r="X19" s="874"/>
      <c r="Y19" s="736"/>
      <c r="AB19" s="875"/>
      <c r="AC19" s="875"/>
      <c r="AD19" s="843"/>
    </row>
    <row r="20" spans="1:41" ht="21.95" customHeight="1" x14ac:dyDescent="0.25">
      <c r="A20" s="50"/>
      <c r="B20" s="50"/>
      <c r="C20" s="51"/>
      <c r="D20" s="788"/>
      <c r="E20" s="22" t="s">
        <v>195</v>
      </c>
      <c r="F20" s="2">
        <v>31.32</v>
      </c>
      <c r="G20" s="78">
        <v>5.353099999999511</v>
      </c>
      <c r="H20">
        <v>200</v>
      </c>
      <c r="I20" s="2">
        <v>6264</v>
      </c>
      <c r="J20" s="2">
        <v>1070.6199999999021</v>
      </c>
      <c r="K20" s="2">
        <v>5193.3800000001211</v>
      </c>
      <c r="L20" s="736">
        <v>4.8508154153673315</v>
      </c>
      <c r="M20" s="2">
        <v>6941.350000000115</v>
      </c>
      <c r="N20" s="29">
        <v>43412</v>
      </c>
      <c r="O20" t="s">
        <v>1302</v>
      </c>
      <c r="P20" s="736">
        <v>1.7879948914431676E-2</v>
      </c>
      <c r="Q20" s="736">
        <v>1.5900000000000001E-2</v>
      </c>
      <c r="R20" s="2">
        <v>15.093975903614457</v>
      </c>
      <c r="S20" s="865">
        <v>43358</v>
      </c>
      <c r="U20" s="48"/>
      <c r="W20" s="875"/>
      <c r="X20" s="875"/>
      <c r="Y20" s="48"/>
      <c r="AB20" s="875"/>
      <c r="AC20" s="875"/>
      <c r="AD20" s="843"/>
    </row>
    <row r="21" spans="1:41" ht="21.95" customHeight="1" x14ac:dyDescent="0.25">
      <c r="A21" s="51"/>
      <c r="B21" s="51"/>
      <c r="C21" s="51"/>
      <c r="D21" s="788"/>
      <c r="E21" s="22" t="s">
        <v>939</v>
      </c>
      <c r="F21" s="2">
        <v>175.57990000000001</v>
      </c>
      <c r="G21" s="78">
        <v>140.94714285714323</v>
      </c>
      <c r="H21">
        <v>35</v>
      </c>
      <c r="I21" s="2">
        <v>6145.2965000000004</v>
      </c>
      <c r="J21" s="2">
        <v>4933.1500000000133</v>
      </c>
      <c r="K21" s="2">
        <v>1212.1464999999844</v>
      </c>
      <c r="L21" s="736">
        <v>0.24571450290382085</v>
      </c>
      <c r="M21" s="2">
        <v>1212.1464999999844</v>
      </c>
      <c r="N21" s="29">
        <v>43413</v>
      </c>
      <c r="O21"/>
      <c r="P21" s="736">
        <v>7.2901283119537032E-3</v>
      </c>
      <c r="Q21" s="736">
        <v>3.1399999999999997E-2</v>
      </c>
      <c r="R21" s="2">
        <v>19.68</v>
      </c>
      <c r="W21" s="875"/>
      <c r="X21" s="875"/>
      <c r="Y21" s="843"/>
      <c r="AB21" s="875"/>
      <c r="AC21" s="875"/>
      <c r="AD21" s="843"/>
    </row>
    <row r="22" spans="1:41" ht="21.95" customHeight="1" x14ac:dyDescent="0.25">
      <c r="A22" s="51"/>
      <c r="B22" s="50"/>
      <c r="C22" s="51"/>
      <c r="D22" s="788"/>
      <c r="E22" s="22" t="s">
        <v>1289</v>
      </c>
      <c r="F22" s="2">
        <v>59.83</v>
      </c>
      <c r="G22" s="78">
        <v>63.5</v>
      </c>
      <c r="H22">
        <v>100</v>
      </c>
      <c r="I22" s="2">
        <v>5983</v>
      </c>
      <c r="J22" s="2">
        <v>6350</v>
      </c>
      <c r="K22" s="2">
        <v>-367</v>
      </c>
      <c r="L22" s="736">
        <v>-5.7795275590551205E-2</v>
      </c>
      <c r="M22" s="2">
        <v>-367</v>
      </c>
      <c r="N22">
        <v>100</v>
      </c>
      <c r="O22"/>
      <c r="P22" s="736">
        <v>2.6742436904562929E-2</v>
      </c>
      <c r="Q22" s="736">
        <v>3.1199999999999999E-2</v>
      </c>
      <c r="R22" s="2">
        <v>14.382211538461538</v>
      </c>
      <c r="S22" s="865">
        <v>43324</v>
      </c>
      <c r="T22" s="48"/>
      <c r="W22" s="48"/>
      <c r="X22" s="874"/>
      <c r="Y22" s="736"/>
    </row>
    <row r="23" spans="1:41" ht="21.95" customHeight="1" x14ac:dyDescent="0.25">
      <c r="A23" s="50"/>
      <c r="B23" s="50"/>
      <c r="C23" s="51"/>
      <c r="D23" s="788"/>
      <c r="E23" s="22" t="s">
        <v>1297</v>
      </c>
      <c r="F23" s="2">
        <v>19.47</v>
      </c>
      <c r="G23" s="78">
        <v>16.8</v>
      </c>
      <c r="H23">
        <v>300</v>
      </c>
      <c r="I23" s="2">
        <v>5841</v>
      </c>
      <c r="J23" s="2">
        <v>5040</v>
      </c>
      <c r="K23" s="2">
        <v>801</v>
      </c>
      <c r="L23" s="736">
        <v>0.15892857142857131</v>
      </c>
      <c r="M23" s="2">
        <v>801</v>
      </c>
      <c r="N23" s="29">
        <v>43416</v>
      </c>
      <c r="O23" t="s">
        <v>1307</v>
      </c>
      <c r="P23" s="736">
        <v>0</v>
      </c>
      <c r="Q23" s="736">
        <v>-3.0999999999999999E-3</v>
      </c>
      <c r="R23" s="2"/>
      <c r="T23" s="48"/>
      <c r="W23" s="48"/>
      <c r="X23" s="875"/>
      <c r="Y23" s="843"/>
      <c r="Z23"/>
      <c r="AA23" s="2"/>
      <c r="AB23" s="874"/>
      <c r="AC23" s="874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1298</v>
      </c>
      <c r="F24" s="2">
        <v>231.28</v>
      </c>
      <c r="G24" s="78">
        <v>219</v>
      </c>
      <c r="H24">
        <v>25</v>
      </c>
      <c r="I24" s="2">
        <v>5782</v>
      </c>
      <c r="J24" s="2">
        <v>5475</v>
      </c>
      <c r="K24" s="2">
        <v>307</v>
      </c>
      <c r="L24" s="736">
        <v>5.60730593607306E-2</v>
      </c>
      <c r="M24" s="2">
        <v>307</v>
      </c>
      <c r="N24" s="29">
        <v>43416</v>
      </c>
      <c r="O24" t="s">
        <v>1309</v>
      </c>
      <c r="P24" s="736">
        <v>0</v>
      </c>
      <c r="Q24" s="736">
        <v>1.9900000000000001E-2</v>
      </c>
      <c r="R24" s="2"/>
      <c r="T24" s="48"/>
      <c r="V24" s="48"/>
      <c r="W24" s="875"/>
      <c r="X24" s="874"/>
      <c r="Y24" s="736"/>
    </row>
    <row r="25" spans="1:41" ht="21.95" customHeight="1" x14ac:dyDescent="0.25">
      <c r="A25" s="50"/>
      <c r="B25" s="51"/>
      <c r="C25" s="51"/>
      <c r="D25" s="788"/>
      <c r="E25" s="22" t="s">
        <v>923</v>
      </c>
      <c r="F25" s="2">
        <v>189.76</v>
      </c>
      <c r="G25" s="78">
        <v>188.8013333333333</v>
      </c>
      <c r="H25">
        <v>30</v>
      </c>
      <c r="I25" s="2">
        <v>5692.7999999999993</v>
      </c>
      <c r="J25" s="2">
        <v>5664.0399999999991</v>
      </c>
      <c r="K25" s="2">
        <v>28.760000000000218</v>
      </c>
      <c r="L25" s="736">
        <v>5.0776477567249911E-3</v>
      </c>
      <c r="M25" s="2">
        <v>28.760000000000218</v>
      </c>
      <c r="N25" s="29">
        <v>43418</v>
      </c>
      <c r="O25"/>
      <c r="P25" s="736">
        <v>1.0118043844856661E-2</v>
      </c>
      <c r="Q25" s="736">
        <v>1.1000000000000001E-3</v>
      </c>
      <c r="R25" s="2">
        <v>22.013921113689097</v>
      </c>
      <c r="S25" s="865">
        <v>43358</v>
      </c>
      <c r="T25" s="48"/>
      <c r="V25" s="48"/>
      <c r="W25" s="875"/>
      <c r="X25" s="875"/>
      <c r="Y25" s="843"/>
    </row>
    <row r="26" spans="1:41" ht="21.95" customHeight="1" x14ac:dyDescent="0.25">
      <c r="A26" s="50"/>
      <c r="B26" s="50"/>
      <c r="C26" s="51"/>
      <c r="D26" s="788"/>
      <c r="E26" s="22" t="s">
        <v>32</v>
      </c>
      <c r="F26" s="2">
        <v>56.79</v>
      </c>
      <c r="G26" s="78">
        <v>35.34790000000001</v>
      </c>
      <c r="H26">
        <v>100</v>
      </c>
      <c r="I26" s="2">
        <v>5679</v>
      </c>
      <c r="J26" s="2">
        <v>3534.7900000000009</v>
      </c>
      <c r="K26" s="2">
        <v>2144.2099999999991</v>
      </c>
      <c r="L26" s="736">
        <v>0.60660180661368801</v>
      </c>
      <c r="M26" s="2">
        <v>3342.6799999999962</v>
      </c>
      <c r="N26" s="29">
        <v>43413</v>
      </c>
      <c r="O26"/>
      <c r="P26" s="736">
        <v>2.1482655397076951E-2</v>
      </c>
      <c r="Q26" s="736">
        <v>2.3800000000000002E-2</v>
      </c>
      <c r="R26" s="2">
        <v>10.278733031674207</v>
      </c>
      <c r="V26" s="48"/>
      <c r="W26" s="875"/>
      <c r="X26" s="2"/>
      <c r="Y26" s="736"/>
    </row>
    <row r="27" spans="1:41" ht="21.95" customHeight="1" x14ac:dyDescent="0.25">
      <c r="A27" s="50"/>
      <c r="B27" s="51"/>
      <c r="C27" s="51"/>
      <c r="D27" s="788"/>
      <c r="E27" s="22" t="s">
        <v>1292</v>
      </c>
      <c r="F27" s="2">
        <v>56</v>
      </c>
      <c r="G27" s="78">
        <v>54.6</v>
      </c>
      <c r="H27">
        <v>100</v>
      </c>
      <c r="I27" s="2">
        <v>5600</v>
      </c>
      <c r="J27" s="2">
        <v>5460</v>
      </c>
      <c r="K27" s="2">
        <v>140</v>
      </c>
      <c r="L27" s="736">
        <v>2.5641025641025616E-2</v>
      </c>
      <c r="M27" s="2">
        <v>140</v>
      </c>
      <c r="N27" s="29">
        <v>43413</v>
      </c>
      <c r="O27"/>
      <c r="P27" s="736">
        <v>0</v>
      </c>
      <c r="Q27" s="736">
        <v>1.7999999999999999E-2</v>
      </c>
      <c r="R27" s="2"/>
      <c r="T27" s="48"/>
      <c r="W27" s="875"/>
      <c r="X27" s="875"/>
      <c r="Y27" s="843"/>
      <c r="AB27" s="875"/>
      <c r="AC27" s="875"/>
      <c r="AD27" s="843"/>
    </row>
    <row r="28" spans="1:41" ht="21.95" customHeight="1" x14ac:dyDescent="0.25">
      <c r="A28" s="51"/>
      <c r="B28" s="51"/>
      <c r="C28" s="51"/>
      <c r="D28" s="788"/>
      <c r="E28" s="22" t="s">
        <v>901</v>
      </c>
      <c r="F28" s="2">
        <v>78.549899999999994</v>
      </c>
      <c r="G28" s="78">
        <v>64.77500000000002</v>
      </c>
      <c r="H28">
        <v>60</v>
      </c>
      <c r="I28" s="2">
        <v>4712.9939999999997</v>
      </c>
      <c r="J28" s="2">
        <v>3886.5000000000014</v>
      </c>
      <c r="K28" s="2">
        <v>826.49399999999787</v>
      </c>
      <c r="L28" s="736">
        <v>0.21265766113469656</v>
      </c>
      <c r="M28" s="2">
        <v>826.49399999999787</v>
      </c>
      <c r="N28">
        <v>60</v>
      </c>
      <c r="O28"/>
      <c r="P28" s="736">
        <v>1.2221530517543626E-2</v>
      </c>
      <c r="Q28" s="736">
        <v>5.7999999999999996E-3</v>
      </c>
      <c r="R28" s="2">
        <v>22.126732394366197</v>
      </c>
      <c r="U28" s="48"/>
      <c r="W28" s="875"/>
      <c r="X28" s="875"/>
      <c r="Y28" s="843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1203</v>
      </c>
      <c r="F29" s="2">
        <v>86.539900000000003</v>
      </c>
      <c r="G29" s="78">
        <v>70.023600000000002</v>
      </c>
      <c r="H29">
        <v>50</v>
      </c>
      <c r="I29" s="2">
        <v>4326.9949999999999</v>
      </c>
      <c r="J29" s="2">
        <v>3501.1800000000003</v>
      </c>
      <c r="K29" s="2">
        <v>825.8149999999996</v>
      </c>
      <c r="L29" s="736">
        <v>0.23586762177323076</v>
      </c>
      <c r="M29" s="2">
        <v>825.8149999999996</v>
      </c>
      <c r="N29" s="29">
        <v>43427</v>
      </c>
      <c r="O29"/>
      <c r="P29" s="736">
        <v>1.7564152489198622E-2</v>
      </c>
      <c r="Q29" s="736">
        <v>3.0200000000000001E-2</v>
      </c>
      <c r="R29" s="2">
        <v>13.334345146379045</v>
      </c>
      <c r="S29" s="865">
        <v>43359</v>
      </c>
      <c r="V29" s="48"/>
      <c r="W29" s="48"/>
      <c r="X29" s="875"/>
      <c r="Y29" s="843"/>
    </row>
    <row r="30" spans="1:41" ht="21.95" customHeight="1" x14ac:dyDescent="0.25">
      <c r="A30" s="51"/>
      <c r="B30" s="51"/>
      <c r="C30" s="51"/>
      <c r="D30" s="788"/>
      <c r="E30" s="22" t="s">
        <v>828</v>
      </c>
      <c r="F30" s="2">
        <v>100.4</v>
      </c>
      <c r="G30" s="78">
        <v>71.708499999999987</v>
      </c>
      <c r="H30">
        <v>40</v>
      </c>
      <c r="I30" s="2">
        <v>4016</v>
      </c>
      <c r="J30" s="2">
        <v>2868.3399999999992</v>
      </c>
      <c r="K30" s="2">
        <v>1147.6599999999999</v>
      </c>
      <c r="L30" s="736">
        <v>0.40011295732026225</v>
      </c>
      <c r="M30" s="2">
        <v>1147.6599999999999</v>
      </c>
      <c r="N30">
        <v>40</v>
      </c>
      <c r="O30"/>
      <c r="P30" s="736">
        <v>2.2709163346613541E-2</v>
      </c>
      <c r="Q30" s="736">
        <v>1.5900000000000001E-2</v>
      </c>
      <c r="R30" s="2">
        <v>21.092436974789919</v>
      </c>
      <c r="T30" s="48"/>
      <c r="V30" s="48"/>
      <c r="W30" s="875"/>
      <c r="X30" s="875"/>
      <c r="Y30" s="843"/>
    </row>
    <row r="31" spans="1:41" ht="21.95" customHeight="1" x14ac:dyDescent="0.25">
      <c r="A31" s="50"/>
      <c r="B31" s="50"/>
      <c r="C31" s="51"/>
      <c r="D31" s="788"/>
      <c r="E31" s="22" t="s">
        <v>760</v>
      </c>
      <c r="F31" s="2">
        <v>9.1998999999999995</v>
      </c>
      <c r="G31" s="78">
        <v>12.004300000000008</v>
      </c>
      <c r="H31">
        <v>400</v>
      </c>
      <c r="I31" s="2">
        <v>3679.96</v>
      </c>
      <c r="J31" s="2">
        <v>4801.720000000003</v>
      </c>
      <c r="K31" s="2">
        <v>-1121.7600000000029</v>
      </c>
      <c r="L31" s="736">
        <v>-0.2336162874969808</v>
      </c>
      <c r="M31" s="2">
        <v>-1121.7600000000029</v>
      </c>
      <c r="N31">
        <v>200</v>
      </c>
      <c r="O31"/>
      <c r="P31" s="736">
        <v>5.2174480157393018E-2</v>
      </c>
      <c r="Q31" s="736">
        <v>-2.3400000000000001E-2</v>
      </c>
      <c r="R31" s="2">
        <v>9.6841052631578943</v>
      </c>
      <c r="S31" s="865">
        <v>43337</v>
      </c>
      <c r="T31" s="48"/>
      <c r="W31" s="875"/>
      <c r="X31" s="874"/>
      <c r="Y31" s="736"/>
      <c r="AB31" s="875"/>
      <c r="AC31" s="875"/>
      <c r="AD31" s="843"/>
    </row>
    <row r="32" spans="1:41" ht="21.95" customHeight="1" x14ac:dyDescent="0.25">
      <c r="A32" s="50"/>
      <c r="B32" s="50"/>
      <c r="C32" s="51"/>
      <c r="D32" s="788"/>
      <c r="E32" s="22" t="s">
        <v>324</v>
      </c>
      <c r="F32" s="2">
        <v>23.729900000000001</v>
      </c>
      <c r="G32" s="78">
        <v>-17.163414634146271</v>
      </c>
      <c r="H32">
        <v>41</v>
      </c>
      <c r="I32" s="2">
        <v>972.92590000000007</v>
      </c>
      <c r="J32" s="2">
        <v>-703.69999999999709</v>
      </c>
      <c r="K32" s="2">
        <v>1676.6258999999973</v>
      </c>
      <c r="L32" s="736"/>
      <c r="M32" s="2">
        <v>1961.5959000000021</v>
      </c>
      <c r="N32">
        <v>41</v>
      </c>
      <c r="O32"/>
      <c r="P32" s="736">
        <v>0</v>
      </c>
      <c r="Q32" s="736">
        <v>2.7699999999999999E-2</v>
      </c>
      <c r="R32" s="2">
        <v>9.6856734693877549</v>
      </c>
      <c r="S32" s="865">
        <v>43345</v>
      </c>
      <c r="T32" s="48"/>
      <c r="W32" s="875"/>
      <c r="X32" s="874"/>
      <c r="Y32" s="736"/>
    </row>
    <row r="33" spans="1:41" ht="21.95" customHeight="1" x14ac:dyDescent="0.25">
      <c r="A33" s="50"/>
      <c r="B33" s="51"/>
      <c r="C33" s="51"/>
      <c r="D33" s="788"/>
      <c r="E33" s="22" t="s">
        <v>62</v>
      </c>
      <c r="F33" s="78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U33" s="48"/>
      <c r="W33" s="48"/>
      <c r="X33" s="875"/>
      <c r="Y33" s="843"/>
      <c r="AB33" s="875"/>
      <c r="AC33" s="875"/>
      <c r="AD33" s="843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78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W34" s="875"/>
      <c r="X34" s="875"/>
      <c r="Y34" s="843"/>
    </row>
    <row r="35" spans="1:41" ht="21.95" customHeight="1" x14ac:dyDescent="0.25">
      <c r="A35" s="50"/>
      <c r="B35" s="50"/>
      <c r="C35" s="51"/>
      <c r="D35" s="788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U35" s="48"/>
      <c r="V35" s="48"/>
      <c r="W35" s="875"/>
      <c r="X35" s="875"/>
      <c r="Y35" s="843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V36" s="48"/>
      <c r="W36" s="875"/>
      <c r="X36" s="874"/>
      <c r="Y36" s="736"/>
      <c r="Z36"/>
      <c r="AA36" s="2"/>
      <c r="AB36" s="874"/>
      <c r="AC36" s="874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1"/>
      <c r="B37" s="152"/>
      <c r="C37" s="325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  <c r="V37" s="48"/>
      <c r="W37" s="48"/>
      <c r="X37" s="874"/>
      <c r="Y37" s="736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 s="2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W38" s="875"/>
      <c r="X38" s="875"/>
      <c r="Y38" s="843"/>
    </row>
    <row r="39" spans="1:41" ht="21.95" customHeight="1" x14ac:dyDescent="0.25">
      <c r="A39" s="51"/>
      <c r="B39" s="51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U39" s="48"/>
      <c r="W39" s="875"/>
      <c r="X39" s="875"/>
      <c r="Y39" s="843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263</v>
      </c>
      <c r="F40" s="78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T40" s="48"/>
      <c r="U40" s="48"/>
      <c r="V40" s="48"/>
      <c r="W40" s="875"/>
      <c r="X40" s="875"/>
      <c r="Y40" s="843"/>
    </row>
    <row r="41" spans="1:41" ht="21.95" customHeight="1" x14ac:dyDescent="0.25">
      <c r="A41" s="50"/>
      <c r="B41" s="50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W41" s="875"/>
      <c r="X41" s="875"/>
      <c r="Y41" s="843"/>
      <c r="AB41" s="875"/>
      <c r="AC41" s="875"/>
      <c r="AD41" s="843"/>
    </row>
    <row r="42" spans="1:41" ht="21.95" customHeight="1" x14ac:dyDescent="0.25">
      <c r="A42" s="50"/>
      <c r="B42" s="51"/>
      <c r="C42" s="51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V42" s="48"/>
      <c r="W42" s="48"/>
      <c r="X42" s="875"/>
      <c r="Y42" s="843"/>
    </row>
    <row r="43" spans="1:41" ht="21.95" customHeight="1" x14ac:dyDescent="0.25">
      <c r="A43" s="51"/>
      <c r="B43" s="51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U43" s="48"/>
      <c r="W43" s="875"/>
      <c r="X43" s="48"/>
      <c r="Y43" s="8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T44" s="48"/>
      <c r="U44" s="48"/>
      <c r="W44" s="875"/>
      <c r="X44" s="875"/>
      <c r="Y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78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T45" s="48"/>
      <c r="W45" s="875"/>
      <c r="X45" s="875"/>
      <c r="Y45" s="843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W46" s="875"/>
      <c r="X46" s="875"/>
      <c r="Y46" s="843"/>
    </row>
    <row r="47" spans="1:41" ht="21.95" customHeight="1" x14ac:dyDescent="0.25">
      <c r="A47" s="51"/>
      <c r="B47" s="51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U47" s="48"/>
      <c r="W47" s="875"/>
      <c r="X47" s="875"/>
      <c r="Y47" s="843"/>
      <c r="AB47" s="875"/>
      <c r="AC47" s="875"/>
      <c r="AD47" s="843"/>
    </row>
    <row r="48" spans="1:41" ht="21.95" customHeight="1" x14ac:dyDescent="0.25">
      <c r="A48" s="50"/>
      <c r="B48" s="50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U48" s="48"/>
      <c r="W48" s="875"/>
      <c r="X48" s="875"/>
      <c r="Y48" s="843"/>
    </row>
    <row r="49" spans="1:41" ht="21.95" customHeight="1" x14ac:dyDescent="0.25">
      <c r="A49" s="50"/>
      <c r="B49" s="51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W49" s="48"/>
      <c r="X49" s="875"/>
      <c r="Y49" s="48"/>
      <c r="AB49" s="875"/>
      <c r="AC49" s="875"/>
      <c r="AD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U50" s="48"/>
      <c r="W50" s="875"/>
      <c r="X50" s="875"/>
      <c r="Y50" s="843"/>
      <c r="AB50" s="875"/>
      <c r="AC50" s="875"/>
      <c r="AD50" s="843"/>
    </row>
    <row r="51" spans="1:41" ht="21.95" customHeight="1" x14ac:dyDescent="0.25">
      <c r="A51" s="51"/>
      <c r="B51" s="51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T51" s="48"/>
      <c r="U51" s="48"/>
      <c r="V51" s="48"/>
      <c r="W51" s="875"/>
      <c r="X51" s="875"/>
      <c r="Y51" s="843"/>
    </row>
    <row r="52" spans="1:41" ht="21.95" customHeight="1" x14ac:dyDescent="0.25">
      <c r="A52" s="50"/>
      <c r="B52" s="51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5">
        <v>43324</v>
      </c>
      <c r="T52" s="48"/>
      <c r="V52" s="48"/>
      <c r="W52" s="875"/>
      <c r="X52" s="875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78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T53" s="48"/>
      <c r="V53" s="48"/>
      <c r="W53" s="875"/>
      <c r="X53" s="48"/>
      <c r="Y53" s="843"/>
      <c r="Z53"/>
      <c r="AA53" s="2"/>
      <c r="AB53" s="874"/>
      <c r="AC53" s="874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1"/>
      <c r="B54" s="152"/>
      <c r="C54" s="325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U54" s="48"/>
      <c r="V54" s="48"/>
      <c r="W54" s="875"/>
      <c r="X54" s="875"/>
      <c r="Y54" s="843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14</v>
      </c>
      <c r="F55" s="78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5">
        <v>43319</v>
      </c>
      <c r="T55" s="48"/>
      <c r="U55" s="48"/>
      <c r="W55" s="875"/>
      <c r="X55" s="874"/>
      <c r="Y55" s="736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W56" s="875"/>
      <c r="X56" s="875"/>
      <c r="Y56" s="843"/>
    </row>
    <row r="57" spans="1:41" ht="21.95" customHeight="1" x14ac:dyDescent="0.25">
      <c r="A57" s="50"/>
      <c r="B57" s="50"/>
      <c r="C57" s="51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V57" s="48"/>
      <c r="W57" s="875"/>
      <c r="X57" s="875"/>
      <c r="Y57" s="843"/>
      <c r="AB57" s="875"/>
      <c r="AC57" s="875"/>
      <c r="AD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U58" s="48"/>
      <c r="V58" s="48"/>
      <c r="W58" s="875"/>
      <c r="X58" s="875"/>
      <c r="Y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V59" s="48"/>
      <c r="W59" s="48"/>
      <c r="X59" s="874"/>
      <c r="Y59" s="736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1291</v>
      </c>
      <c r="P60" s="736">
        <v>2.1768707482993199E-2</v>
      </c>
      <c r="Q60" s="736">
        <v>3.6700000000000003E-2</v>
      </c>
      <c r="R60" s="2">
        <v>12.301255230125523</v>
      </c>
      <c r="S60" s="865">
        <v>43317</v>
      </c>
      <c r="T60" s="48"/>
      <c r="U60" s="48"/>
      <c r="W60" s="875"/>
      <c r="X60" s="875"/>
      <c r="Y60" s="843"/>
      <c r="AB60" s="875"/>
      <c r="AC60" s="875"/>
      <c r="AD60" s="843"/>
    </row>
    <row r="61" spans="1:41" ht="21.95" customHeight="1" x14ac:dyDescent="0.25">
      <c r="A61" s="51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U61" s="48"/>
      <c r="V61" s="48"/>
      <c r="W61" s="875"/>
      <c r="X61" s="875"/>
      <c r="Y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1261</v>
      </c>
      <c r="P62" s="736">
        <v>2.7533918595371108E-2</v>
      </c>
      <c r="Q62" s="736">
        <v>4.4999999999999998E-2</v>
      </c>
      <c r="R62" s="2">
        <v>11.390909090909089</v>
      </c>
      <c r="S62" s="865">
        <v>43314</v>
      </c>
      <c r="T62" s="48"/>
      <c r="U62" s="48"/>
      <c r="W62" s="875"/>
      <c r="X62" s="875"/>
      <c r="Y62" s="843"/>
      <c r="AB62" s="875"/>
      <c r="AC62" s="875"/>
      <c r="AD62" s="843"/>
    </row>
    <row r="63" spans="1:41" ht="21.95" customHeight="1" x14ac:dyDescent="0.25">
      <c r="A63" s="152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W63" s="875"/>
      <c r="X63" s="875"/>
      <c r="Y63" s="84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W64" s="875"/>
      <c r="X64" s="875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  <c r="V65" s="48"/>
      <c r="W65" s="48"/>
      <c r="X65" s="875"/>
      <c r="Y65" s="843"/>
      <c r="AB65" s="875"/>
      <c r="AC65" s="875"/>
      <c r="AD65" s="843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W66" s="875"/>
      <c r="X66" s="875"/>
      <c r="Y66" s="843"/>
      <c r="AB66" s="875"/>
      <c r="AC66" s="875"/>
      <c r="AD66" s="843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V67" s="48"/>
      <c r="W67" s="875"/>
      <c r="X67" s="875"/>
      <c r="Y67" s="843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U68" s="48"/>
      <c r="V68" s="48"/>
      <c r="W68" s="875"/>
      <c r="X68" s="875"/>
      <c r="Y68" s="843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W69" s="48"/>
      <c r="X69" s="875"/>
      <c r="Y69" s="843"/>
      <c r="Z69"/>
      <c r="AA69" s="2"/>
      <c r="AB69" s="874"/>
      <c r="AC69" s="874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1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U70" s="48"/>
      <c r="W70" s="875"/>
      <c r="X70" s="875"/>
      <c r="Y70" s="843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W71" s="875"/>
      <c r="X71" s="875"/>
      <c r="Y71" s="843"/>
    </row>
    <row r="72" spans="1:41" ht="21.95" customHeight="1" x14ac:dyDescent="0.25">
      <c r="A72" s="50"/>
      <c r="B72" s="51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V72" s="48"/>
      <c r="W72" s="875"/>
      <c r="X72" s="875"/>
      <c r="Y72" s="843"/>
      <c r="AB72" s="875"/>
      <c r="AC72" s="875"/>
      <c r="AD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V74" s="48"/>
      <c r="W74" s="875"/>
      <c r="X74" s="874"/>
      <c r="Y74" s="736"/>
      <c r="AB74" s="875"/>
      <c r="AC74" s="875"/>
      <c r="AD74" s="843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V75" s="48"/>
      <c r="W75" s="875"/>
      <c r="X75" s="875"/>
      <c r="Y75" s="843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U76" s="48"/>
      <c r="V76" s="48"/>
      <c r="W76" s="875"/>
      <c r="X76" s="875"/>
      <c r="Y76" s="843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 s="2"/>
      <c r="AN76"/>
      <c r="AO76"/>
    </row>
    <row r="77" spans="1:41" ht="21.95" customHeight="1" x14ac:dyDescent="0.25">
      <c r="A77" s="152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W77" s="875"/>
      <c r="X77" s="875"/>
      <c r="Y77" s="48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U78" s="48"/>
      <c r="W78" s="875"/>
      <c r="X78" s="875"/>
      <c r="Y78" s="843"/>
    </row>
    <row r="79" spans="1:41" ht="21.95" customHeight="1" x14ac:dyDescent="0.25">
      <c r="A79" s="60"/>
      <c r="B79" s="61"/>
      <c r="C79" s="60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U79" s="48"/>
      <c r="W79" s="875"/>
      <c r="X79" s="875"/>
      <c r="Y79" s="843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U80" s="48"/>
      <c r="W80" s="875"/>
      <c r="X80" s="875"/>
      <c r="Y80" s="843"/>
      <c r="Z80"/>
      <c r="AA80" s="2"/>
      <c r="AB80" s="874"/>
      <c r="AC80" s="874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V81" s="48"/>
      <c r="W81" s="875"/>
      <c r="X81" s="48"/>
      <c r="Y81" s="843"/>
    </row>
    <row r="82" spans="1:41" ht="21.95" customHeight="1" x14ac:dyDescent="0.25">
      <c r="A82" s="51"/>
      <c r="B82" s="51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U82" s="48"/>
      <c r="W82" s="875"/>
      <c r="X82" s="875"/>
      <c r="Y82" s="843"/>
    </row>
    <row r="83" spans="1:41" ht="21.95" customHeight="1" x14ac:dyDescent="0.25">
      <c r="A83" s="51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U83" s="48"/>
      <c r="V83" s="48"/>
      <c r="W83" s="875"/>
      <c r="X83" s="849"/>
      <c r="Y83" s="843"/>
      <c r="AB83" s="875"/>
      <c r="AC83" s="875"/>
      <c r="AD83" s="843"/>
    </row>
    <row r="84" spans="1:41" ht="21.95" customHeight="1" x14ac:dyDescent="0.25">
      <c r="A84" s="50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U84" s="48"/>
      <c r="V84" s="48"/>
      <c r="W84" s="875"/>
      <c r="X84" s="875"/>
      <c r="Y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W85" s="48"/>
      <c r="X85" s="874"/>
      <c r="Y85" s="2"/>
    </row>
    <row r="86" spans="1:41" ht="21.95" customHeight="1" x14ac:dyDescent="0.25">
      <c r="A86" s="50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U86" s="48"/>
      <c r="AB86" s="875"/>
      <c r="AC86" s="875"/>
      <c r="AD86" s="843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78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U87" s="48"/>
      <c r="V87" s="48"/>
      <c r="W87" s="875"/>
      <c r="X87" s="875"/>
      <c r="Y87" s="843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W88" s="875"/>
      <c r="X88" s="875"/>
      <c r="Y88" s="843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W89" s="875"/>
      <c r="X89" s="875"/>
      <c r="Y89" s="843"/>
      <c r="AB89" s="875"/>
      <c r="AC89" s="875"/>
      <c r="AD89" s="843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31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30" priority="659">
      <formula>$H2=0</formula>
    </cfRule>
  </conditionalFormatting>
  <conditionalFormatting sqref="K105:K200">
    <cfRule type="expression" dxfId="3229" priority="660">
      <formula>$J105=0</formula>
    </cfRule>
  </conditionalFormatting>
  <conditionalFormatting sqref="K105:K458">
    <cfRule type="expression" dxfId="3228" priority="701">
      <formula>$J105&lt;0</formula>
    </cfRule>
  </conditionalFormatting>
  <conditionalFormatting sqref="E59">
    <cfRule type="expression" dxfId="3227" priority="630">
      <formula>$H59=0</formula>
    </cfRule>
  </conditionalFormatting>
  <conditionalFormatting sqref="E5">
    <cfRule type="expression" dxfId="3226" priority="608">
      <formula>$H5=0</formula>
    </cfRule>
  </conditionalFormatting>
  <conditionalFormatting sqref="E60">
    <cfRule type="expression" dxfId="3225" priority="586">
      <formula>$H60=0</formula>
    </cfRule>
  </conditionalFormatting>
  <conditionalFormatting sqref="E62">
    <cfRule type="expression" dxfId="3224" priority="575">
      <formula>$H62=0</formula>
    </cfRule>
  </conditionalFormatting>
  <conditionalFormatting sqref="E61">
    <cfRule type="expression" dxfId="3223" priority="564">
      <formula>$H61=0</formula>
    </cfRule>
  </conditionalFormatting>
  <conditionalFormatting sqref="E8">
    <cfRule type="expression" dxfId="3222" priority="549">
      <formula>$H8=0</formula>
    </cfRule>
  </conditionalFormatting>
  <conditionalFormatting sqref="E63">
    <cfRule type="expression" dxfId="3221" priority="539">
      <formula>$H63=0</formula>
    </cfRule>
  </conditionalFormatting>
  <conditionalFormatting sqref="E20">
    <cfRule type="expression" dxfId="3220" priority="529">
      <formula>$H20=0</formula>
    </cfRule>
  </conditionalFormatting>
  <conditionalFormatting sqref="E64">
    <cfRule type="expression" dxfId="3219" priority="520">
      <formula>$H64=0</formula>
    </cfRule>
  </conditionalFormatting>
  <conditionalFormatting sqref="E65">
    <cfRule type="expression" dxfId="3218" priority="513">
      <formula>$H65=0</formula>
    </cfRule>
  </conditionalFormatting>
  <conditionalFormatting sqref="E11">
    <cfRule type="expression" dxfId="3217" priority="504">
      <formula>$H11=0</formula>
    </cfRule>
  </conditionalFormatting>
  <conditionalFormatting sqref="E9">
    <cfRule type="expression" dxfId="3216" priority="497">
      <formula>$H9=0</formula>
    </cfRule>
  </conditionalFormatting>
  <conditionalFormatting sqref="E66">
    <cfRule type="expression" dxfId="3215" priority="488">
      <formula>$H66=0</formula>
    </cfRule>
  </conditionalFormatting>
  <conditionalFormatting sqref="E10">
    <cfRule type="expression" dxfId="3214" priority="479">
      <formula>$H10=0</formula>
    </cfRule>
  </conditionalFormatting>
  <conditionalFormatting sqref="E26:E28 E30 E45:E49 E36:E43">
    <cfRule type="expression" dxfId="3213" priority="475">
      <formula>$H26=0</formula>
    </cfRule>
  </conditionalFormatting>
  <conditionalFormatting sqref="E29">
    <cfRule type="expression" dxfId="3212" priority="474">
      <formula>$H29=0</formula>
    </cfRule>
  </conditionalFormatting>
  <conditionalFormatting sqref="E31">
    <cfRule type="expression" dxfId="3211" priority="473">
      <formula>$H31=0</formula>
    </cfRule>
  </conditionalFormatting>
  <conditionalFormatting sqref="E32">
    <cfRule type="expression" dxfId="3210" priority="472">
      <formula>$H32=0</formula>
    </cfRule>
  </conditionalFormatting>
  <conditionalFormatting sqref="E44">
    <cfRule type="expression" dxfId="3209" priority="471">
      <formula>$H44=0</formula>
    </cfRule>
  </conditionalFormatting>
  <conditionalFormatting sqref="E35">
    <cfRule type="expression" dxfId="3208" priority="470">
      <formula>$H35=0</formula>
    </cfRule>
  </conditionalFormatting>
  <conditionalFormatting sqref="E33">
    <cfRule type="expression" dxfId="3207" priority="469">
      <formula>$H33=0</formula>
    </cfRule>
  </conditionalFormatting>
  <conditionalFormatting sqref="E34">
    <cfRule type="expression" dxfId="3206" priority="468">
      <formula>$H34=0</formula>
    </cfRule>
  </conditionalFormatting>
  <conditionalFormatting sqref="E67">
    <cfRule type="expression" dxfId="3205" priority="464">
      <formula>$H67=0</formula>
    </cfRule>
  </conditionalFormatting>
  <conditionalFormatting sqref="E69:E70">
    <cfRule type="expression" dxfId="3204" priority="457">
      <formula>$H69=0</formula>
    </cfRule>
  </conditionalFormatting>
  <conditionalFormatting sqref="E68">
    <cfRule type="expression" dxfId="3203" priority="450">
      <formula>$H68=0</formula>
    </cfRule>
  </conditionalFormatting>
  <conditionalFormatting sqref="E69:E70">
    <cfRule type="expression" dxfId="3202" priority="442">
      <formula>$H69=0</formula>
    </cfRule>
  </conditionalFormatting>
  <conditionalFormatting sqref="E71">
    <cfRule type="expression" dxfId="3201" priority="435">
      <formula>$H71=0</formula>
    </cfRule>
  </conditionalFormatting>
  <conditionalFormatting sqref="E72">
    <cfRule type="expression" dxfId="3200" priority="412">
      <formula>$H72=0</formula>
    </cfRule>
  </conditionalFormatting>
  <conditionalFormatting sqref="E72">
    <cfRule type="expression" dxfId="3199" priority="404">
      <formula>$H72=0</formula>
    </cfRule>
  </conditionalFormatting>
  <conditionalFormatting sqref="E74">
    <cfRule type="expression" dxfId="3198" priority="397">
      <formula>$H74=0</formula>
    </cfRule>
  </conditionalFormatting>
  <conditionalFormatting sqref="E73">
    <cfRule type="expression" dxfId="3197" priority="390">
      <formula>$H73=0</formula>
    </cfRule>
  </conditionalFormatting>
  <conditionalFormatting sqref="E75">
    <cfRule type="expression" dxfId="3196" priority="373">
      <formula>$H75=0</formula>
    </cfRule>
  </conditionalFormatting>
  <conditionalFormatting sqref="E7">
    <cfRule type="expression" dxfId="3195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94" priority="349">
      <formula>$H76=0</formula>
    </cfRule>
  </conditionalFormatting>
  <conditionalFormatting sqref="E77">
    <cfRule type="expression" dxfId="3193" priority="336">
      <formula>$H77=0</formula>
    </cfRule>
  </conditionalFormatting>
  <conditionalFormatting sqref="E78">
    <cfRule type="expression" dxfId="3192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91" priority="310">
      <formula>$H79=0</formula>
    </cfRule>
  </conditionalFormatting>
  <conditionalFormatting sqref="E80">
    <cfRule type="expression" dxfId="3190" priority="300">
      <formula>$H80=0</formula>
    </cfRule>
  </conditionalFormatting>
  <conditionalFormatting sqref="E81">
    <cfRule type="expression" dxfId="3189" priority="290">
      <formula>$H81=0</formula>
    </cfRule>
  </conditionalFormatting>
  <conditionalFormatting sqref="E82">
    <cfRule type="expression" dxfId="3188" priority="280">
      <formula>$H82=0</formula>
    </cfRule>
  </conditionalFormatting>
  <conditionalFormatting sqref="E83">
    <cfRule type="expression" dxfId="3187" priority="270">
      <formula>$H83=0</formula>
    </cfRule>
  </conditionalFormatting>
  <conditionalFormatting sqref="E84">
    <cfRule type="expression" dxfId="3186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85" priority="249">
      <formula>$H85=0</formula>
    </cfRule>
  </conditionalFormatting>
  <conditionalFormatting sqref="R105:R1048576">
    <cfRule type="expression" dxfId="3184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83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82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81" priority="214">
      <formula>K3&gt;0</formula>
    </cfRule>
    <cfRule type="expression" dxfId="3180" priority="215">
      <formula>K3&lt;0</formula>
    </cfRule>
  </conditionalFormatting>
  <conditionalFormatting sqref="K2 K4 K6 K8 K10 K12 K14 K16 K18 K20 K22 K24 K26 K28 K30">
    <cfRule type="expression" dxfId="3179" priority="212">
      <formula>K2&gt;0</formula>
    </cfRule>
    <cfRule type="expression" dxfId="3178" priority="213">
      <formula>K2&lt;0</formula>
    </cfRule>
  </conditionalFormatting>
  <conditionalFormatting sqref="K23 K25 K27 K29">
    <cfRule type="expression" dxfId="3177" priority="210">
      <formula>K23&gt;0</formula>
    </cfRule>
    <cfRule type="expression" dxfId="3176" priority="211">
      <formula>K23&lt;0</formula>
    </cfRule>
  </conditionalFormatting>
  <conditionalFormatting sqref="K31 K33 K40 K35 K42 K37:K38">
    <cfRule type="expression" dxfId="3175" priority="208">
      <formula>K31&gt;0</formula>
    </cfRule>
    <cfRule type="expression" dxfId="3174" priority="209">
      <formula>K31&lt;0</formula>
    </cfRule>
  </conditionalFormatting>
  <conditionalFormatting sqref="K32 K39 K34 K41 K36 K43">
    <cfRule type="expression" dxfId="3173" priority="206">
      <formula>K32&gt;0</formula>
    </cfRule>
    <cfRule type="expression" dxfId="3172" priority="207">
      <formula>K32&lt;0</formula>
    </cfRule>
  </conditionalFormatting>
  <conditionalFormatting sqref="K45 K47 K49 K51 K53">
    <cfRule type="expression" dxfId="3171" priority="204">
      <formula>K45&gt;0</formula>
    </cfRule>
    <cfRule type="expression" dxfId="3170" priority="205">
      <formula>K45&lt;0</formula>
    </cfRule>
  </conditionalFormatting>
  <conditionalFormatting sqref="K46 K48 K50 K52">
    <cfRule type="expression" dxfId="3169" priority="202">
      <formula>K46&gt;0</formula>
    </cfRule>
    <cfRule type="expression" dxfId="3168" priority="203">
      <formula>K46&lt;0</formula>
    </cfRule>
  </conditionalFormatting>
  <conditionalFormatting sqref="K54 K56 K58 K60">
    <cfRule type="expression" dxfId="3167" priority="200">
      <formula>K54&gt;0</formula>
    </cfRule>
    <cfRule type="expression" dxfId="3166" priority="201">
      <formula>K54&lt;0</formula>
    </cfRule>
  </conditionalFormatting>
  <conditionalFormatting sqref="K55 K57 K59">
    <cfRule type="expression" dxfId="3165" priority="198">
      <formula>K55&gt;0</formula>
    </cfRule>
    <cfRule type="expression" dxfId="3164" priority="199">
      <formula>K55&lt;0</formula>
    </cfRule>
  </conditionalFormatting>
  <conditionalFormatting sqref="K68 K70 K72 K74">
    <cfRule type="expression" dxfId="3163" priority="196">
      <formula>K68&gt;0</formula>
    </cfRule>
    <cfRule type="expression" dxfId="3162" priority="197">
      <formula>K68&lt;0</formula>
    </cfRule>
  </conditionalFormatting>
  <conditionalFormatting sqref="K69 K71 K73">
    <cfRule type="expression" dxfId="3161" priority="194">
      <formula>K69&gt;0</formula>
    </cfRule>
    <cfRule type="expression" dxfId="3160" priority="195">
      <formula>K69&lt;0</formula>
    </cfRule>
  </conditionalFormatting>
  <conditionalFormatting sqref="K75 K77 K79 K81 K83">
    <cfRule type="expression" dxfId="3159" priority="192">
      <formula>K75&gt;0</formula>
    </cfRule>
    <cfRule type="expression" dxfId="3158" priority="193">
      <formula>K75&lt;0</formula>
    </cfRule>
  </conditionalFormatting>
  <conditionalFormatting sqref="K76 K78 K80 K82">
    <cfRule type="expression" dxfId="3157" priority="190">
      <formula>K76&gt;0</formula>
    </cfRule>
    <cfRule type="expression" dxfId="3156" priority="191">
      <formula>K76&lt;0</formula>
    </cfRule>
  </conditionalFormatting>
  <conditionalFormatting sqref="K82 K84 K88">
    <cfRule type="expression" dxfId="3155" priority="188">
      <formula>K82&gt;0</formula>
    </cfRule>
    <cfRule type="expression" dxfId="3154" priority="189">
      <formula>K82&lt;0</formula>
    </cfRule>
  </conditionalFormatting>
  <conditionalFormatting sqref="K83 K85">
    <cfRule type="expression" dxfId="3153" priority="186">
      <formula>K83&gt;0</formula>
    </cfRule>
    <cfRule type="expression" dxfId="3152" priority="187">
      <formula>K83&lt;0</formula>
    </cfRule>
  </conditionalFormatting>
  <conditionalFormatting sqref="M105:M200">
    <cfRule type="expression" dxfId="3151" priority="184">
      <formula>$J105=0</formula>
    </cfRule>
  </conditionalFormatting>
  <conditionalFormatting sqref="M105:M458">
    <cfRule type="expression" dxfId="3150" priority="185">
      <formula>$J105&lt;0</formula>
    </cfRule>
  </conditionalFormatting>
  <conditionalFormatting sqref="M3 M5 M7 M9 M11 M13 M15 M17 M19 M21">
    <cfRule type="expression" dxfId="3149" priority="182">
      <formula>M3&gt;0</formula>
    </cfRule>
    <cfRule type="expression" dxfId="3148" priority="183">
      <formula>M3&lt;0</formula>
    </cfRule>
  </conditionalFormatting>
  <conditionalFormatting sqref="M2 M4 M6 M8 M10 M12 M14 M16 M18 M20 M22 M24 M26 M28 M30">
    <cfRule type="expression" dxfId="3147" priority="180">
      <formula>M2&gt;0</formula>
    </cfRule>
    <cfRule type="expression" dxfId="3146" priority="181">
      <formula>M2&lt;0</formula>
    </cfRule>
  </conditionalFormatting>
  <conditionalFormatting sqref="M23 M25 M27 M29">
    <cfRule type="expression" dxfId="3145" priority="178">
      <formula>M23&gt;0</formula>
    </cfRule>
    <cfRule type="expression" dxfId="3144" priority="179">
      <formula>M23&lt;0</formula>
    </cfRule>
  </conditionalFormatting>
  <conditionalFormatting sqref="M31 M33 M40 M35 M42 M37:M38">
    <cfRule type="expression" dxfId="3143" priority="176">
      <formula>M31&gt;0</formula>
    </cfRule>
    <cfRule type="expression" dxfId="3142" priority="177">
      <formula>M31&lt;0</formula>
    </cfRule>
  </conditionalFormatting>
  <conditionalFormatting sqref="M32 M39 M34 M41 M36 M43">
    <cfRule type="expression" dxfId="3141" priority="174">
      <formula>M32&gt;0</formula>
    </cfRule>
    <cfRule type="expression" dxfId="3140" priority="175">
      <formula>M32&lt;0</formula>
    </cfRule>
  </conditionalFormatting>
  <conditionalFormatting sqref="M45 M47 M49 M51 M53">
    <cfRule type="expression" dxfId="3139" priority="172">
      <formula>M45&gt;0</formula>
    </cfRule>
    <cfRule type="expression" dxfId="3138" priority="173">
      <formula>M45&lt;0</formula>
    </cfRule>
  </conditionalFormatting>
  <conditionalFormatting sqref="M46 M48 M50 M52">
    <cfRule type="expression" dxfId="3137" priority="170">
      <formula>M46&gt;0</formula>
    </cfRule>
    <cfRule type="expression" dxfId="3136" priority="171">
      <formula>M46&lt;0</formula>
    </cfRule>
  </conditionalFormatting>
  <conditionalFormatting sqref="M54 M56 M58 M60">
    <cfRule type="expression" dxfId="3135" priority="168">
      <formula>M54&gt;0</formula>
    </cfRule>
    <cfRule type="expression" dxfId="3134" priority="169">
      <formula>M54&lt;0</formula>
    </cfRule>
  </conditionalFormatting>
  <conditionalFormatting sqref="M55 M57 M59 M61">
    <cfRule type="expression" dxfId="3133" priority="166">
      <formula>M55&gt;0</formula>
    </cfRule>
    <cfRule type="expression" dxfId="3132" priority="167">
      <formula>M55&lt;0</formula>
    </cfRule>
  </conditionalFormatting>
  <conditionalFormatting sqref="M68 M70 M72 M74">
    <cfRule type="expression" dxfId="3131" priority="164">
      <formula>M68&gt;0</formula>
    </cfRule>
    <cfRule type="expression" dxfId="3130" priority="165">
      <formula>M68&lt;0</formula>
    </cfRule>
  </conditionalFormatting>
  <conditionalFormatting sqref="M67 M69 M71 M73">
    <cfRule type="expression" dxfId="3129" priority="162">
      <formula>M67&gt;0</formula>
    </cfRule>
    <cfRule type="expression" dxfId="3128" priority="163">
      <formula>M67&lt;0</formula>
    </cfRule>
  </conditionalFormatting>
  <conditionalFormatting sqref="M75 M77 M79 M81 M83">
    <cfRule type="expression" dxfId="3127" priority="160">
      <formula>M75&gt;0</formula>
    </cfRule>
    <cfRule type="expression" dxfId="3126" priority="161">
      <formula>M75&lt;0</formula>
    </cfRule>
  </conditionalFormatting>
  <conditionalFormatting sqref="M76 M78 M80 M82">
    <cfRule type="expression" dxfId="3125" priority="158">
      <formula>M76&gt;0</formula>
    </cfRule>
    <cfRule type="expression" dxfId="3124" priority="159">
      <formula>M76&lt;0</formula>
    </cfRule>
  </conditionalFormatting>
  <conditionalFormatting sqref="M82 M84 M88">
    <cfRule type="expression" dxfId="3123" priority="156">
      <formula>M82&gt;0</formula>
    </cfRule>
    <cfRule type="expression" dxfId="3122" priority="157">
      <formula>M82&lt;0</formula>
    </cfRule>
  </conditionalFormatting>
  <conditionalFormatting sqref="M83 M85">
    <cfRule type="expression" dxfId="3121" priority="154">
      <formula>M83&gt;0</formula>
    </cfRule>
    <cfRule type="expression" dxfId="3120" priority="155">
      <formula>M83&lt;0</formula>
    </cfRule>
  </conditionalFormatting>
  <conditionalFormatting sqref="L105:L200">
    <cfRule type="expression" dxfId="3119" priority="152">
      <formula>$J105=0</formula>
    </cfRule>
  </conditionalFormatting>
  <conditionalFormatting sqref="L105:L458">
    <cfRule type="expression" dxfId="3118" priority="153">
      <formula>$J105&lt;0</formula>
    </cfRule>
  </conditionalFormatting>
  <conditionalFormatting sqref="L3 L5 L7 L9 L11 L13 L15 L17 L19 L21">
    <cfRule type="expression" dxfId="3117" priority="150">
      <formula>L3&gt;0</formula>
    </cfRule>
    <cfRule type="expression" dxfId="3116" priority="151">
      <formula>L3&lt;0</formula>
    </cfRule>
  </conditionalFormatting>
  <conditionalFormatting sqref="L2 L4 L6 L8 L10 L12 L14 L16 L18 L20 L22 L24 L26 L28 L30">
    <cfRule type="expression" dxfId="3115" priority="148">
      <formula>L2&gt;0</formula>
    </cfRule>
    <cfRule type="expression" dxfId="3114" priority="149">
      <formula>L2&lt;0</formula>
    </cfRule>
  </conditionalFormatting>
  <conditionalFormatting sqref="L23 L25 L27 L29">
    <cfRule type="expression" dxfId="3113" priority="146">
      <formula>L23&gt;0</formula>
    </cfRule>
    <cfRule type="expression" dxfId="3112" priority="147">
      <formula>L23&lt;0</formula>
    </cfRule>
  </conditionalFormatting>
  <conditionalFormatting sqref="L31 L33 L40 L35 L42 L37:L38">
    <cfRule type="expression" dxfId="3111" priority="144">
      <formula>L31&gt;0</formula>
    </cfRule>
    <cfRule type="expression" dxfId="3110" priority="145">
      <formula>L31&lt;0</formula>
    </cfRule>
  </conditionalFormatting>
  <conditionalFormatting sqref="L32 L39 L34 L41 L36 L43">
    <cfRule type="expression" dxfId="3109" priority="142">
      <formula>L32&gt;0</formula>
    </cfRule>
    <cfRule type="expression" dxfId="3108" priority="143">
      <formula>L32&lt;0</formula>
    </cfRule>
  </conditionalFormatting>
  <conditionalFormatting sqref="L45 L47 L49 L51 L53">
    <cfRule type="expression" dxfId="3107" priority="140">
      <formula>L45&gt;0</formula>
    </cfRule>
    <cfRule type="expression" dxfId="3106" priority="141">
      <formula>L45&lt;0</formula>
    </cfRule>
  </conditionalFormatting>
  <conditionalFormatting sqref="L46 L48 L50 L52">
    <cfRule type="expression" dxfId="3105" priority="138">
      <formula>L46&gt;0</formula>
    </cfRule>
    <cfRule type="expression" dxfId="3104" priority="139">
      <formula>L46&lt;0</formula>
    </cfRule>
  </conditionalFormatting>
  <conditionalFormatting sqref="L54 L56 L58 L60 L62">
    <cfRule type="expression" dxfId="3103" priority="136">
      <formula>L54&gt;0</formula>
    </cfRule>
    <cfRule type="expression" dxfId="3102" priority="137">
      <formula>L54&lt;0</formula>
    </cfRule>
  </conditionalFormatting>
  <conditionalFormatting sqref="L55 L57 L59 L61">
    <cfRule type="expression" dxfId="3101" priority="134">
      <formula>L55&gt;0</formula>
    </cfRule>
    <cfRule type="expression" dxfId="3100" priority="135">
      <formula>L55&lt;0</formula>
    </cfRule>
  </conditionalFormatting>
  <conditionalFormatting sqref="L66 L68 L70 L72 L74">
    <cfRule type="expression" dxfId="3099" priority="132">
      <formula>L66&gt;0</formula>
    </cfRule>
    <cfRule type="expression" dxfId="3098" priority="133">
      <formula>L66&lt;0</formula>
    </cfRule>
  </conditionalFormatting>
  <conditionalFormatting sqref="L58:L79">
    <cfRule type="expression" dxfId="3097" priority="130">
      <formula>L58&gt;0</formula>
    </cfRule>
    <cfRule type="expression" dxfId="3096" priority="131">
      <formula>L58&lt;0</formula>
    </cfRule>
  </conditionalFormatting>
  <conditionalFormatting sqref="L75 L77 L79 L81 L83">
    <cfRule type="expression" dxfId="3095" priority="128">
      <formula>L75&gt;0</formula>
    </cfRule>
    <cfRule type="expression" dxfId="3094" priority="129">
      <formula>L75&lt;0</formula>
    </cfRule>
  </conditionalFormatting>
  <conditionalFormatting sqref="L76 L78 L80 L82">
    <cfRule type="expression" dxfId="3093" priority="126">
      <formula>L76&gt;0</formula>
    </cfRule>
    <cfRule type="expression" dxfId="3092" priority="127">
      <formula>L76&lt;0</formula>
    </cfRule>
  </conditionalFormatting>
  <conditionalFormatting sqref="L82 L84 L88">
    <cfRule type="expression" dxfId="3091" priority="124">
      <formula>L82&gt;0</formula>
    </cfRule>
    <cfRule type="expression" dxfId="3090" priority="125">
      <formula>L82&lt;0</formula>
    </cfRule>
  </conditionalFormatting>
  <conditionalFormatting sqref="L83 L85">
    <cfRule type="expression" dxfId="3089" priority="122">
      <formula>L83&gt;0</formula>
    </cfRule>
    <cfRule type="expression" dxfId="3088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7" priority="119">
      <formula>M44&gt;0</formula>
    </cfRule>
    <cfRule type="expression" dxfId="3086" priority="120">
      <formula>M44&lt;0</formula>
    </cfRule>
  </conditionalFormatting>
  <conditionalFormatting sqref="M62:M66">
    <cfRule type="expression" dxfId="3085" priority="117">
      <formula>M62&gt;0</formula>
    </cfRule>
    <cfRule type="expression" dxfId="3084" priority="118">
      <formula>M62&lt;0</formula>
    </cfRule>
  </conditionalFormatting>
  <conditionalFormatting sqref="E86">
    <cfRule type="expression" dxfId="3083" priority="116">
      <formula>$H86=0</formula>
    </cfRule>
  </conditionalFormatting>
  <conditionalFormatting sqref="K86">
    <cfRule type="expression" dxfId="3082" priority="114">
      <formula>K86&gt;0</formula>
    </cfRule>
    <cfRule type="expression" dxfId="3081" priority="115">
      <formula>K86&lt;0</formula>
    </cfRule>
  </conditionalFormatting>
  <conditionalFormatting sqref="M86">
    <cfRule type="expression" dxfId="3080" priority="112">
      <formula>M86&gt;0</formula>
    </cfRule>
    <cfRule type="expression" dxfId="3079" priority="113">
      <formula>M86&lt;0</formula>
    </cfRule>
  </conditionalFormatting>
  <conditionalFormatting sqref="L86">
    <cfRule type="expression" dxfId="3078" priority="110">
      <formula>L86&gt;0</formula>
    </cfRule>
    <cfRule type="expression" dxfId="3077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6" priority="104">
      <formula>K61&gt;0</formula>
    </cfRule>
    <cfRule type="expression" dxfId="3075" priority="105">
      <formula>K61&lt;0</formula>
    </cfRule>
  </conditionalFormatting>
  <conditionalFormatting sqref="K44">
    <cfRule type="expression" dxfId="3074" priority="102">
      <formula>K44&gt;0</formula>
    </cfRule>
    <cfRule type="expression" dxfId="3073" priority="103">
      <formula>K44&lt;0</formula>
    </cfRule>
  </conditionalFormatting>
  <conditionalFormatting sqref="E87">
    <cfRule type="expression" dxfId="3072" priority="101">
      <formula>$H87=0</formula>
    </cfRule>
  </conditionalFormatting>
  <conditionalFormatting sqref="K87">
    <cfRule type="expression" dxfId="3071" priority="99">
      <formula>K87&gt;0</formula>
    </cfRule>
    <cfRule type="expression" dxfId="3070" priority="100">
      <formula>K87&lt;0</formula>
    </cfRule>
  </conditionalFormatting>
  <conditionalFormatting sqref="M87">
    <cfRule type="expression" dxfId="3069" priority="97">
      <formula>M87&gt;0</formula>
    </cfRule>
    <cfRule type="expression" dxfId="3068" priority="98">
      <formula>M87&lt;0</formula>
    </cfRule>
  </conditionalFormatting>
  <conditionalFormatting sqref="L87">
    <cfRule type="expression" dxfId="3067" priority="95">
      <formula>L87&gt;0</formula>
    </cfRule>
    <cfRule type="expression" dxfId="3066" priority="96">
      <formula>L87&lt;0</formula>
    </cfRule>
  </conditionalFormatting>
  <conditionalFormatting sqref="E88">
    <cfRule type="expression" dxfId="3065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64" priority="82">
      <formula>$H89=0</formula>
    </cfRule>
  </conditionalFormatting>
  <conditionalFormatting sqref="E90">
    <cfRule type="expression" dxfId="3063" priority="81">
      <formula>$H90=0</formula>
    </cfRule>
  </conditionalFormatting>
  <conditionalFormatting sqref="E91">
    <cfRule type="expression" dxfId="3062" priority="80">
      <formula>$H91=0</formula>
    </cfRule>
  </conditionalFormatting>
  <conditionalFormatting sqref="K89">
    <cfRule type="expression" dxfId="3061" priority="78">
      <formula>K89&gt;0</formula>
    </cfRule>
    <cfRule type="expression" dxfId="3060" priority="79">
      <formula>K89&lt;0</formula>
    </cfRule>
  </conditionalFormatting>
  <conditionalFormatting sqref="K90">
    <cfRule type="expression" dxfId="3059" priority="76">
      <formula>K90&gt;0</formula>
    </cfRule>
    <cfRule type="expression" dxfId="3058" priority="77">
      <formula>K90&lt;0</formula>
    </cfRule>
  </conditionalFormatting>
  <conditionalFormatting sqref="K89 K91">
    <cfRule type="expression" dxfId="3057" priority="74">
      <formula>K89&gt;0</formula>
    </cfRule>
    <cfRule type="expression" dxfId="3056" priority="75">
      <formula>K89&lt;0</formula>
    </cfRule>
  </conditionalFormatting>
  <conditionalFormatting sqref="M89">
    <cfRule type="expression" dxfId="3055" priority="72">
      <formula>M89&gt;0</formula>
    </cfRule>
    <cfRule type="expression" dxfId="3054" priority="73">
      <formula>M89&lt;0</formula>
    </cfRule>
  </conditionalFormatting>
  <conditionalFormatting sqref="M90">
    <cfRule type="expression" dxfId="3053" priority="70">
      <formula>M90&gt;0</formula>
    </cfRule>
    <cfRule type="expression" dxfId="3052" priority="71">
      <formula>M90&lt;0</formula>
    </cfRule>
  </conditionalFormatting>
  <conditionalFormatting sqref="M89 M91">
    <cfRule type="expression" dxfId="3051" priority="68">
      <formula>M89&gt;0</formula>
    </cfRule>
    <cfRule type="expression" dxfId="3050" priority="69">
      <formula>M89&lt;0</formula>
    </cfRule>
  </conditionalFormatting>
  <conditionalFormatting sqref="L89">
    <cfRule type="expression" dxfId="3049" priority="66">
      <formula>L89&gt;0</formula>
    </cfRule>
    <cfRule type="expression" dxfId="3048" priority="67">
      <formula>L89&lt;0</formula>
    </cfRule>
  </conditionalFormatting>
  <conditionalFormatting sqref="L90">
    <cfRule type="expression" dxfId="3047" priority="64">
      <formula>L90&gt;0</formula>
    </cfRule>
    <cfRule type="expression" dxfId="3046" priority="65">
      <formula>L90&lt;0</formula>
    </cfRule>
  </conditionalFormatting>
  <conditionalFormatting sqref="L89 L91">
    <cfRule type="expression" dxfId="3045" priority="62">
      <formula>L89&gt;0</formula>
    </cfRule>
    <cfRule type="expression" dxfId="3044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43" priority="60">
      <formula>$H92=0</formula>
    </cfRule>
  </conditionalFormatting>
  <conditionalFormatting sqref="K92">
    <cfRule type="expression" dxfId="3042" priority="58">
      <formula>K92&gt;0</formula>
    </cfRule>
    <cfRule type="expression" dxfId="3041" priority="59">
      <formula>K92&lt;0</formula>
    </cfRule>
  </conditionalFormatting>
  <conditionalFormatting sqref="M92">
    <cfRule type="expression" dxfId="3040" priority="56">
      <formula>M92&gt;0</formula>
    </cfRule>
    <cfRule type="expression" dxfId="3039" priority="57">
      <formula>M92&lt;0</formula>
    </cfRule>
  </conditionalFormatting>
  <conditionalFormatting sqref="L92">
    <cfRule type="expression" dxfId="3038" priority="54">
      <formula>L92&gt;0</formula>
    </cfRule>
    <cfRule type="expression" dxfId="3037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36" priority="51">
      <formula>$H93=0</formula>
    </cfRule>
  </conditionalFormatting>
  <conditionalFormatting sqref="K93">
    <cfRule type="expression" dxfId="3035" priority="49">
      <formula>K93&gt;0</formula>
    </cfRule>
    <cfRule type="expression" dxfId="3034" priority="50">
      <formula>K93&lt;0</formula>
    </cfRule>
  </conditionalFormatting>
  <conditionalFormatting sqref="M93">
    <cfRule type="expression" dxfId="3033" priority="47">
      <formula>M93&gt;0</formula>
    </cfRule>
    <cfRule type="expression" dxfId="3032" priority="48">
      <formula>M93&lt;0</formula>
    </cfRule>
  </conditionalFormatting>
  <conditionalFormatting sqref="L93">
    <cfRule type="expression" dxfId="3031" priority="45">
      <formula>L93&gt;0</formula>
    </cfRule>
    <cfRule type="expression" dxfId="3030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29" priority="41">
      <formula>$H92=0</formula>
    </cfRule>
  </conditionalFormatting>
  <conditionalFormatting sqref="E93">
    <cfRule type="expression" dxfId="3028" priority="40">
      <formula>$H93=0</formula>
    </cfRule>
  </conditionalFormatting>
  <conditionalFormatting sqref="E94">
    <cfRule type="expression" dxfId="3027" priority="39">
      <formula>$H94=0</formula>
    </cfRule>
  </conditionalFormatting>
  <conditionalFormatting sqref="K92">
    <cfRule type="expression" dxfId="3026" priority="37">
      <formula>K92&gt;0</formula>
    </cfRule>
    <cfRule type="expression" dxfId="3025" priority="38">
      <formula>K92&lt;0</formula>
    </cfRule>
  </conditionalFormatting>
  <conditionalFormatting sqref="K93">
    <cfRule type="expression" dxfId="3024" priority="35">
      <formula>K93&gt;0</formula>
    </cfRule>
    <cfRule type="expression" dxfId="3023" priority="36">
      <formula>K93&lt;0</formula>
    </cfRule>
  </conditionalFormatting>
  <conditionalFormatting sqref="K92 K94">
    <cfRule type="expression" dxfId="3022" priority="33">
      <formula>K92&gt;0</formula>
    </cfRule>
    <cfRule type="expression" dxfId="3021" priority="34">
      <formula>K92&lt;0</formula>
    </cfRule>
  </conditionalFormatting>
  <conditionalFormatting sqref="M92">
    <cfRule type="expression" dxfId="3020" priority="31">
      <formula>M92&gt;0</formula>
    </cfRule>
    <cfRule type="expression" dxfId="3019" priority="32">
      <formula>M92&lt;0</formula>
    </cfRule>
  </conditionalFormatting>
  <conditionalFormatting sqref="M93">
    <cfRule type="expression" dxfId="3018" priority="29">
      <formula>M93&gt;0</formula>
    </cfRule>
    <cfRule type="expression" dxfId="3017" priority="30">
      <formula>M93&lt;0</formula>
    </cfRule>
  </conditionalFormatting>
  <conditionalFormatting sqref="M92 M94">
    <cfRule type="expression" dxfId="3016" priority="27">
      <formula>M92&gt;0</formula>
    </cfRule>
    <cfRule type="expression" dxfId="3015" priority="28">
      <formula>M92&lt;0</formula>
    </cfRule>
  </conditionalFormatting>
  <conditionalFormatting sqref="L92">
    <cfRule type="expression" dxfId="3014" priority="25">
      <formula>L92&gt;0</formula>
    </cfRule>
    <cfRule type="expression" dxfId="3013" priority="26">
      <formula>L92&lt;0</formula>
    </cfRule>
  </conditionalFormatting>
  <conditionalFormatting sqref="L93">
    <cfRule type="expression" dxfId="3012" priority="23">
      <formula>L93&gt;0</formula>
    </cfRule>
    <cfRule type="expression" dxfId="3011" priority="24">
      <formula>L93&lt;0</formula>
    </cfRule>
  </conditionalFormatting>
  <conditionalFormatting sqref="L92 L94">
    <cfRule type="expression" dxfId="3010" priority="21">
      <formula>L92&gt;0</formula>
    </cfRule>
    <cfRule type="expression" dxfId="3009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08" priority="19">
      <formula>$H95=0</formula>
    </cfRule>
  </conditionalFormatting>
  <conditionalFormatting sqref="K95">
    <cfRule type="expression" dxfId="3007" priority="17">
      <formula>K95&gt;0</formula>
    </cfRule>
    <cfRule type="expression" dxfId="3006" priority="18">
      <formula>K95&lt;0</formula>
    </cfRule>
  </conditionalFormatting>
  <conditionalFormatting sqref="M95">
    <cfRule type="expression" dxfId="3005" priority="15">
      <formula>M95&gt;0</formula>
    </cfRule>
    <cfRule type="expression" dxfId="3004" priority="16">
      <formula>M95&lt;0</formula>
    </cfRule>
  </conditionalFormatting>
  <conditionalFormatting sqref="L95">
    <cfRule type="expression" dxfId="3003" priority="13">
      <formula>L95&gt;0</formula>
    </cfRule>
    <cfRule type="expression" dxfId="3002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01" priority="10">
      <formula>$H96=0</formula>
    </cfRule>
  </conditionalFormatting>
  <conditionalFormatting sqref="K96">
    <cfRule type="expression" dxfId="3000" priority="8">
      <formula>K96&gt;0</formula>
    </cfRule>
    <cfRule type="expression" dxfId="2999" priority="9">
      <formula>K96&lt;0</formula>
    </cfRule>
  </conditionalFormatting>
  <conditionalFormatting sqref="M96">
    <cfRule type="expression" dxfId="2998" priority="6">
      <formula>M96&gt;0</formula>
    </cfRule>
    <cfRule type="expression" dxfId="2997" priority="7">
      <formula>M96&lt;0</formula>
    </cfRule>
  </conditionalFormatting>
  <conditionalFormatting sqref="L96">
    <cfRule type="expression" dxfId="2996" priority="4">
      <formula>L96&gt;0</formula>
    </cfRule>
    <cfRule type="expression" dxfId="2995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29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2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5" location="CVS!A1" display="CVS"/>
    <hyperlink ref="E48" location="ADBE!A1" display="ADBE"/>
    <hyperlink ref="E24" location="FDX!A1" display="FDX"/>
    <hyperlink ref="E23" location="PPC!A1" display="PPC"/>
    <hyperlink ref="E27" location="XLB!A1" display="XLB"/>
    <hyperlink ref="E11" location="TCEHY!A1" display="TCEHY"/>
    <hyperlink ref="E2" location="MRO!A1" display="MRO"/>
    <hyperlink ref="E31" location="GE!A1" display="GE"/>
    <hyperlink ref="E10" location="XRAY!A1" display="XRAY"/>
    <hyperlink ref="E49" location="XLP!A1" display="XLP"/>
    <hyperlink ref="E20" location="KR!A1" display="KR"/>
    <hyperlink ref="E50" location="F!A1" display="F"/>
    <hyperlink ref="E51" location="JNJ!A1" display="JNJ"/>
    <hyperlink ref="E52" location="ULTA!A1" display="ULTA"/>
    <hyperlink ref="E12" location="FRC!A1" display="FRC"/>
    <hyperlink ref="E53" location="AAP!A1" display="AAP"/>
    <hyperlink ref="E16" location="CMCSA!A1" display="CMCSA"/>
    <hyperlink ref="E54" location="XEC!A1" display="XEC"/>
    <hyperlink ref="E7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21" location="QQQ!A1" display="QQQ"/>
    <hyperlink ref="E60" location="WBA!A1" display="WBA"/>
    <hyperlink ref="E61" location="AZO!A1" display="AZO"/>
    <hyperlink ref="E62" location="FL!A1" display="FL"/>
    <hyperlink ref="E25" location="MLM!A1" display="MLM"/>
    <hyperlink ref="E5" location="KHC!A1" display="KHC"/>
    <hyperlink ref="E63" location="KBWY!A1" display="KBWY"/>
    <hyperlink ref="E18" location="AYI!A1" display="AYI"/>
    <hyperlink ref="E64" location="DIA!A1" display="DIA"/>
    <hyperlink ref="E28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0" location="HAS!A1" display="HAS"/>
    <hyperlink ref="E68" location="HSIC!A1" display="HSIC"/>
    <hyperlink ref="E17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19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4" location="CAH!A1" display="CAH"/>
    <hyperlink ref="E26" location="DAL!A1" display="DAL"/>
    <hyperlink ref="E32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3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0"/>
  <sheetViews>
    <sheetView zoomScaleNormal="100" workbookViewId="0">
      <pane ySplit="1" topLeftCell="A757" activePane="bottomLeft" state="frozen"/>
      <selection pane="bottomLeft" activeCell="K776" sqref="K77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113975.81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69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  <row r="766" spans="1:26" ht="20.100000000000001" customHeight="1" x14ac:dyDescent="0.25">
      <c r="A766" s="160">
        <f t="shared" ref="A766" si="806">B766-$B$2</f>
        <v>1172</v>
      </c>
      <c r="B766" s="169">
        <v>43405</v>
      </c>
      <c r="C766" s="211">
        <v>2740.37</v>
      </c>
      <c r="D766" s="168">
        <f t="shared" ref="D766" si="807">(C766-C765)/C765</f>
        <v>1.0557796838930027E-2</v>
      </c>
      <c r="E766" s="205">
        <f t="shared" ref="E766" si="808">(C766-$C$2)/$C$2</f>
        <v>0.30342364110271863</v>
      </c>
      <c r="F766" s="215">
        <v>7434.05</v>
      </c>
      <c r="G766" s="168">
        <f t="shared" ref="G766" si="809">(F766-F765)/F765</f>
        <v>1.754201062430448E-2</v>
      </c>
      <c r="H766" s="199">
        <f t="shared" ref="H766" si="810">(F766-F$2)/F$2</f>
        <v>0.46003299487401073</v>
      </c>
      <c r="I766" s="822">
        <v>401445.79</v>
      </c>
      <c r="J766" s="170">
        <v>300000</v>
      </c>
      <c r="K766" s="170">
        <f t="shared" ref="K766" si="811">I766-I765-J766+J765</f>
        <v>9051.0999999999767</v>
      </c>
      <c r="L766" s="168">
        <f t="shared" ref="L766" si="812">K766/I765</f>
        <v>2.306631621340232E-2</v>
      </c>
      <c r="M766" s="178">
        <f t="shared" ref="M766" si="813">I766-J766</f>
        <v>101445.78999999998</v>
      </c>
      <c r="N766" s="180">
        <f t="shared" ref="N766" si="814">M766/J766</f>
        <v>0.33815263333333329</v>
      </c>
      <c r="O766" s="179">
        <f t="shared" ref="O766" si="815">N766/(A766/365.25)</f>
        <v>0.10538417177901023</v>
      </c>
      <c r="P766" s="178" t="b">
        <f t="shared" ref="P766" si="816">L766&gt;D766</f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ref="S766" si="817">I766-R766</f>
        <v>49821.389999999956</v>
      </c>
      <c r="T766" s="170">
        <v>-39224</v>
      </c>
      <c r="U766" s="170">
        <f t="shared" ref="U766" si="818">M766-T766</f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ref="X766" si="819">E766/(A766/365.25)/V766</f>
        <v>0.67674129194045574</v>
      </c>
      <c r="Y766" s="171">
        <f t="shared" ref="Y766" si="820">O766/W766</f>
        <v>0.40789947236017166</v>
      </c>
      <c r="Z766" s="784">
        <f t="shared" ref="Z766" si="821">-(E766-N766)</f>
        <v>3.4728992230614653E-2</v>
      </c>
    </row>
    <row r="767" spans="1:26" ht="20.100000000000001" customHeight="1" x14ac:dyDescent="0.25">
      <c r="A767" s="160">
        <f t="shared" ref="A767" si="822">B767-$B$2</f>
        <v>1173</v>
      </c>
      <c r="B767" s="169">
        <v>43406</v>
      </c>
      <c r="C767" s="211">
        <v>2723.06</v>
      </c>
      <c r="D767" s="168">
        <f t="shared" ref="D767" si="823">(C767-C766)/C766</f>
        <v>-6.3166652678287773E-3</v>
      </c>
      <c r="E767" s="205">
        <f t="shared" ref="E767" si="824">(C767-$C$2)/$C$2</f>
        <v>0.2951903502596982</v>
      </c>
      <c r="F767" s="215">
        <v>7356.99</v>
      </c>
      <c r="G767" s="168">
        <f t="shared" ref="G767" si="825">(F767-F766)/F766</f>
        <v>-1.0365816748609492E-2</v>
      </c>
      <c r="H767" s="199">
        <f t="shared" ref="H767" si="826">(F767-F$2)/F$2</f>
        <v>0.44489856040222325</v>
      </c>
      <c r="I767" s="822">
        <v>400476</v>
      </c>
      <c r="J767" s="170">
        <v>300000</v>
      </c>
      <c r="K767" s="170">
        <f t="shared" ref="K767" si="827">I767-I766-J767+J766</f>
        <v>-969.78999999997905</v>
      </c>
      <c r="L767" s="168">
        <f t="shared" ref="L767" si="828">K767/I766</f>
        <v>-2.4157433560331497E-3</v>
      </c>
      <c r="M767" s="178">
        <f t="shared" ref="M767" si="829">I767-J767</f>
        <v>100476</v>
      </c>
      <c r="N767" s="180">
        <f t="shared" ref="N767" si="830">M767/J767</f>
        <v>0.33492</v>
      </c>
      <c r="O767" s="179">
        <f t="shared" ref="O767" si="831">N767/(A767/365.25)</f>
        <v>0.10428774936061382</v>
      </c>
      <c r="P767" s="178" t="b">
        <f t="shared" ref="P767" si="832">L767&gt;D767</f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ref="S767" si="833">I767-R767</f>
        <v>49821.400000000023</v>
      </c>
      <c r="T767" s="170">
        <v>-35564</v>
      </c>
      <c r="U767" s="170">
        <f t="shared" ref="U767" si="834">M767-T767</f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ref="X767" si="835">E767/(A767/365.25)/V767</f>
        <v>0.65799819015047123</v>
      </c>
      <c r="Y767" s="171">
        <f t="shared" ref="Y767" si="836">O767/W767</f>
        <v>0.40391099038393197</v>
      </c>
      <c r="Z767" s="784">
        <f t="shared" ref="Z767" si="837">-(E767-N767)</f>
        <v>3.9729649740301798E-2</v>
      </c>
    </row>
    <row r="768" spans="1:26" ht="20.100000000000001" customHeight="1" x14ac:dyDescent="0.25">
      <c r="A768" s="160">
        <f t="shared" ref="A768" si="838">B768-$B$2</f>
        <v>1176</v>
      </c>
      <c r="B768" s="169">
        <v>43409</v>
      </c>
      <c r="C768" s="211">
        <v>2738.31</v>
      </c>
      <c r="D768" s="168">
        <f t="shared" ref="D768" si="839">(C768-C767)/C767</f>
        <v>5.6003172901074524E-3</v>
      </c>
      <c r="E768" s="205">
        <f t="shared" ref="E768" si="840">(C768-$C$2)/$C$2</f>
        <v>0.30244382717223789</v>
      </c>
      <c r="F768" s="215">
        <v>7328.85</v>
      </c>
      <c r="G768" s="168">
        <f t="shared" ref="G768" si="841">(F768-F767)/F767</f>
        <v>-3.824933838431127E-3</v>
      </c>
      <c r="H768" s="199">
        <f t="shared" ref="H768" si="842">(F768-F$2)/F$2</f>
        <v>0.43937191900544037</v>
      </c>
      <c r="I768" s="822">
        <v>405572.13</v>
      </c>
      <c r="J768" s="170">
        <v>300000</v>
      </c>
      <c r="K768" s="170">
        <f t="shared" ref="K768" si="843">I768-I767-J768+J767</f>
        <v>5096.1300000000047</v>
      </c>
      <c r="L768" s="168">
        <f t="shared" ref="L768" si="844">K768/I767</f>
        <v>1.272518203338029E-2</v>
      </c>
      <c r="M768" s="178">
        <f t="shared" ref="M768" si="845">I768-J768</f>
        <v>105572.13</v>
      </c>
      <c r="N768" s="180">
        <f t="shared" ref="N768" si="846">M768/J768</f>
        <v>0.35190710000000003</v>
      </c>
      <c r="O768" s="179">
        <f t="shared" ref="O768" si="847">N768/(A768/365.25)</f>
        <v>0.10929767710459184</v>
      </c>
      <c r="P768" s="178" t="b">
        <f t="shared" ref="P768" si="848">L768&gt;D768</f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ref="S768" si="849">I768-R768</f>
        <v>57137.299999999988</v>
      </c>
      <c r="T768" s="170">
        <v>-34094</v>
      </c>
      <c r="U768" s="170">
        <f t="shared" ref="U768" si="850">M768-T768</f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ref="X768" si="851">E768/(A768/365.25)/V768</f>
        <v>0.67273187191955452</v>
      </c>
      <c r="Y768" s="171">
        <f t="shared" ref="Y768" si="852">O768/W768</f>
        <v>0.42343785417305618</v>
      </c>
      <c r="Z768" s="784">
        <f t="shared" ref="Z768" si="853">-(E768-N768)</f>
        <v>4.9463272827762139E-2</v>
      </c>
    </row>
    <row r="769" spans="1:26" ht="20.100000000000001" customHeight="1" x14ac:dyDescent="0.25">
      <c r="A769" s="160">
        <f t="shared" ref="A769" si="854">B769-$B$2</f>
        <v>1177</v>
      </c>
      <c r="B769" s="169">
        <v>43410</v>
      </c>
      <c r="C769" s="211">
        <v>2755.45</v>
      </c>
      <c r="D769" s="168">
        <f t="shared" ref="D769" si="855">(C769-C768)/C768</f>
        <v>6.2593351373657008E-3</v>
      </c>
      <c r="E769" s="205">
        <f t="shared" ref="E769" si="856">(C769-$C$2)/$C$2</f>
        <v>0.31059625958410214</v>
      </c>
      <c r="F769" s="215">
        <v>7375.96</v>
      </c>
      <c r="G769" s="168">
        <f t="shared" ref="G769" si="857">(F769-F768)/F768</f>
        <v>6.4280207672417463E-3</v>
      </c>
      <c r="H769" s="199">
        <f t="shared" ref="H769" si="858">(F769-F$2)/F$2</f>
        <v>0.4486242315925919</v>
      </c>
      <c r="I769" s="822">
        <v>410029.68</v>
      </c>
      <c r="J769" s="170">
        <v>300000</v>
      </c>
      <c r="K769" s="170">
        <f t="shared" ref="K769" si="859">I769-I768-J769+J768</f>
        <v>4457.5499999999884</v>
      </c>
      <c r="L769" s="168">
        <f t="shared" ref="L769" si="860">K769/I768</f>
        <v>1.0990770001873621E-2</v>
      </c>
      <c r="M769" s="178">
        <f t="shared" ref="M769" si="861">I769-J769</f>
        <v>110029.68</v>
      </c>
      <c r="N769" s="180">
        <f t="shared" ref="N769" si="862">M769/J769</f>
        <v>0.36676559999999997</v>
      </c>
      <c r="O769" s="179">
        <f t="shared" ref="O769" si="863">N769/(A769/365.25)</f>
        <v>0.11381574800339846</v>
      </c>
      <c r="P769" s="178" t="b">
        <f t="shared" ref="P769" si="864">L769&gt;D769</f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ref="S769" si="865">I769-R769</f>
        <v>60222.25</v>
      </c>
      <c r="T769" s="170">
        <v>-34178</v>
      </c>
      <c r="U769" s="170">
        <f t="shared" ref="U769" si="866">M769-T769</f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ref="X769" si="867">E769/(A769/365.25)/V769</f>
        <v>0.69052843989554591</v>
      </c>
      <c r="Y769" s="171">
        <f t="shared" ref="Y769" si="868">O769/W769</f>
        <v>0.44111255084922829</v>
      </c>
      <c r="Z769" s="784">
        <f t="shared" ref="Z769" si="869">-(E769-N769)</f>
        <v>5.6169340415897828E-2</v>
      </c>
    </row>
    <row r="770" spans="1:26" ht="20.100000000000001" customHeight="1" x14ac:dyDescent="0.25">
      <c r="A770" s="160">
        <f t="shared" ref="A770" si="870">B770-$B$2</f>
        <v>1178</v>
      </c>
      <c r="B770" s="169">
        <v>43411</v>
      </c>
      <c r="C770" s="211">
        <v>2813.89</v>
      </c>
      <c r="D770" s="168">
        <f t="shared" ref="D770" si="871">(C770-C769)/C769</f>
        <v>2.1208876952947816E-2</v>
      </c>
      <c r="E770" s="205">
        <f t="shared" ref="E770" si="872">(C770-$C$2)/$C$2</f>
        <v>0.33839253438861505</v>
      </c>
      <c r="F770" s="215">
        <v>7570.75</v>
      </c>
      <c r="G770" s="168">
        <f t="shared" ref="G770" si="873">(F770-F769)/F769</f>
        <v>2.6408765774217861E-2</v>
      </c>
      <c r="H770" s="199">
        <f t="shared" ref="H770" si="874">(F770-F$2)/F$2</f>
        <v>0.48688060961957702</v>
      </c>
      <c r="I770" s="822">
        <v>413975.81</v>
      </c>
      <c r="J770" s="170">
        <v>300000</v>
      </c>
      <c r="K770" s="170">
        <f t="shared" ref="K770" si="875">I770-I769-J770+J769</f>
        <v>3946.1300000000047</v>
      </c>
      <c r="L770" s="168">
        <f t="shared" ref="L770" si="876">K770/I769</f>
        <v>9.6240106325961687E-3</v>
      </c>
      <c r="M770" s="178">
        <f t="shared" ref="M770" si="877">I770-J770</f>
        <v>113975.81</v>
      </c>
      <c r="N770" s="180">
        <f t="shared" ref="N770" si="878">M770/J770</f>
        <v>0.37991936666666665</v>
      </c>
      <c r="O770" s="179">
        <f t="shared" ref="O770" si="879">N770/(A770/365.25)</f>
        <v>0.11779757952037351</v>
      </c>
      <c r="P770" s="178" t="b">
        <f t="shared" ref="P770" si="880">L770&gt;D770</f>
        <v>0</v>
      </c>
      <c r="Q770" s="180">
        <f>COUNTIF(P$2:P770, TRUE)/(COUNTIF(P$2:P770,FALSE) + COUNTIF(P$2:P770, TRUE))</f>
        <v>0.49414824447334199</v>
      </c>
      <c r="R770" s="871">
        <v>343603.51</v>
      </c>
      <c r="S770" s="876">
        <f t="shared" ref="S770" si="881">I770-R770</f>
        <v>70372.299999999988</v>
      </c>
      <c r="T770" s="170">
        <v>-33892</v>
      </c>
      <c r="U770" s="170">
        <f t="shared" ref="U770" si="882">M770-T770</f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ref="X770" si="883">E770/(A770/365.25)/V770</f>
        <v>0.74944439905516358</v>
      </c>
      <c r="Y770" s="171">
        <f t="shared" ref="Y770" si="884">O770/W770</f>
        <v>0.4567515816689629</v>
      </c>
      <c r="Z770" s="784">
        <f t="shared" ref="Z770" si="885">-(E770-N770)</f>
        <v>4.1526832278051595E-2</v>
      </c>
    </row>
  </sheetData>
  <conditionalFormatting sqref="L77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E277" sqref="E27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115114.68426666828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113975.84426666834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113975.81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3.4266668342752382E-2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2994" priority="7">
      <formula>#REF!&gt;0</formula>
    </cfRule>
    <cfRule type="expression" dxfId="299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9" t="s">
        <v>78</v>
      </c>
      <c r="P42" s="87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92" priority="58">
      <formula>F19&gt;0</formula>
    </cfRule>
    <cfRule type="expression" dxfId="299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90" priority="47">
      <formula>H25&gt;0</formula>
    </cfRule>
    <cfRule type="expression" dxfId="2989" priority="48">
      <formula>H25&lt;0</formula>
    </cfRule>
  </conditionalFormatting>
  <conditionalFormatting sqref="M39">
    <cfRule type="expression" dxfId="2988" priority="45">
      <formula>M39&gt;0</formula>
    </cfRule>
    <cfRule type="expression" dxfId="2987" priority="46">
      <formula>M39&lt;0</formula>
    </cfRule>
  </conditionalFormatting>
  <conditionalFormatting sqref="F61:F67">
    <cfRule type="expression" dxfId="2986" priority="43">
      <formula>F61&gt;0</formula>
    </cfRule>
    <cfRule type="expression" dxfId="2985" priority="44">
      <formula>F61&lt;0</formula>
    </cfRule>
  </conditionalFormatting>
  <conditionalFormatting sqref="H61:H67">
    <cfRule type="expression" dxfId="2984" priority="41">
      <formula>H61&gt;0</formula>
    </cfRule>
    <cfRule type="expression" dxfId="2983" priority="42">
      <formula>H61&lt;0</formula>
    </cfRule>
  </conditionalFormatting>
  <conditionalFormatting sqref="F21:F24">
    <cfRule type="expression" dxfId="2982" priority="39">
      <formula>F21&gt;0</formula>
    </cfRule>
    <cfRule type="expression" dxfId="2981" priority="40">
      <formula>F21&lt;0</formula>
    </cfRule>
  </conditionalFormatting>
  <conditionalFormatting sqref="H21:H24">
    <cfRule type="expression" dxfId="2980" priority="37">
      <formula>H21&gt;0</formula>
    </cfRule>
    <cfRule type="expression" dxfId="2979" priority="38">
      <formula>H21&lt;0</formula>
    </cfRule>
  </conditionalFormatting>
  <conditionalFormatting sqref="I25:I28">
    <cfRule type="expression" dxfId="2978" priority="31">
      <formula>I25&gt;0</formula>
    </cfRule>
    <cfRule type="expression" dxfId="2977" priority="32">
      <formula>I25&lt;0</formula>
    </cfRule>
  </conditionalFormatting>
  <conditionalFormatting sqref="I21:I24">
    <cfRule type="expression" dxfId="2976" priority="29">
      <formula>I21&gt;0</formula>
    </cfRule>
    <cfRule type="expression" dxfId="2975" priority="30">
      <formula>I21&lt;0</formula>
    </cfRule>
  </conditionalFormatting>
  <conditionalFormatting sqref="H29">
    <cfRule type="expression" dxfId="2974" priority="27">
      <formula>H29&gt;0</formula>
    </cfRule>
    <cfRule type="expression" dxfId="2973" priority="28">
      <formula>H29&lt;0</formula>
    </cfRule>
  </conditionalFormatting>
  <conditionalFormatting sqref="H30">
    <cfRule type="expression" dxfId="2972" priority="25">
      <formula>H30&gt;0</formula>
    </cfRule>
    <cfRule type="expression" dxfId="2971" priority="26">
      <formula>H30&lt;0</formula>
    </cfRule>
  </conditionalFormatting>
  <conditionalFormatting sqref="H31">
    <cfRule type="expression" dxfId="2970" priority="23">
      <formula>H31&gt;0</formula>
    </cfRule>
    <cfRule type="expression" dxfId="2969" priority="24">
      <formula>H31&lt;0</formula>
    </cfRule>
  </conditionalFormatting>
  <conditionalFormatting sqref="Q7">
    <cfRule type="expression" dxfId="2968" priority="21">
      <formula>Q7&gt;0</formula>
    </cfRule>
    <cfRule type="expression" dxfId="2967" priority="22">
      <formula>Q7&lt;0</formula>
    </cfRule>
  </conditionalFormatting>
  <conditionalFormatting sqref="Q8">
    <cfRule type="expression" dxfId="2966" priority="19">
      <formula>Q8&gt;0</formula>
    </cfRule>
    <cfRule type="expression" dxfId="2965" priority="20">
      <formula>Q8&lt;0</formula>
    </cfRule>
  </conditionalFormatting>
  <conditionalFormatting sqref="F73:F82">
    <cfRule type="expression" dxfId="2964" priority="17">
      <formula>F73&gt;0</formula>
    </cfRule>
    <cfRule type="expression" dxfId="2963" priority="18">
      <formula>F73&lt;0</formula>
    </cfRule>
  </conditionalFormatting>
  <conditionalFormatting sqref="H73:H76">
    <cfRule type="expression" dxfId="2962" priority="15">
      <formula>H73&gt;0</formula>
    </cfRule>
    <cfRule type="expression" dxfId="2961" priority="16">
      <formula>H73&lt;0</formula>
    </cfRule>
  </conditionalFormatting>
  <conditionalFormatting sqref="F69:F72">
    <cfRule type="expression" dxfId="2960" priority="13">
      <formula>F69&gt;0</formula>
    </cfRule>
    <cfRule type="expression" dxfId="2959" priority="14">
      <formula>F69&lt;0</formula>
    </cfRule>
  </conditionalFormatting>
  <conditionalFormatting sqref="H69:H72">
    <cfRule type="expression" dxfId="2958" priority="11">
      <formula>H69&gt;0</formula>
    </cfRule>
    <cfRule type="expression" dxfId="2957" priority="12">
      <formula>H69&lt;0</formula>
    </cfRule>
  </conditionalFormatting>
  <conditionalFormatting sqref="I73:I76">
    <cfRule type="expression" dxfId="2956" priority="9">
      <formula>I73&gt;0</formula>
    </cfRule>
    <cfRule type="expression" dxfId="2955" priority="10">
      <formula>I73&lt;0</formula>
    </cfRule>
  </conditionalFormatting>
  <conditionalFormatting sqref="I69:I72">
    <cfRule type="expression" dxfId="2954" priority="7">
      <formula>I69&gt;0</formula>
    </cfRule>
    <cfRule type="expression" dxfId="2953" priority="8">
      <formula>I69&lt;0</formula>
    </cfRule>
  </conditionalFormatting>
  <conditionalFormatting sqref="H77">
    <cfRule type="expression" dxfId="2952" priority="5">
      <formula>H77&gt;0</formula>
    </cfRule>
    <cfRule type="expression" dxfId="2951" priority="6">
      <formula>H77&lt;0</formula>
    </cfRule>
  </conditionalFormatting>
  <conditionalFormatting sqref="H78">
    <cfRule type="expression" dxfId="2950" priority="3">
      <formula>H78&gt;0</formula>
    </cfRule>
    <cfRule type="expression" dxfId="2949" priority="4">
      <formula>H78&lt;0</formula>
    </cfRule>
  </conditionalFormatting>
  <conditionalFormatting sqref="H79">
    <cfRule type="expression" dxfId="2948" priority="1">
      <formula>H79&gt;0</formula>
    </cfRule>
    <cfRule type="expression" dxfId="294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46" priority="29">
      <formula>N19&gt;0</formula>
    </cfRule>
    <cfRule type="expression" dxfId="294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44" priority="23">
      <formula>F22&gt;0</formula>
    </cfRule>
    <cfRule type="expression" dxfId="2943" priority="24">
      <formula>F22&lt;0</formula>
    </cfRule>
  </conditionalFormatting>
  <conditionalFormatting sqref="H22:H31">
    <cfRule type="expression" dxfId="2942" priority="21">
      <formula>H22&gt;0</formula>
    </cfRule>
    <cfRule type="expression" dxfId="2941" priority="22">
      <formula>H22&lt;0</formula>
    </cfRule>
  </conditionalFormatting>
  <conditionalFormatting sqref="I21:J31">
    <cfRule type="expression" dxfId="2940" priority="19">
      <formula>I21&gt;0</formula>
    </cfRule>
    <cfRule type="expression" dxfId="2939" priority="20">
      <formula>I21&lt;0</formula>
    </cfRule>
  </conditionalFormatting>
  <conditionalFormatting sqref="Q8">
    <cfRule type="expression" dxfId="2938" priority="11">
      <formula>Q8&gt;0</formula>
    </cfRule>
    <cfRule type="expression" dxfId="2937" priority="12">
      <formula>Q8&lt;0</formula>
    </cfRule>
  </conditionalFormatting>
  <conditionalFormatting sqref="Q7">
    <cfRule type="expression" dxfId="2936" priority="13">
      <formula>Q7&gt;0</formula>
    </cfRule>
    <cfRule type="expression" dxfId="2935" priority="14">
      <formula>Q7&lt;0</formula>
    </cfRule>
  </conditionalFormatting>
  <conditionalFormatting sqref="F56:F66">
    <cfRule type="expression" dxfId="2934" priority="9">
      <formula>F56&gt;0</formula>
    </cfRule>
    <cfRule type="expression" dxfId="2933" priority="10">
      <formula>F56&lt;0</formula>
    </cfRule>
  </conditionalFormatting>
  <conditionalFormatting sqref="H56:H66">
    <cfRule type="expression" dxfId="2932" priority="7">
      <formula>H56&gt;0</formula>
    </cfRule>
    <cfRule type="expression" dxfId="2931" priority="8">
      <formula>H56&lt;0</formula>
    </cfRule>
  </conditionalFormatting>
  <conditionalFormatting sqref="I56:I66">
    <cfRule type="expression" dxfId="2930" priority="5">
      <formula>I56&gt;0</formula>
    </cfRule>
    <cfRule type="expression" dxfId="2929" priority="6">
      <formula>I56&lt;0</formula>
    </cfRule>
  </conditionalFormatting>
  <conditionalFormatting sqref="F21">
    <cfRule type="expression" dxfId="2928" priority="3">
      <formula>F21&gt;0</formula>
    </cfRule>
    <cfRule type="expression" dxfId="2927" priority="4">
      <formula>F21&lt;0</formula>
    </cfRule>
  </conditionalFormatting>
  <conditionalFormatting sqref="H21">
    <cfRule type="expression" dxfId="2926" priority="1">
      <formula>H21&gt;0</formula>
    </cfRule>
    <cfRule type="expression" dxfId="292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24" priority="64">
      <formula>N23&gt;0</formula>
    </cfRule>
    <cfRule type="expression" dxfId="292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22" priority="58">
      <formula>F79&gt;0</formula>
    </cfRule>
    <cfRule type="expression" dxfId="2921" priority="59">
      <formula>F79&lt;0</formula>
    </cfRule>
  </conditionalFormatting>
  <conditionalFormatting sqref="H79:H97 H101:H118">
    <cfRule type="expression" dxfId="2920" priority="56">
      <formula>H79&gt;0</formula>
    </cfRule>
    <cfRule type="expression" dxfId="2919" priority="57">
      <formula>H79&lt;0</formula>
    </cfRule>
  </conditionalFormatting>
  <conditionalFormatting sqref="I75:I97 I100:I118">
    <cfRule type="expression" dxfId="2918" priority="54">
      <formula>I75&gt;0</formula>
    </cfRule>
    <cfRule type="expression" dxfId="2917" priority="55">
      <formula>I75&lt;0</formula>
    </cfRule>
  </conditionalFormatting>
  <conditionalFormatting sqref="Q7">
    <cfRule type="expression" dxfId="2916" priority="52">
      <formula>Q7&gt;0</formula>
    </cfRule>
    <cfRule type="expression" dxfId="2915" priority="53">
      <formula>Q7&lt;0</formula>
    </cfRule>
  </conditionalFormatting>
  <conditionalFormatting sqref="Q8">
    <cfRule type="expression" dxfId="2914" priority="50">
      <formula>Q8&gt;0</formula>
    </cfRule>
    <cfRule type="expression" dxfId="2913" priority="51">
      <formula>Q8&lt;0</formula>
    </cfRule>
  </conditionalFormatting>
  <conditionalFormatting sqref="F75:F78">
    <cfRule type="expression" dxfId="2912" priority="48">
      <formula>F75&gt;0</formula>
    </cfRule>
    <cfRule type="expression" dxfId="2911" priority="49">
      <formula>F75&lt;0</formula>
    </cfRule>
  </conditionalFormatting>
  <conditionalFormatting sqref="H75:H78">
    <cfRule type="expression" dxfId="2910" priority="46">
      <formula>H75&gt;0</formula>
    </cfRule>
    <cfRule type="expression" dxfId="2909" priority="47">
      <formula>H75&lt;0</formula>
    </cfRule>
  </conditionalFormatting>
  <conditionalFormatting sqref="F100:F114">
    <cfRule type="expression" dxfId="2908" priority="40">
      <formula>F100&gt;0</formula>
    </cfRule>
    <cfRule type="expression" dxfId="2907" priority="41">
      <formula>F100&lt;0</formula>
    </cfRule>
  </conditionalFormatting>
  <conditionalFormatting sqref="H100:H114">
    <cfRule type="expression" dxfId="2906" priority="38">
      <formula>H100&gt;0</formula>
    </cfRule>
    <cfRule type="expression" dxfId="2905" priority="39">
      <formula>H100&lt;0</formula>
    </cfRule>
  </conditionalFormatting>
  <conditionalFormatting sqref="F29:F67">
    <cfRule type="expression" dxfId="2904" priority="36">
      <formula>F29&gt;0</formula>
    </cfRule>
    <cfRule type="expression" dxfId="2903" priority="37">
      <formula>F29&lt;0</formula>
    </cfRule>
  </conditionalFormatting>
  <conditionalFormatting sqref="H29:H63">
    <cfRule type="expression" dxfId="2902" priority="34">
      <formula>H29&gt;0</formula>
    </cfRule>
    <cfRule type="expression" dxfId="2901" priority="35">
      <formula>H29&lt;0</formula>
    </cfRule>
  </conditionalFormatting>
  <conditionalFormatting sqref="J38:J68">
    <cfRule type="expression" dxfId="2900" priority="32">
      <formula>J38&gt;0</formula>
    </cfRule>
    <cfRule type="expression" dxfId="2899" priority="33">
      <formula>J38&lt;0</formula>
    </cfRule>
  </conditionalFormatting>
  <conditionalFormatting sqref="J43">
    <cfRule type="expression" dxfId="2898" priority="30">
      <formula>J43&gt;0</formula>
    </cfRule>
    <cfRule type="expression" dxfId="2897" priority="31">
      <formula>J43&lt;0</formula>
    </cfRule>
  </conditionalFormatting>
  <conditionalFormatting sqref="Q9">
    <cfRule type="expression" dxfId="2896" priority="24">
      <formula>Q9&gt;0</formula>
    </cfRule>
    <cfRule type="expression" dxfId="2895" priority="25">
      <formula>Q9&lt;0</formula>
    </cfRule>
  </conditionalFormatting>
  <conditionalFormatting sqref="R4">
    <cfRule type="expression" dxfId="2894" priority="26">
      <formula>R4&gt;0</formula>
    </cfRule>
    <cfRule type="expression" dxfId="289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92" priority="21">
      <formula>F120&gt;0</formula>
    </cfRule>
    <cfRule type="expression" dxfId="2891" priority="22">
      <formula>F120&lt;0</formula>
    </cfRule>
  </conditionalFormatting>
  <conditionalFormatting sqref="H120:H160">
    <cfRule type="expression" dxfId="2890" priority="19">
      <formula>H120&gt;0</formula>
    </cfRule>
    <cfRule type="expression" dxfId="2889" priority="20">
      <formula>H120&lt;0</formula>
    </cfRule>
  </conditionalFormatting>
  <conditionalFormatting sqref="J129:J160">
    <cfRule type="expression" dxfId="2888" priority="17">
      <formula>J129&gt;0</formula>
    </cfRule>
    <cfRule type="expression" dxfId="2887" priority="18">
      <formula>J129&lt;0</formula>
    </cfRule>
  </conditionalFormatting>
  <conditionalFormatting sqref="J134">
    <cfRule type="expression" dxfId="2886" priority="15">
      <formula>J134&gt;0</formula>
    </cfRule>
    <cfRule type="expression" dxfId="2885" priority="16">
      <formula>J134&lt;0</formula>
    </cfRule>
  </conditionalFormatting>
  <conditionalFormatting sqref="J31:J40">
    <cfRule type="expression" dxfId="2884" priority="13">
      <formula>J31&gt;0</formula>
    </cfRule>
    <cfRule type="expression" dxfId="2883" priority="14">
      <formula>J31&lt;0</formula>
    </cfRule>
  </conditionalFormatting>
  <conditionalFormatting sqref="J36:J37">
    <cfRule type="expression" dxfId="2882" priority="11">
      <formula>J36&gt;0</formula>
    </cfRule>
    <cfRule type="expression" dxfId="2881" priority="12">
      <formula>J36&lt;0</formula>
    </cfRule>
  </conditionalFormatting>
  <conditionalFormatting sqref="Q10">
    <cfRule type="expression" dxfId="2880" priority="9">
      <formula>Q10&gt;0</formula>
    </cfRule>
    <cfRule type="expression" dxfId="2879" priority="10">
      <formula>Q10&lt;0</formula>
    </cfRule>
  </conditionalFormatting>
  <conditionalFormatting sqref="K38:K55 K57:K68">
    <cfRule type="expression" dxfId="2878" priority="7">
      <formula>K38&gt;0</formula>
    </cfRule>
    <cfRule type="expression" dxfId="2877" priority="8">
      <formula>K38&lt;0</formula>
    </cfRule>
  </conditionalFormatting>
  <conditionalFormatting sqref="K43">
    <cfRule type="expression" dxfId="2876" priority="5">
      <formula>K43&gt;0</formula>
    </cfRule>
    <cfRule type="expression" dxfId="2875" priority="6">
      <formula>K43&lt;0</formula>
    </cfRule>
  </conditionalFormatting>
  <conditionalFormatting sqref="K31:K40">
    <cfRule type="expression" dxfId="2874" priority="3">
      <formula>K31&gt;0</formula>
    </cfRule>
    <cfRule type="expression" dxfId="2873" priority="4">
      <formula>K31&lt;0</formula>
    </cfRule>
  </conditionalFormatting>
  <conditionalFormatting sqref="K36:K37">
    <cfRule type="expression" dxfId="2872" priority="1">
      <formula>K36&gt;0</formula>
    </cfRule>
    <cfRule type="expression" dxfId="287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1282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86.539900000000003</v>
      </c>
      <c r="R4" s="495">
        <v>3.0200000000000001E-2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4326.9949999999999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825.8149999999996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825.8149999999996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0.23586762177323062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1.7564152489198622E-2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13.334345146379045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95.19389000000001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94.328491000000014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93.463092000000003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92.597693000000007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91.73229400000001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90.866895000000014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90.001496000000003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89.136097000000007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88.27069800000001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87.405298999999999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86.539900000000003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85.674501000000006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84.809101999999996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83.943702999999999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 t="shared" ref="F37" si="7">C37*(E37-D37)</f>
        <v>1044.82</v>
      </c>
      <c r="G37" s="39">
        <f t="shared" ref="G37" si="8"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83.078304000000003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82.212904999999992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81.347505999999996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80.482107000000013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79.616708000000003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78.751309000000006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77.88591000000001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0" priority="31">
      <formula>F47&gt;0</formula>
    </cfRule>
    <cfRule type="expression" dxfId="2869" priority="32">
      <formula>F47&lt;0</formula>
    </cfRule>
  </conditionalFormatting>
  <conditionalFormatting sqref="Q7">
    <cfRule type="expression" dxfId="2868" priority="29">
      <formula>Q7&gt;0</formula>
    </cfRule>
    <cfRule type="expression" dxfId="2867" priority="30">
      <formula>Q7&lt;0</formula>
    </cfRule>
  </conditionalFormatting>
  <conditionalFormatting sqref="Q8">
    <cfRule type="expression" dxfId="2866" priority="27">
      <formula>Q8&gt;0</formula>
    </cfRule>
    <cfRule type="expression" dxfId="2865" priority="28">
      <formula>Q8&lt;0</formula>
    </cfRule>
  </conditionalFormatting>
  <conditionalFormatting sqref="F33:F46">
    <cfRule type="expression" dxfId="2864" priority="25">
      <formula>F33&gt;0</formula>
    </cfRule>
    <cfRule type="expression" dxfId="2863" priority="26">
      <formula>F33&lt;0</formula>
    </cfRule>
  </conditionalFormatting>
  <conditionalFormatting sqref="H33:H46">
    <cfRule type="expression" dxfId="2862" priority="23">
      <formula>H33&gt;0</formula>
    </cfRule>
    <cfRule type="expression" dxfId="2861" priority="24">
      <formula>H33&lt;0</formula>
    </cfRule>
  </conditionalFormatting>
  <conditionalFormatting sqref="Q10">
    <cfRule type="expression" dxfId="2860" priority="21">
      <formula>Q10&gt;0</formula>
    </cfRule>
    <cfRule type="expression" dxfId="2859" priority="22">
      <formula>Q10&lt;0</formula>
    </cfRule>
  </conditionalFormatting>
  <conditionalFormatting sqref="J25:J38">
    <cfRule type="expression" dxfId="2858" priority="19">
      <formula>J25&gt;0</formula>
    </cfRule>
    <cfRule type="expression" dxfId="2857" priority="20">
      <formula>J25&lt;0</formula>
    </cfRule>
  </conditionalFormatting>
  <conditionalFormatting sqref="K38">
    <cfRule type="expression" dxfId="2856" priority="17">
      <formula>K38&gt;0</formula>
    </cfRule>
    <cfRule type="expression" dxfId="2855" priority="18">
      <formula>K38&lt;0</formula>
    </cfRule>
  </conditionalFormatting>
  <conditionalFormatting sqref="L25:L38">
    <cfRule type="expression" dxfId="2854" priority="15">
      <formula>L25&gt;0</formula>
    </cfRule>
    <cfRule type="expression" dxfId="2853" priority="16">
      <formula>L25&lt;0</formula>
    </cfRule>
  </conditionalFormatting>
  <conditionalFormatting sqref="F89:F110">
    <cfRule type="expression" dxfId="2852" priority="13">
      <formula>F89&gt;0</formula>
    </cfRule>
    <cfRule type="expression" dxfId="2851" priority="14">
      <formula>F89&lt;0</formula>
    </cfRule>
  </conditionalFormatting>
  <conditionalFormatting sqref="H89:H110">
    <cfRule type="expression" dxfId="2850" priority="11">
      <formula>H89&gt;0</formula>
    </cfRule>
    <cfRule type="expression" dxfId="2849" priority="12">
      <formula>H89&lt;0</formula>
    </cfRule>
  </conditionalFormatting>
  <conditionalFormatting sqref="J89:J102">
    <cfRule type="expression" dxfId="2848" priority="9">
      <formula>J89&gt;0</formula>
    </cfRule>
    <cfRule type="expression" dxfId="2847" priority="10">
      <formula>J89&lt;0</formula>
    </cfRule>
  </conditionalFormatting>
  <conditionalFormatting sqref="K89:K102">
    <cfRule type="expression" dxfId="2846" priority="7">
      <formula>K89&gt;0</formula>
    </cfRule>
    <cfRule type="expression" dxfId="2845" priority="8">
      <formula>K89&lt;0</formula>
    </cfRule>
  </conditionalFormatting>
  <conditionalFormatting sqref="L89:L102">
    <cfRule type="expression" dxfId="2844" priority="5">
      <formula>L89&gt;0</formula>
    </cfRule>
    <cfRule type="expression" dxfId="2843" priority="6">
      <formula>L89&lt;0</formula>
    </cfRule>
  </conditionalFormatting>
  <conditionalFormatting sqref="F25:F32">
    <cfRule type="expression" dxfId="2842" priority="3">
      <formula>F25&gt;0</formula>
    </cfRule>
    <cfRule type="expression" dxfId="2841" priority="4">
      <formula>F25&lt;0</formula>
    </cfRule>
  </conditionalFormatting>
  <conditionalFormatting sqref="H25:H32">
    <cfRule type="expression" dxfId="2840" priority="1">
      <formula>H25&gt;0</formula>
    </cfRule>
    <cfRule type="expression" dxfId="283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1251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1275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2302.2597000000001</v>
      </c>
      <c r="R4" s="495">
        <v>-1.61E-2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13813.558199999999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-1750.2417999999998</v>
      </c>
      <c r="R7">
        <v>4</v>
      </c>
      <c r="T7" s="1">
        <v>43333</v>
      </c>
      <c r="U7" t="s">
        <v>1253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-1750.2417999999998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-0.11245594263611713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11.867318041237114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2532.4856700000005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2509.4630730000003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2486.4404760000002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2463.4178790000001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2440.3952820000004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2417.3726850000003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2394.3500880000001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2371.327491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2348.3048940000003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2325.2822970000002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2302.2597000000001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2279.2371029999999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2256.2145059999998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2233.1919090000001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2210.169312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2187.1467149999999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2164.1241179999997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2141.101521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2118.0789240000004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2095.0563270000002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2072.0337300000001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8" priority="31">
      <formula>F47&gt;0</formula>
    </cfRule>
    <cfRule type="expression" dxfId="2837" priority="32">
      <formula>F47&lt;0</formula>
    </cfRule>
  </conditionalFormatting>
  <conditionalFormatting sqref="Q7">
    <cfRule type="expression" dxfId="2836" priority="29">
      <formula>Q7&gt;0</formula>
    </cfRule>
    <cfRule type="expression" dxfId="2835" priority="30">
      <formula>Q7&lt;0</formula>
    </cfRule>
  </conditionalFormatting>
  <conditionalFormatting sqref="Q8">
    <cfRule type="expression" dxfId="2834" priority="27">
      <formula>Q8&gt;0</formula>
    </cfRule>
    <cfRule type="expression" dxfId="2833" priority="28">
      <formula>Q8&lt;0</formula>
    </cfRule>
  </conditionalFormatting>
  <conditionalFormatting sqref="F31:F46">
    <cfRule type="expression" dxfId="2832" priority="25">
      <formula>F31&gt;0</formula>
    </cfRule>
    <cfRule type="expression" dxfId="2831" priority="26">
      <formula>F31&lt;0</formula>
    </cfRule>
  </conditionalFormatting>
  <conditionalFormatting sqref="H31:H46">
    <cfRule type="expression" dxfId="2830" priority="23">
      <formula>H31&gt;0</formula>
    </cfRule>
    <cfRule type="expression" dxfId="2829" priority="24">
      <formula>H31&lt;0</formula>
    </cfRule>
  </conditionalFormatting>
  <conditionalFormatting sqref="Q10">
    <cfRule type="expression" dxfId="2828" priority="21">
      <formula>Q10&gt;0</formula>
    </cfRule>
    <cfRule type="expression" dxfId="2827" priority="22">
      <formula>Q10&lt;0</formula>
    </cfRule>
  </conditionalFormatting>
  <conditionalFormatting sqref="J25:J38">
    <cfRule type="expression" dxfId="2826" priority="19">
      <formula>J25&gt;0</formula>
    </cfRule>
    <cfRule type="expression" dxfId="2825" priority="20">
      <formula>J25&lt;0</formula>
    </cfRule>
  </conditionalFormatting>
  <conditionalFormatting sqref="K38">
    <cfRule type="expression" dxfId="2824" priority="17">
      <formula>K38&gt;0</formula>
    </cfRule>
    <cfRule type="expression" dxfId="2823" priority="18">
      <formula>K38&lt;0</formula>
    </cfRule>
  </conditionalFormatting>
  <conditionalFormatting sqref="L25:L38">
    <cfRule type="expression" dxfId="2822" priority="15">
      <formula>L25&gt;0</formula>
    </cfRule>
    <cfRule type="expression" dxfId="2821" priority="16">
      <formula>L25&lt;0</formula>
    </cfRule>
  </conditionalFormatting>
  <conditionalFormatting sqref="F89:F110">
    <cfRule type="expression" dxfId="2820" priority="13">
      <formula>F89&gt;0</formula>
    </cfRule>
    <cfRule type="expression" dxfId="2819" priority="14">
      <formula>F89&lt;0</formula>
    </cfRule>
  </conditionalFormatting>
  <conditionalFormatting sqref="H89:H110">
    <cfRule type="expression" dxfId="2818" priority="11">
      <formula>H89&gt;0</formula>
    </cfRule>
    <cfRule type="expression" dxfId="2817" priority="12">
      <formula>H89&lt;0</formula>
    </cfRule>
  </conditionalFormatting>
  <conditionalFormatting sqref="J89:J102">
    <cfRule type="expression" dxfId="2816" priority="9">
      <formula>J89&gt;0</formula>
    </cfRule>
    <cfRule type="expression" dxfId="2815" priority="10">
      <formula>J89&lt;0</formula>
    </cfRule>
  </conditionalFormatting>
  <conditionalFormatting sqref="K89:K102">
    <cfRule type="expression" dxfId="2814" priority="7">
      <formula>K89&gt;0</formula>
    </cfRule>
    <cfRule type="expression" dxfId="2813" priority="8">
      <formula>K89&lt;0</formula>
    </cfRule>
  </conditionalFormatting>
  <conditionalFormatting sqref="L89:L102">
    <cfRule type="expression" dxfId="2812" priority="5">
      <formula>L89&gt;0</formula>
    </cfRule>
    <cfRule type="expression" dxfId="2811" priority="6">
      <formula>L89&lt;0</formula>
    </cfRule>
  </conditionalFormatting>
  <conditionalFormatting sqref="F25:F30">
    <cfRule type="expression" dxfId="2810" priority="3">
      <formula>F25&gt;0</formula>
    </cfRule>
    <cfRule type="expression" dxfId="2809" priority="4">
      <formula>F25&lt;0</formula>
    </cfRule>
  </conditionalFormatting>
  <conditionalFormatting sqref="H25:H30">
    <cfRule type="expression" dxfId="2808" priority="1">
      <formula>H25&gt;0</formula>
    </cfRule>
    <cfRule type="expression" dxfId="280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9" t="s">
        <v>78</v>
      </c>
      <c r="P42" s="87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06" priority="35">
      <formula>N19&gt;0</formula>
    </cfRule>
    <cfRule type="expression" dxfId="280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04" priority="21">
      <formula>F25&gt;0</formula>
    </cfRule>
    <cfRule type="expression" dxfId="2803" priority="22">
      <formula>F25&lt;0</formula>
    </cfRule>
  </conditionalFormatting>
  <conditionalFormatting sqref="H25:H47">
    <cfRule type="expression" dxfId="2802" priority="19">
      <formula>H25&gt;0</formula>
    </cfRule>
    <cfRule type="expression" dxfId="2801" priority="20">
      <formula>H25&lt;0</formula>
    </cfRule>
  </conditionalFormatting>
  <conditionalFormatting sqref="I25:I27">
    <cfRule type="expression" dxfId="2800" priority="15">
      <formula>I25&gt;0</formula>
    </cfRule>
    <cfRule type="expression" dxfId="2799" priority="16">
      <formula>I25&lt;0</formula>
    </cfRule>
  </conditionalFormatting>
  <conditionalFormatting sqref="Q7">
    <cfRule type="expression" dxfId="2798" priority="5">
      <formula>Q7&gt;0</formula>
    </cfRule>
    <cfRule type="expression" dxfId="2797" priority="6">
      <formula>Q7&lt;0</formula>
    </cfRule>
  </conditionalFormatting>
  <conditionalFormatting sqref="Q8">
    <cfRule type="expression" dxfId="2796" priority="3">
      <formula>Q8&gt;0</formula>
    </cfRule>
    <cfRule type="expression" dxfId="279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94" priority="9">
      <formula>F36&gt;0</formula>
    </cfRule>
    <cfRule type="expression" dxfId="2793" priority="10">
      <formula>F36&lt;0</formula>
    </cfRule>
  </conditionalFormatting>
  <conditionalFormatting sqref="F25:F35">
    <cfRule type="expression" dxfId="2792" priority="7">
      <formula>F25&gt;0</formula>
    </cfRule>
    <cfRule type="expression" dxfId="2791" priority="8">
      <formula>F25&lt;0</formula>
    </cfRule>
  </conditionalFormatting>
  <conditionalFormatting sqref="H25:H35">
    <cfRule type="expression" dxfId="2790" priority="5">
      <formula>H25&gt;0</formula>
    </cfRule>
    <cfRule type="expression" dxfId="2789" priority="6">
      <formula>H25&lt;0</formula>
    </cfRule>
  </conditionalFormatting>
  <conditionalFormatting sqref="Q7">
    <cfRule type="expression" dxfId="2788" priority="3">
      <formula>Q7&gt;0</formula>
    </cfRule>
    <cfRule type="expression" dxfId="2787" priority="4">
      <formula>Q7&lt;0</formula>
    </cfRule>
  </conditionalFormatting>
  <conditionalFormatting sqref="Q8">
    <cfRule type="expression" dxfId="2786" priority="1">
      <formula>Q8&gt;0</formula>
    </cfRule>
    <cfRule type="expression" dxfId="278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84" priority="37">
      <formula>F25&gt;0</formula>
    </cfRule>
    <cfRule type="expression" dxfId="2783" priority="38">
      <formula>F25&lt;0</formula>
    </cfRule>
  </conditionalFormatting>
  <conditionalFormatting sqref="Q7">
    <cfRule type="expression" dxfId="2782" priority="35">
      <formula>Q7&gt;0</formula>
    </cfRule>
    <cfRule type="expression" dxfId="2781" priority="36">
      <formula>Q7&lt;0</formula>
    </cfRule>
  </conditionalFormatting>
  <conditionalFormatting sqref="Q8">
    <cfRule type="expression" dxfId="2780" priority="33">
      <formula>Q8&gt;0</formula>
    </cfRule>
    <cfRule type="expression" dxfId="2779" priority="34">
      <formula>Q8&lt;0</formula>
    </cfRule>
  </conditionalFormatting>
  <conditionalFormatting sqref="F44:F46">
    <cfRule type="expression" dxfId="2778" priority="31">
      <formula>F44&gt;0</formula>
    </cfRule>
    <cfRule type="expression" dxfId="2777" priority="32">
      <formula>F44&lt;0</formula>
    </cfRule>
  </conditionalFormatting>
  <conditionalFormatting sqref="H44:H46">
    <cfRule type="expression" dxfId="2776" priority="29">
      <formula>H44&gt;0</formula>
    </cfRule>
    <cfRule type="expression" dxfId="2775" priority="30">
      <formula>H44&lt;0</formula>
    </cfRule>
  </conditionalFormatting>
  <conditionalFormatting sqref="F89:F110">
    <cfRule type="expression" dxfId="2774" priority="27">
      <formula>F89&gt;0</formula>
    </cfRule>
    <cfRule type="expression" dxfId="2773" priority="28">
      <formula>F89&lt;0</formula>
    </cfRule>
  </conditionalFormatting>
  <conditionalFormatting sqref="H89:H110">
    <cfRule type="expression" dxfId="2772" priority="25">
      <formula>H89&gt;0</formula>
    </cfRule>
    <cfRule type="expression" dxfId="2771" priority="26">
      <formula>H89&lt;0</formula>
    </cfRule>
  </conditionalFormatting>
  <conditionalFormatting sqref="Q10">
    <cfRule type="expression" dxfId="2770" priority="23">
      <formula>Q10&gt;0</formula>
    </cfRule>
    <cfRule type="expression" dxfId="2769" priority="24">
      <formula>Q10&lt;0</formula>
    </cfRule>
  </conditionalFormatting>
  <conditionalFormatting sqref="J25:J38">
    <cfRule type="expression" dxfId="2768" priority="21">
      <formula>J25&gt;0</formula>
    </cfRule>
    <cfRule type="expression" dxfId="2767" priority="22">
      <formula>J25&lt;0</formula>
    </cfRule>
  </conditionalFormatting>
  <conditionalFormatting sqref="K25:K38">
    <cfRule type="expression" dxfId="2766" priority="19">
      <formula>K25&gt;0</formula>
    </cfRule>
    <cfRule type="expression" dxfId="2765" priority="20">
      <formula>K25&lt;0</formula>
    </cfRule>
  </conditionalFormatting>
  <conditionalFormatting sqref="L25:L38">
    <cfRule type="expression" dxfId="2764" priority="17">
      <formula>L25&gt;0</formula>
    </cfRule>
    <cfRule type="expression" dxfId="2763" priority="18">
      <formula>L25&lt;0</formula>
    </cfRule>
  </conditionalFormatting>
  <conditionalFormatting sqref="J40">
    <cfRule type="expression" dxfId="2762" priority="15">
      <formula>J40&gt;0</formula>
    </cfRule>
    <cfRule type="expression" dxfId="2761" priority="16">
      <formula>J40&lt;0</formula>
    </cfRule>
  </conditionalFormatting>
  <conditionalFormatting sqref="L39">
    <cfRule type="expression" dxfId="2760" priority="11">
      <formula>L39&gt;0</formula>
    </cfRule>
    <cfRule type="expression" dxfId="2759" priority="12">
      <formula>L39&lt;0</formula>
    </cfRule>
  </conditionalFormatting>
  <conditionalFormatting sqref="F39">
    <cfRule type="expression" dxfId="2758" priority="9">
      <formula>F39&gt;0</formula>
    </cfRule>
    <cfRule type="expression" dxfId="2757" priority="10">
      <formula>F39&lt;0</formula>
    </cfRule>
  </conditionalFormatting>
  <conditionalFormatting sqref="H39">
    <cfRule type="expression" dxfId="2756" priority="7">
      <formula>H39&gt;0</formula>
    </cfRule>
    <cfRule type="expression" dxfId="2755" priority="8">
      <formula>H39&lt;0</formula>
    </cfRule>
  </conditionalFormatting>
  <conditionalFormatting sqref="J41">
    <cfRule type="expression" dxfId="2754" priority="5">
      <formula>J41&gt;0</formula>
    </cfRule>
    <cfRule type="expression" dxfId="2753" priority="6">
      <formula>J41&lt;0</formula>
    </cfRule>
  </conditionalFormatting>
  <conditionalFormatting sqref="J43">
    <cfRule type="expression" dxfId="2752" priority="3">
      <formula>J43&gt;0</formula>
    </cfRule>
    <cfRule type="expression" dxfId="2751" priority="4">
      <formula>J43&lt;0</formula>
    </cfRule>
  </conditionalFormatting>
  <conditionalFormatting sqref="J44">
    <cfRule type="expression" dxfId="2750" priority="1">
      <formula>J44&gt;0</formula>
    </cfRule>
    <cfRule type="expression" dxfId="274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48" priority="31">
      <formula>F29&gt;0</formula>
    </cfRule>
    <cfRule type="expression" dxfId="2747" priority="32">
      <formula>F29&lt;0</formula>
    </cfRule>
  </conditionalFormatting>
  <conditionalFormatting sqref="F29 F31:F35">
    <cfRule type="expression" dxfId="2746" priority="33">
      <formula>F29&gt;0</formula>
    </cfRule>
    <cfRule type="expression" dxfId="2745" priority="34">
      <formula>F29&lt;0</formula>
    </cfRule>
  </conditionalFormatting>
  <conditionalFormatting sqref="H29 H31:H35">
    <cfRule type="expression" dxfId="2744" priority="29">
      <formula>H29&gt;0</formula>
    </cfRule>
    <cfRule type="expression" dxfId="2743" priority="30">
      <formula>H29&lt;0</formula>
    </cfRule>
  </conditionalFormatting>
  <conditionalFormatting sqref="F21:F28">
    <cfRule type="expression" dxfId="2742" priority="27">
      <formula>F21&gt;0</formula>
    </cfRule>
    <cfRule type="expression" dxfId="2741" priority="28">
      <formula>F21&lt;0</formula>
    </cfRule>
  </conditionalFormatting>
  <conditionalFormatting sqref="H21:H28">
    <cfRule type="expression" dxfId="2740" priority="25">
      <formula>H21&gt;0</formula>
    </cfRule>
    <cfRule type="expression" dxfId="2739" priority="26">
      <formula>H21&lt;0</formula>
    </cfRule>
  </conditionalFormatting>
  <conditionalFormatting sqref="Q8">
    <cfRule type="expression" dxfId="2738" priority="21">
      <formula>Q8&gt;0</formula>
    </cfRule>
    <cfRule type="expression" dxfId="2737" priority="22">
      <formula>Q8&lt;0</formula>
    </cfRule>
  </conditionalFormatting>
  <conditionalFormatting sqref="Q7">
    <cfRule type="expression" dxfId="2736" priority="23">
      <formula>Q7&gt;0</formula>
    </cfRule>
    <cfRule type="expression" dxfId="2735" priority="24">
      <formula>Q7&lt;0</formula>
    </cfRule>
  </conditionalFormatting>
  <conditionalFormatting sqref="F30">
    <cfRule type="expression" dxfId="2734" priority="19">
      <formula>F30&gt;0</formula>
    </cfRule>
    <cfRule type="expression" dxfId="2733" priority="20">
      <formula>F30&lt;0</formula>
    </cfRule>
  </conditionalFormatting>
  <conditionalFormatting sqref="H30">
    <cfRule type="expression" dxfId="2732" priority="17">
      <formula>H30&gt;0</formula>
    </cfRule>
    <cfRule type="expression" dxfId="2731" priority="18">
      <formula>H30&lt;0</formula>
    </cfRule>
  </conditionalFormatting>
  <conditionalFormatting sqref="F68 F70:F74">
    <cfRule type="expression" dxfId="2730" priority="13">
      <formula>F68&gt;0</formula>
    </cfRule>
    <cfRule type="expression" dxfId="2729" priority="14">
      <formula>F68&lt;0</formula>
    </cfRule>
  </conditionalFormatting>
  <conditionalFormatting sqref="F68 F70:F74">
    <cfRule type="expression" dxfId="2728" priority="15">
      <formula>F68&gt;0</formula>
    </cfRule>
    <cfRule type="expression" dxfId="2727" priority="16">
      <formula>F68&lt;0</formula>
    </cfRule>
  </conditionalFormatting>
  <conditionalFormatting sqref="H68 H70:H74">
    <cfRule type="expression" dxfId="2726" priority="11">
      <formula>H68&gt;0</formula>
    </cfRule>
    <cfRule type="expression" dxfId="2725" priority="12">
      <formula>H68&lt;0</formula>
    </cfRule>
  </conditionalFormatting>
  <conditionalFormatting sqref="F60:F67">
    <cfRule type="expression" dxfId="2724" priority="9">
      <formula>F60&gt;0</formula>
    </cfRule>
    <cfRule type="expression" dxfId="2723" priority="10">
      <formula>F60&lt;0</formula>
    </cfRule>
  </conditionalFormatting>
  <conditionalFormatting sqref="H60:H67">
    <cfRule type="expression" dxfId="2722" priority="7">
      <formula>H60&gt;0</formula>
    </cfRule>
    <cfRule type="expression" dxfId="2721" priority="8">
      <formula>H60&lt;0</formula>
    </cfRule>
  </conditionalFormatting>
  <conditionalFormatting sqref="F69">
    <cfRule type="expression" dxfId="2720" priority="5">
      <formula>F69&gt;0</formula>
    </cfRule>
    <cfRule type="expression" dxfId="2719" priority="6">
      <formula>F69&lt;0</formula>
    </cfRule>
  </conditionalFormatting>
  <conditionalFormatting sqref="H69">
    <cfRule type="expression" dxfId="2718" priority="3">
      <formula>H69&gt;0</formula>
    </cfRule>
    <cfRule type="expression" dxfId="2717" priority="4">
      <formula>H69&lt;0</formula>
    </cfRule>
  </conditionalFormatting>
  <conditionalFormatting sqref="Q10">
    <cfRule type="expression" dxfId="2716" priority="1">
      <formula>Q10&gt;0</formula>
    </cfRule>
    <cfRule type="expression" dxfId="271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14" priority="11">
      <formula>F33&gt;0</formula>
    </cfRule>
    <cfRule type="expression" dxfId="2713" priority="12">
      <formula>F33&lt;0</formula>
    </cfRule>
  </conditionalFormatting>
  <conditionalFormatting sqref="Q7">
    <cfRule type="expression" dxfId="2712" priority="9">
      <formula>Q7&gt;0</formula>
    </cfRule>
    <cfRule type="expression" dxfId="2711" priority="10">
      <formula>Q7&lt;0</formula>
    </cfRule>
  </conditionalFormatting>
  <conditionalFormatting sqref="Q8">
    <cfRule type="expression" dxfId="2710" priority="7">
      <formula>Q8&gt;0</formula>
    </cfRule>
    <cfRule type="expression" dxfId="2709" priority="8">
      <formula>Q8&lt;0</formula>
    </cfRule>
  </conditionalFormatting>
  <conditionalFormatting sqref="F25:F32">
    <cfRule type="expression" dxfId="2708" priority="5">
      <formula>F25&gt;0</formula>
    </cfRule>
    <cfRule type="expression" dxfId="2707" priority="6">
      <formula>F25&lt;0</formula>
    </cfRule>
  </conditionalFormatting>
  <conditionalFormatting sqref="H25:H32">
    <cfRule type="expression" dxfId="2706" priority="3">
      <formula>H25&gt;0</formula>
    </cfRule>
    <cfRule type="expression" dxfId="2705" priority="4">
      <formula>H25&lt;0</formula>
    </cfRule>
  </conditionalFormatting>
  <conditionalFormatting sqref="Q10">
    <cfRule type="expression" dxfId="2704" priority="1">
      <formula>Q10&gt;0</formula>
    </cfRule>
    <cfRule type="expression" dxfId="270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02" priority="75">
      <formula>F32&gt;0</formula>
    </cfRule>
    <cfRule type="expression" dxfId="2701" priority="76">
      <formula>F32&lt;0</formula>
    </cfRule>
  </conditionalFormatting>
  <conditionalFormatting sqref="Q7">
    <cfRule type="expression" dxfId="2700" priority="73">
      <formula>Q7&gt;0</formula>
    </cfRule>
    <cfRule type="expression" dxfId="2699" priority="74">
      <formula>Q7&lt;0</formula>
    </cfRule>
  </conditionalFormatting>
  <conditionalFormatting sqref="Q8">
    <cfRule type="expression" dxfId="2698" priority="71">
      <formula>Q8&gt;0</formula>
    </cfRule>
    <cfRule type="expression" dxfId="269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96" priority="63">
      <formula>M58&gt;0</formula>
    </cfRule>
    <cfRule type="expression" dxfId="2695" priority="64">
      <formula>M58&lt;0</formula>
    </cfRule>
  </conditionalFormatting>
  <conditionalFormatting sqref="Q10">
    <cfRule type="expression" dxfId="2694" priority="61">
      <formula>Q10&gt;0</formula>
    </cfRule>
    <cfRule type="expression" dxfId="2693" priority="62">
      <formula>Q10&lt;0</formula>
    </cfRule>
  </conditionalFormatting>
  <conditionalFormatting sqref="F29:F31">
    <cfRule type="expression" dxfId="2692" priority="59">
      <formula>F29&gt;0</formula>
    </cfRule>
    <cfRule type="expression" dxfId="2691" priority="60">
      <formula>F29&lt;0</formula>
    </cfRule>
  </conditionalFormatting>
  <conditionalFormatting sqref="H29:H31">
    <cfRule type="expression" dxfId="2690" priority="57">
      <formula>H29&gt;0</formula>
    </cfRule>
    <cfRule type="expression" dxfId="2689" priority="58">
      <formula>H29&lt;0</formula>
    </cfRule>
  </conditionalFormatting>
  <conditionalFormatting sqref="F83:F94">
    <cfRule type="expression" dxfId="2688" priority="55">
      <formula>F83&gt;0</formula>
    </cfRule>
    <cfRule type="expression" dxfId="2687" priority="56">
      <formula>F83&lt;0</formula>
    </cfRule>
  </conditionalFormatting>
  <conditionalFormatting sqref="H83:H94">
    <cfRule type="expression" dxfId="2686" priority="53">
      <formula>H83&gt;0</formula>
    </cfRule>
    <cfRule type="expression" dxfId="2685" priority="54">
      <formula>H83&lt;0</formula>
    </cfRule>
  </conditionalFormatting>
  <conditionalFormatting sqref="J41">
    <cfRule type="expression" dxfId="2684" priority="51">
      <formula>J41&gt;0</formula>
    </cfRule>
    <cfRule type="expression" dxfId="2683" priority="52">
      <formula>J41&lt;0</formula>
    </cfRule>
  </conditionalFormatting>
  <conditionalFormatting sqref="J39:J47">
    <cfRule type="expression" dxfId="2682" priority="49">
      <formula>J39&gt;0</formula>
    </cfRule>
    <cfRule type="expression" dxfId="2681" priority="50">
      <formula>J39&lt;0</formula>
    </cfRule>
  </conditionalFormatting>
  <conditionalFormatting sqref="F48:F51 H48:H51">
    <cfRule type="expression" dxfId="2680" priority="47">
      <formula>F48&gt;0</formula>
    </cfRule>
    <cfRule type="expression" dxfId="2679" priority="48">
      <formula>F48&lt;0</formula>
    </cfRule>
  </conditionalFormatting>
  <conditionalFormatting sqref="J48:J57">
    <cfRule type="expression" dxfId="2678" priority="45">
      <formula>J48&gt;0</formula>
    </cfRule>
    <cfRule type="expression" dxfId="2677" priority="46">
      <formula>J48&lt;0</formula>
    </cfRule>
  </conditionalFormatting>
  <conditionalFormatting sqref="K45:K52">
    <cfRule type="expression" dxfId="2676" priority="43">
      <formula>K45&gt;0</formula>
    </cfRule>
    <cfRule type="expression" dxfId="2675" priority="44">
      <formula>K45&lt;0</formula>
    </cfRule>
  </conditionalFormatting>
  <conditionalFormatting sqref="K45:K52">
    <cfRule type="expression" dxfId="2674" priority="41">
      <formula>K45&gt;0</formula>
    </cfRule>
    <cfRule type="expression" dxfId="2673" priority="42">
      <formula>K45&lt;0</formula>
    </cfRule>
  </conditionalFormatting>
  <conditionalFormatting sqref="F102:F118 H102:H118 H120:H128 F120:F128">
    <cfRule type="expression" dxfId="2672" priority="37">
      <formula>F102&gt;0</formula>
    </cfRule>
    <cfRule type="expression" dxfId="2671" priority="38">
      <formula>F102&lt;0</formula>
    </cfRule>
  </conditionalFormatting>
  <conditionalFormatting sqref="F96:F101">
    <cfRule type="expression" dxfId="2670" priority="35">
      <formula>F96&gt;0</formula>
    </cfRule>
    <cfRule type="expression" dxfId="2669" priority="36">
      <formula>F96&lt;0</formula>
    </cfRule>
  </conditionalFormatting>
  <conditionalFormatting sqref="H96:H101">
    <cfRule type="expression" dxfId="2668" priority="33">
      <formula>H96&gt;0</formula>
    </cfRule>
    <cfRule type="expression" dxfId="2667" priority="34">
      <formula>H96&lt;0</formula>
    </cfRule>
  </conditionalFormatting>
  <conditionalFormatting sqref="J112">
    <cfRule type="expression" dxfId="2666" priority="31">
      <formula>J112&gt;0</formula>
    </cfRule>
    <cfRule type="expression" dxfId="2665" priority="32">
      <formula>J112&lt;0</formula>
    </cfRule>
  </conditionalFormatting>
  <conditionalFormatting sqref="J110:J118 J120">
    <cfRule type="expression" dxfId="2664" priority="29">
      <formula>J110&gt;0</formula>
    </cfRule>
    <cfRule type="expression" dxfId="2663" priority="30">
      <formula>J110&lt;0</formula>
    </cfRule>
  </conditionalFormatting>
  <conditionalFormatting sqref="F119 H119">
    <cfRule type="expression" dxfId="2662" priority="27">
      <formula>F119&gt;0</formula>
    </cfRule>
    <cfRule type="expression" dxfId="2661" priority="28">
      <formula>F119&lt;0</formula>
    </cfRule>
  </conditionalFormatting>
  <conditionalFormatting sqref="J119">
    <cfRule type="expression" dxfId="2660" priority="25">
      <formula>J119&gt;0</formula>
    </cfRule>
    <cfRule type="expression" dxfId="2659" priority="26">
      <formula>J119&lt;0</formula>
    </cfRule>
  </conditionalFormatting>
  <conditionalFormatting sqref="K112:K123">
    <cfRule type="expression" dxfId="2658" priority="23">
      <formula>K112&gt;0</formula>
    </cfRule>
    <cfRule type="expression" dxfId="2657" priority="24">
      <formula>K112&lt;0</formula>
    </cfRule>
  </conditionalFormatting>
  <conditionalFormatting sqref="K110:K123">
    <cfRule type="expression" dxfId="2656" priority="21">
      <formula>K110&gt;0</formula>
    </cfRule>
    <cfRule type="expression" dxfId="2655" priority="22">
      <formula>K110&lt;0</formula>
    </cfRule>
  </conditionalFormatting>
  <conditionalFormatting sqref="J121">
    <cfRule type="expression" dxfId="2654" priority="19">
      <formula>J121&gt;0</formula>
    </cfRule>
    <cfRule type="expression" dxfId="2653" priority="20">
      <formula>J121&lt;0</formula>
    </cfRule>
  </conditionalFormatting>
  <conditionalFormatting sqref="F25:F28">
    <cfRule type="expression" dxfId="2652" priority="17">
      <formula>F25&gt;0</formula>
    </cfRule>
    <cfRule type="expression" dxfId="2651" priority="18">
      <formula>F25&lt;0</formula>
    </cfRule>
  </conditionalFormatting>
  <conditionalFormatting sqref="H25:H28">
    <cfRule type="expression" dxfId="2650" priority="15">
      <formula>H25&gt;0</formula>
    </cfRule>
    <cfRule type="expression" dxfId="2649" priority="16">
      <formula>H25&lt;0</formula>
    </cfRule>
  </conditionalFormatting>
  <conditionalFormatting sqref="J27:J29">
    <cfRule type="expression" dxfId="2648" priority="13">
      <formula>J27&gt;0</formula>
    </cfRule>
    <cfRule type="expression" dxfId="2647" priority="14">
      <formula>J27&lt;0</formula>
    </cfRule>
  </conditionalFormatting>
  <conditionalFormatting sqref="J30:J31">
    <cfRule type="expression" dxfId="2646" priority="11">
      <formula>J30&gt;0</formula>
    </cfRule>
    <cfRule type="expression" dxfId="2645" priority="12">
      <formula>J30&lt;0</formula>
    </cfRule>
  </conditionalFormatting>
  <conditionalFormatting sqref="J33">
    <cfRule type="expression" dxfId="2644" priority="9">
      <formula>J33&gt;0</formula>
    </cfRule>
    <cfRule type="expression" dxfId="2643" priority="10">
      <formula>J33&lt;0</formula>
    </cfRule>
  </conditionalFormatting>
  <conditionalFormatting sqref="J34">
    <cfRule type="expression" dxfId="2642" priority="7">
      <formula>J34&gt;0</formula>
    </cfRule>
    <cfRule type="expression" dxfId="2641" priority="8">
      <formula>J34&lt;0</formula>
    </cfRule>
  </conditionalFormatting>
  <conditionalFormatting sqref="J35:J43">
    <cfRule type="expression" dxfId="2640" priority="5">
      <formula>J35&gt;0</formula>
    </cfRule>
    <cfRule type="expression" dxfId="263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38" priority="1">
      <formula>Q9&gt;0</formula>
    </cfRule>
    <cfRule type="expression" dxfId="263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36" priority="15">
      <formula>F39&gt;0</formula>
    </cfRule>
    <cfRule type="expression" dxfId="2635" priority="16">
      <formula>F39&lt;0</formula>
    </cfRule>
  </conditionalFormatting>
  <conditionalFormatting sqref="Q7">
    <cfRule type="expression" dxfId="2634" priority="13">
      <formula>Q7&gt;0</formula>
    </cfRule>
    <cfRule type="expression" dxfId="2633" priority="14">
      <formula>Q7&lt;0</formula>
    </cfRule>
  </conditionalFormatting>
  <conditionalFormatting sqref="Q8">
    <cfRule type="expression" dxfId="2632" priority="11">
      <formula>Q8&gt;0</formula>
    </cfRule>
    <cfRule type="expression" dxfId="2631" priority="12">
      <formula>Q8&lt;0</formula>
    </cfRule>
  </conditionalFormatting>
  <conditionalFormatting sqref="F25:F38">
    <cfRule type="expression" dxfId="2630" priority="9">
      <formula>F25&gt;0</formula>
    </cfRule>
    <cfRule type="expression" dxfId="2629" priority="10">
      <formula>F25&lt;0</formula>
    </cfRule>
  </conditionalFormatting>
  <conditionalFormatting sqref="H25:H38">
    <cfRule type="expression" dxfId="2628" priority="7">
      <formula>H25&gt;0</formula>
    </cfRule>
    <cfRule type="expression" dxfId="2627" priority="8">
      <formula>H25&lt;0</formula>
    </cfRule>
  </conditionalFormatting>
  <conditionalFormatting sqref="M55">
    <cfRule type="expression" dxfId="2626" priority="3">
      <formula>M55&gt;0</formula>
    </cfRule>
    <cfRule type="expression" dxfId="2625" priority="4">
      <formula>M55&lt;0</formula>
    </cfRule>
  </conditionalFormatting>
  <conditionalFormatting sqref="Q10">
    <cfRule type="expression" dxfId="2624" priority="1">
      <formula>Q10&gt;0</formula>
    </cfRule>
    <cfRule type="expression" dxfId="262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22" priority="27">
      <formula>F27&gt;0</formula>
    </cfRule>
    <cfRule type="expression" dxfId="2621" priority="28">
      <formula>F27&lt;0</formula>
    </cfRule>
  </conditionalFormatting>
  <conditionalFormatting sqref="Q8">
    <cfRule type="expression" dxfId="2620" priority="15">
      <formula>Q8&gt;0</formula>
    </cfRule>
    <cfRule type="expression" dxfId="2619" priority="16">
      <formula>Q8&lt;0</formula>
    </cfRule>
  </conditionalFormatting>
  <conditionalFormatting sqref="Q7">
    <cfRule type="expression" dxfId="2618" priority="17">
      <formula>Q7&gt;0</formula>
    </cfRule>
    <cfRule type="expression" dxfId="2617" priority="18">
      <formula>Q7&lt;0</formula>
    </cfRule>
  </conditionalFormatting>
  <conditionalFormatting sqref="F37:F38">
    <cfRule type="expression" dxfId="2616" priority="13">
      <formula>F37&gt;0</formula>
    </cfRule>
    <cfRule type="expression" dxfId="2615" priority="14">
      <formula>F37&lt;0</formula>
    </cfRule>
  </conditionalFormatting>
  <conditionalFormatting sqref="H37:H38">
    <cfRule type="expression" dxfId="2614" priority="11">
      <formula>H37&gt;0</formula>
    </cfRule>
    <cfRule type="expression" dxfId="2613" priority="12">
      <formula>H37&lt;0</formula>
    </cfRule>
  </conditionalFormatting>
  <conditionalFormatting sqref="F23:F26 H23:H26">
    <cfRule type="expression" dxfId="2612" priority="9">
      <formula>F23&gt;0</formula>
    </cfRule>
    <cfRule type="expression" dxfId="2611" priority="10">
      <formula>F23&lt;0</formula>
    </cfRule>
  </conditionalFormatting>
  <conditionalFormatting sqref="Q10">
    <cfRule type="expression" dxfId="2610" priority="3">
      <formula>Q10&gt;0</formula>
    </cfRule>
    <cfRule type="expression" dxfId="2609" priority="4">
      <formula>Q10&lt;0</formula>
    </cfRule>
  </conditionalFormatting>
  <conditionalFormatting sqref="F22 H22">
    <cfRule type="expression" dxfId="2608" priority="1">
      <formula>F22&gt;0</formula>
    </cfRule>
    <cfRule type="expression" dxfId="2607" priority="2">
      <formula>F22&lt;0</formula>
    </cfRule>
  </conditionalFormatting>
  <conditionalFormatting sqref="M41">
    <cfRule type="expression" dxfId="2606" priority="5">
      <formula>M41&gt;0</formula>
    </cfRule>
    <cfRule type="expression" dxfId="260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04" priority="29">
      <formula>F25&gt;0</formula>
    </cfRule>
    <cfRule type="expression" dxfId="2603" priority="30">
      <formula>F25&lt;0</formula>
    </cfRule>
  </conditionalFormatting>
  <conditionalFormatting sqref="Q7">
    <cfRule type="expression" dxfId="2602" priority="27">
      <formula>Q7&gt;0</formula>
    </cfRule>
    <cfRule type="expression" dxfId="2601" priority="28">
      <formula>Q7&lt;0</formula>
    </cfRule>
  </conditionalFormatting>
  <conditionalFormatting sqref="Q8">
    <cfRule type="expression" dxfId="2600" priority="25">
      <formula>Q8&gt;0</formula>
    </cfRule>
    <cfRule type="expression" dxfId="2599" priority="26">
      <formula>Q8&lt;0</formula>
    </cfRule>
  </conditionalFormatting>
  <conditionalFormatting sqref="Q10">
    <cfRule type="expression" dxfId="2598" priority="13">
      <formula>Q10&gt;0</formula>
    </cfRule>
    <cfRule type="expression" dxfId="2597" priority="14">
      <formula>Q10&lt;0</formula>
    </cfRule>
  </conditionalFormatting>
  <conditionalFormatting sqref="M46">
    <cfRule type="expression" dxfId="2596" priority="11">
      <formula>M46&gt;0</formula>
    </cfRule>
    <cfRule type="expression" dxfId="2595" priority="12">
      <formula>M46&lt;0</formula>
    </cfRule>
  </conditionalFormatting>
  <conditionalFormatting sqref="F80:F88 H80:H88">
    <cfRule type="expression" dxfId="2594" priority="9">
      <formula>F80&gt;0</formula>
    </cfRule>
    <cfRule type="expression" dxfId="2593" priority="10">
      <formula>F80&lt;0</formula>
    </cfRule>
  </conditionalFormatting>
  <conditionalFormatting sqref="F75:F79">
    <cfRule type="expression" dxfId="2592" priority="7">
      <formula>F75&gt;0</formula>
    </cfRule>
    <cfRule type="expression" dxfId="2591" priority="8">
      <formula>F75&lt;0</formula>
    </cfRule>
  </conditionalFormatting>
  <conditionalFormatting sqref="H75:H79">
    <cfRule type="expression" dxfId="2590" priority="5">
      <formula>H75&gt;0</formula>
    </cfRule>
    <cfRule type="expression" dxfId="2589" priority="6">
      <formula>H75&lt;0</formula>
    </cfRule>
  </conditionalFormatting>
  <conditionalFormatting sqref="F71:F74">
    <cfRule type="expression" dxfId="2588" priority="3">
      <formula>F71&gt;0</formula>
    </cfRule>
    <cfRule type="expression" dxfId="2587" priority="4">
      <formula>F71&lt;0</formula>
    </cfRule>
  </conditionalFormatting>
  <conditionalFormatting sqref="H71:H74">
    <cfRule type="expression" dxfId="2586" priority="1">
      <formula>H71&gt;0</formula>
    </cfRule>
    <cfRule type="expression" dxfId="258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59.83</v>
      </c>
      <c r="R4" s="495">
        <v>3.1199999999999999E-2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5983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-367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-367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-5.7795275590551184E-2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2.6742436904562929E-2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14.382211538461538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65.813000000000002</v>
      </c>
    </row>
    <row r="20" spans="1:21" x14ac:dyDescent="0.25">
      <c r="O20" s="81">
        <v>1.0900000000000001</v>
      </c>
      <c r="P20" s="81">
        <f t="shared" ref="P20:P39" si="1">O20*$Q$4</f>
        <v>65.214700000000008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64.616399999999999</v>
      </c>
    </row>
    <row r="22" spans="1:21" x14ac:dyDescent="0.25">
      <c r="O22" s="81">
        <v>1.07</v>
      </c>
      <c r="P22" s="81">
        <f t="shared" si="1"/>
        <v>64.018100000000004</v>
      </c>
    </row>
    <row r="23" spans="1:21" x14ac:dyDescent="0.25">
      <c r="O23" s="81">
        <v>1.06</v>
      </c>
      <c r="P23" s="81">
        <f t="shared" si="1"/>
        <v>63.419800000000002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62.8215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62.223199999999999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61.624899999999997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61.026600000000002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60.4283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59.83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59.231699999999996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58.633399999999995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58.0351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57.436799999999998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56.838499999999996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56.240199999999994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55.6419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55.043599999999998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54.445300000000003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53.847000000000001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84" priority="35">
      <formula>Q7&gt;0</formula>
    </cfRule>
    <cfRule type="expression" dxfId="2583" priority="36">
      <formula>Q7&lt;0</formula>
    </cfRule>
  </conditionalFormatting>
  <conditionalFormatting sqref="Q8">
    <cfRule type="expression" dxfId="2582" priority="33">
      <formula>Q8&gt;0</formula>
    </cfRule>
    <cfRule type="expression" dxfId="2581" priority="34">
      <formula>Q8&lt;0</formula>
    </cfRule>
  </conditionalFormatting>
  <conditionalFormatting sqref="F34:F54 F58:F63">
    <cfRule type="expression" dxfId="2580" priority="31">
      <formula>F34&gt;0</formula>
    </cfRule>
    <cfRule type="expression" dxfId="2579" priority="32">
      <formula>F34&lt;0</formula>
    </cfRule>
  </conditionalFormatting>
  <conditionalFormatting sqref="H34:H54 H58:H63">
    <cfRule type="expression" dxfId="2578" priority="29">
      <formula>H34&gt;0</formula>
    </cfRule>
    <cfRule type="expression" dxfId="2577" priority="30">
      <formula>H34&lt;0</formula>
    </cfRule>
  </conditionalFormatting>
  <conditionalFormatting sqref="Q10">
    <cfRule type="expression" dxfId="2576" priority="27">
      <formula>Q10&gt;0</formula>
    </cfRule>
    <cfRule type="expression" dxfId="2575" priority="28">
      <formula>Q10&lt;0</formula>
    </cfRule>
  </conditionalFormatting>
  <conditionalFormatting sqref="J25:J38">
    <cfRule type="expression" dxfId="2574" priority="25">
      <formula>J25&gt;0</formula>
    </cfRule>
    <cfRule type="expression" dxfId="2573" priority="26">
      <formula>J25&lt;0</formula>
    </cfRule>
  </conditionalFormatting>
  <conditionalFormatting sqref="K25:K35 K37:K38">
    <cfRule type="expression" dxfId="2572" priority="23">
      <formula>K25&gt;0</formula>
    </cfRule>
    <cfRule type="expression" dxfId="2571" priority="24">
      <formula>K25&lt;0</formula>
    </cfRule>
  </conditionalFormatting>
  <conditionalFormatting sqref="F89:F110">
    <cfRule type="expression" dxfId="2570" priority="19">
      <formula>F89&gt;0</formula>
    </cfRule>
    <cfRule type="expression" dxfId="2569" priority="20">
      <formula>F89&lt;0</formula>
    </cfRule>
  </conditionalFormatting>
  <conditionalFormatting sqref="H89:H110">
    <cfRule type="expression" dxfId="2568" priority="17">
      <formula>H89&gt;0</formula>
    </cfRule>
    <cfRule type="expression" dxfId="2567" priority="18">
      <formula>H89&lt;0</formula>
    </cfRule>
  </conditionalFormatting>
  <conditionalFormatting sqref="J89:J102">
    <cfRule type="expression" dxfId="2566" priority="15">
      <formula>J89&gt;0</formula>
    </cfRule>
    <cfRule type="expression" dxfId="2565" priority="16">
      <formula>J89&lt;0</formula>
    </cfRule>
  </conditionalFormatting>
  <conditionalFormatting sqref="K89:K102">
    <cfRule type="expression" dxfId="2564" priority="13">
      <formula>K89&gt;0</formula>
    </cfRule>
    <cfRule type="expression" dxfId="2563" priority="14">
      <formula>K89&lt;0</formula>
    </cfRule>
  </conditionalFormatting>
  <conditionalFormatting sqref="L89:L102">
    <cfRule type="expression" dxfId="2562" priority="11">
      <formula>L89&gt;0</formula>
    </cfRule>
    <cfRule type="expression" dxfId="2561" priority="12">
      <formula>L89&lt;0</formula>
    </cfRule>
  </conditionalFormatting>
  <conditionalFormatting sqref="F25:F33">
    <cfRule type="expression" dxfId="2560" priority="9">
      <formula>F25&gt;0</formula>
    </cfRule>
    <cfRule type="expression" dxfId="2559" priority="10">
      <formula>F25&lt;0</formula>
    </cfRule>
  </conditionalFormatting>
  <conditionalFormatting sqref="H25:H33">
    <cfRule type="expression" dxfId="2558" priority="7">
      <formula>H25&gt;0</formula>
    </cfRule>
    <cfRule type="expression" dxfId="2557" priority="8">
      <formula>H25&lt;0</formula>
    </cfRule>
  </conditionalFormatting>
  <conditionalFormatting sqref="J54">
    <cfRule type="expression" dxfId="2556" priority="5">
      <formula>J54&gt;0</formula>
    </cfRule>
    <cfRule type="expression" dxfId="2555" priority="6">
      <formula>J54&lt;0</formula>
    </cfRule>
  </conditionalFormatting>
  <conditionalFormatting sqref="F55:F57">
    <cfRule type="expression" dxfId="2554" priority="3">
      <formula>F55&gt;0</formula>
    </cfRule>
    <cfRule type="expression" dxfId="2553" priority="4">
      <formula>F55&lt;0</formula>
    </cfRule>
  </conditionalFormatting>
  <conditionalFormatting sqref="H55:H57">
    <cfRule type="expression" dxfId="2552" priority="1">
      <formula>H55&gt;0</formula>
    </cfRule>
    <cfRule type="expression" dxfId="255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50" priority="21">
      <formula>F47&gt;0</formula>
    </cfRule>
    <cfRule type="expression" dxfId="2549" priority="22">
      <formula>F47&lt;0</formula>
    </cfRule>
  </conditionalFormatting>
  <conditionalFormatting sqref="Q7">
    <cfRule type="expression" dxfId="2548" priority="19">
      <formula>Q7&gt;0</formula>
    </cfRule>
    <cfRule type="expression" dxfId="2547" priority="20">
      <formula>Q7&lt;0</formula>
    </cfRule>
  </conditionalFormatting>
  <conditionalFormatting sqref="Q8">
    <cfRule type="expression" dxfId="2546" priority="17">
      <formula>Q8&gt;0</formula>
    </cfRule>
    <cfRule type="expression" dxfId="2545" priority="18">
      <formula>Q8&lt;0</formula>
    </cfRule>
  </conditionalFormatting>
  <conditionalFormatting sqref="F25:F46">
    <cfRule type="expression" dxfId="2544" priority="15">
      <formula>F25&gt;0</formula>
    </cfRule>
    <cfRule type="expression" dxfId="2543" priority="16">
      <formula>F25&lt;0</formula>
    </cfRule>
  </conditionalFormatting>
  <conditionalFormatting sqref="H25:H46">
    <cfRule type="expression" dxfId="2542" priority="13">
      <formula>H25&gt;0</formula>
    </cfRule>
    <cfRule type="expression" dxfId="2541" priority="14">
      <formula>H25&lt;0</formula>
    </cfRule>
  </conditionalFormatting>
  <conditionalFormatting sqref="F89:F110">
    <cfRule type="expression" dxfId="2540" priority="11">
      <formula>F89&gt;0</formula>
    </cfRule>
    <cfRule type="expression" dxfId="2539" priority="12">
      <formula>F89&lt;0</formula>
    </cfRule>
  </conditionalFormatting>
  <conditionalFormatting sqref="H89:H110">
    <cfRule type="expression" dxfId="2538" priority="9">
      <formula>H89&gt;0</formula>
    </cfRule>
    <cfRule type="expression" dxfId="2537" priority="10">
      <formula>H89&lt;0</formula>
    </cfRule>
  </conditionalFormatting>
  <conditionalFormatting sqref="Q10">
    <cfRule type="expression" dxfId="2536" priority="7">
      <formula>Q10&gt;0</formula>
    </cfRule>
    <cfRule type="expression" dxfId="2535" priority="8">
      <formula>Q10&lt;0</formula>
    </cfRule>
  </conditionalFormatting>
  <conditionalFormatting sqref="J25:J38">
    <cfRule type="expression" dxfId="2534" priority="5">
      <formula>J25&gt;0</formula>
    </cfRule>
    <cfRule type="expression" dxfId="2533" priority="6">
      <formula>J25&lt;0</formula>
    </cfRule>
  </conditionalFormatting>
  <conditionalFormatting sqref="K25:K38">
    <cfRule type="expression" dxfId="2532" priority="3">
      <formula>K25&gt;0</formula>
    </cfRule>
    <cfRule type="expression" dxfId="2531" priority="4">
      <formula>K25&lt;0</formula>
    </cfRule>
  </conditionalFormatting>
  <conditionalFormatting sqref="L25:L38">
    <cfRule type="expression" dxfId="2530" priority="1">
      <formula>L25&gt;0</formula>
    </cfRule>
    <cfRule type="expression" dxfId="25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28" priority="23">
      <formula>F34&gt;0</formula>
    </cfRule>
    <cfRule type="expression" dxfId="2527" priority="24">
      <formula>F34&lt;0</formula>
    </cfRule>
  </conditionalFormatting>
  <conditionalFormatting sqref="Q7">
    <cfRule type="expression" dxfId="2526" priority="21">
      <formula>Q7&gt;0</formula>
    </cfRule>
    <cfRule type="expression" dxfId="2525" priority="22">
      <formula>Q7&lt;0</formula>
    </cfRule>
  </conditionalFormatting>
  <conditionalFormatting sqref="Q8">
    <cfRule type="expression" dxfId="2524" priority="19">
      <formula>Q8&gt;0</formula>
    </cfRule>
    <cfRule type="expression" dxfId="2523" priority="20">
      <formula>Q8&lt;0</formula>
    </cfRule>
  </conditionalFormatting>
  <conditionalFormatting sqref="F25:F33">
    <cfRule type="expression" dxfId="2522" priority="17">
      <formula>F25&gt;0</formula>
    </cfRule>
    <cfRule type="expression" dxfId="2521" priority="18">
      <formula>F25&lt;0</formula>
    </cfRule>
  </conditionalFormatting>
  <conditionalFormatting sqref="H25:H33">
    <cfRule type="expression" dxfId="2520" priority="15">
      <formula>H25&gt;0</formula>
    </cfRule>
    <cfRule type="expression" dxfId="2519" priority="16">
      <formula>H25&lt;0</formula>
    </cfRule>
  </conditionalFormatting>
  <conditionalFormatting sqref="M46">
    <cfRule type="expression" dxfId="2518" priority="13">
      <formula>M46&gt;0</formula>
    </cfRule>
    <cfRule type="expression" dxfId="2517" priority="14">
      <formula>M46&lt;0</formula>
    </cfRule>
  </conditionalFormatting>
  <conditionalFormatting sqref="F79:F87 H79:H87">
    <cfRule type="expression" dxfId="2516" priority="11">
      <formula>F79&gt;0</formula>
    </cfRule>
    <cfRule type="expression" dxfId="2515" priority="12">
      <formula>F79&lt;0</formula>
    </cfRule>
  </conditionalFormatting>
  <conditionalFormatting sqref="F70:F78">
    <cfRule type="expression" dxfId="2514" priority="9">
      <formula>F70&gt;0</formula>
    </cfRule>
    <cfRule type="expression" dxfId="2513" priority="10">
      <formula>F70&lt;0</formula>
    </cfRule>
  </conditionalFormatting>
  <conditionalFormatting sqref="H70:H78">
    <cfRule type="expression" dxfId="2512" priority="7">
      <formula>H70&gt;0</formula>
    </cfRule>
    <cfRule type="expression" dxfId="2511" priority="8">
      <formula>H70&lt;0</formula>
    </cfRule>
  </conditionalFormatting>
  <conditionalFormatting sqref="J27:K27 J30:K30 J33:K33 J36:K36 J39:K39 J42:K42">
    <cfRule type="expression" dxfId="2510" priority="5">
      <formula>J27&gt;0</formula>
    </cfRule>
    <cfRule type="expression" dxfId="2509" priority="6">
      <formula>J27&lt;0</formula>
    </cfRule>
  </conditionalFormatting>
  <conditionalFormatting sqref="J28:K29 J31:K32 J34:K35 J37:K38 J40:K41">
    <cfRule type="expression" dxfId="2508" priority="3">
      <formula>J28&gt;0</formula>
    </cfRule>
    <cfRule type="expression" dxfId="2507" priority="4">
      <formula>J28&lt;0</formula>
    </cfRule>
  </conditionalFormatting>
  <conditionalFormatting sqref="L27:L42">
    <cfRule type="expression" dxfId="2506" priority="1">
      <formula>L27&gt;0</formula>
    </cfRule>
    <cfRule type="expression" dxfId="25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04" priority="9">
      <formula>F57&gt;0</formula>
    </cfRule>
    <cfRule type="expression" dxfId="2503" priority="10">
      <formula>F57&lt;0</formula>
    </cfRule>
  </conditionalFormatting>
  <conditionalFormatting sqref="Q7">
    <cfRule type="expression" dxfId="2502" priority="7">
      <formula>Q7&gt;0</formula>
    </cfRule>
    <cfRule type="expression" dxfId="2501" priority="8">
      <formula>Q7&lt;0</formula>
    </cfRule>
  </conditionalFormatting>
  <conditionalFormatting sqref="Q8">
    <cfRule type="expression" dxfId="2500" priority="5">
      <formula>Q8&gt;0</formula>
    </cfRule>
    <cfRule type="expression" dxfId="2499" priority="6">
      <formula>Q8&lt;0</formula>
    </cfRule>
  </conditionalFormatting>
  <conditionalFormatting sqref="F25:F56">
    <cfRule type="expression" dxfId="2498" priority="3">
      <formula>F25&gt;0</formula>
    </cfRule>
    <cfRule type="expression" dxfId="2497" priority="4">
      <formula>F25&lt;0</formula>
    </cfRule>
  </conditionalFormatting>
  <conditionalFormatting sqref="H25:H56">
    <cfRule type="expression" dxfId="2496" priority="1">
      <formula>H25&gt;0</formula>
    </cfRule>
    <cfRule type="expression" dxfId="24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1285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50.13</v>
      </c>
      <c r="R4" s="495">
        <v>1.7899999999999999E-2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20052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135.93000000000029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6.8251417071741706E-3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2.5932575304209057E-2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5" si="6">C39*(E39-D39)</f>
        <v>-53.999999999999915</v>
      </c>
      <c r="G39" s="39">
        <f t="shared" ref="G39:G45" si="7">D39*C39</f>
        <v>15099</v>
      </c>
      <c r="H39" s="222">
        <f t="shared" ref="H39:H45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55.143000000000008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54.641700000000007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54.140400000000007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53.639100000000006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53.137800000000006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52.636500000000005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52.135200000000005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51.633900000000004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51.132600000000004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50.631300000000003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50.13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49.628700000000002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49.127400000000002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48.626100000000001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48.1248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47.6235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47.122199999999999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46.620900000000006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46.119600000000005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45.618300000000005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45.117000000000004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94" priority="35">
      <formula>F54&gt;0</formula>
    </cfRule>
    <cfRule type="expression" dxfId="2493" priority="36">
      <formula>F54&lt;0</formula>
    </cfRule>
  </conditionalFormatting>
  <conditionalFormatting sqref="Q7">
    <cfRule type="expression" dxfId="2492" priority="33">
      <formula>Q7&gt;0</formula>
    </cfRule>
    <cfRule type="expression" dxfId="2491" priority="34">
      <formula>Q7&lt;0</formula>
    </cfRule>
  </conditionalFormatting>
  <conditionalFormatting sqref="Q8">
    <cfRule type="expression" dxfId="2490" priority="31">
      <formula>Q8&gt;0</formula>
    </cfRule>
    <cfRule type="expression" dxfId="2489" priority="32">
      <formula>Q8&lt;0</formula>
    </cfRule>
  </conditionalFormatting>
  <conditionalFormatting sqref="F30:F53">
    <cfRule type="expression" dxfId="2488" priority="29">
      <formula>F30&gt;0</formula>
    </cfRule>
    <cfRule type="expression" dxfId="2487" priority="30">
      <formula>F30&lt;0</formula>
    </cfRule>
  </conditionalFormatting>
  <conditionalFormatting sqref="H30:H53">
    <cfRule type="expression" dxfId="2486" priority="27">
      <formula>H30&gt;0</formula>
    </cfRule>
    <cfRule type="expression" dxfId="2485" priority="28">
      <formula>H30&lt;0</formula>
    </cfRule>
  </conditionalFormatting>
  <conditionalFormatting sqref="Q10">
    <cfRule type="expression" dxfId="2484" priority="25">
      <formula>Q10&gt;0</formula>
    </cfRule>
    <cfRule type="expression" dxfId="2483" priority="26">
      <formula>Q10&lt;0</formula>
    </cfRule>
  </conditionalFormatting>
  <conditionalFormatting sqref="J27:J35">
    <cfRule type="expression" dxfId="2482" priority="23">
      <formula>J27&gt;0</formula>
    </cfRule>
    <cfRule type="expression" dxfId="2481" priority="24">
      <formula>J27&lt;0</formula>
    </cfRule>
  </conditionalFormatting>
  <conditionalFormatting sqref="K27:K38">
    <cfRule type="expression" dxfId="2480" priority="21">
      <formula>K27&gt;0</formula>
    </cfRule>
    <cfRule type="expression" dxfId="2479" priority="22">
      <formula>K27&lt;0</formula>
    </cfRule>
  </conditionalFormatting>
  <conditionalFormatting sqref="L27:L38">
    <cfRule type="expression" dxfId="2478" priority="19">
      <formula>L27&gt;0</formula>
    </cfRule>
    <cfRule type="expression" dxfId="2477" priority="20">
      <formula>L27&lt;0</formula>
    </cfRule>
  </conditionalFormatting>
  <conditionalFormatting sqref="F89:F110">
    <cfRule type="expression" dxfId="2476" priority="17">
      <formula>F89&gt;0</formula>
    </cfRule>
    <cfRule type="expression" dxfId="2475" priority="18">
      <formula>F89&lt;0</formula>
    </cfRule>
  </conditionalFormatting>
  <conditionalFormatting sqref="H89:H110">
    <cfRule type="expression" dxfId="2474" priority="15">
      <formula>H89&gt;0</formula>
    </cfRule>
    <cfRule type="expression" dxfId="2473" priority="16">
      <formula>H89&lt;0</formula>
    </cfRule>
  </conditionalFormatting>
  <conditionalFormatting sqref="J89:J102">
    <cfRule type="expression" dxfId="2472" priority="13">
      <formula>J89&gt;0</formula>
    </cfRule>
    <cfRule type="expression" dxfId="2471" priority="14">
      <formula>J89&lt;0</formula>
    </cfRule>
  </conditionalFormatting>
  <conditionalFormatting sqref="K89:K102">
    <cfRule type="expression" dxfId="2470" priority="11">
      <formula>K89&gt;0</formula>
    </cfRule>
    <cfRule type="expression" dxfId="2469" priority="12">
      <formula>K89&lt;0</formula>
    </cfRule>
  </conditionalFormatting>
  <conditionalFormatting sqref="L89:L102">
    <cfRule type="expression" dxfId="2468" priority="9">
      <formula>L89&gt;0</formula>
    </cfRule>
    <cfRule type="expression" dxfId="2467" priority="10">
      <formula>L89&lt;0</formula>
    </cfRule>
  </conditionalFormatting>
  <conditionalFormatting sqref="F29">
    <cfRule type="expression" dxfId="2466" priority="7">
      <formula>F29&gt;0</formula>
    </cfRule>
    <cfRule type="expression" dxfId="2465" priority="8">
      <formula>F29&lt;0</formula>
    </cfRule>
  </conditionalFormatting>
  <conditionalFormatting sqref="H29">
    <cfRule type="expression" dxfId="2464" priority="5">
      <formula>H29&gt;0</formula>
    </cfRule>
    <cfRule type="expression" dxfId="2463" priority="6">
      <formula>H29&lt;0</formula>
    </cfRule>
  </conditionalFormatting>
  <conditionalFormatting sqref="F25:F28 H25:H28">
    <cfRule type="expression" dxfId="2462" priority="1">
      <formula>F25&gt;0</formula>
    </cfRule>
    <cfRule type="expression" dxfId="246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1230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1235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78.77</v>
      </c>
      <c r="R4" s="475">
        <v>1.12E-2</v>
      </c>
      <c r="T4" s="156" t="s">
        <v>1242</v>
      </c>
      <c r="U4" s="1" t="s">
        <v>1243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7877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2879.9599999999955</v>
      </c>
      <c r="R7" s="29">
        <v>43416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2682.75</v>
      </c>
      <c r="U8" s="475" t="s">
        <v>1240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0.51648457428887717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2.539037704709915E-2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11.293189964157706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86.647000000000006</v>
      </c>
    </row>
    <row r="22" spans="1:16" x14ac:dyDescent="0.25">
      <c r="O22" s="81">
        <v>1.0900000000000001</v>
      </c>
      <c r="P22" s="81">
        <f t="shared" ref="P22:P41" si="1">O22*$Q$4</f>
        <v>85.859300000000005</v>
      </c>
    </row>
    <row r="23" spans="1:16" x14ac:dyDescent="0.25">
      <c r="O23" s="81">
        <v>1.08</v>
      </c>
      <c r="P23" s="81">
        <f t="shared" si="1"/>
        <v>85.071600000000004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84.283900000000003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83.496200000000002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82.708500000000001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81.9208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81.133099999999999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80.345399999999998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79.557699999999997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78.77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77.982299999999995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77.194599999999994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76.406899999999993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75.619199999999992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74.831499999999991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74.04379999999999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73.256100000000004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72.468400000000003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71.680700000000002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70.893000000000001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3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60" priority="25">
      <formula>F57&gt;0</formula>
    </cfRule>
    <cfRule type="expression" dxfId="2459" priority="26">
      <formula>F57&lt;0</formula>
    </cfRule>
  </conditionalFormatting>
  <conditionalFormatting sqref="Q7">
    <cfRule type="expression" dxfId="2458" priority="23">
      <formula>Q7&gt;0</formula>
    </cfRule>
    <cfRule type="expression" dxfId="2457" priority="24">
      <formula>Q7&lt;0</formula>
    </cfRule>
  </conditionalFormatting>
  <conditionalFormatting sqref="Q8">
    <cfRule type="expression" dxfId="2456" priority="21">
      <formula>Q8&gt;0</formula>
    </cfRule>
    <cfRule type="expression" dxfId="2455" priority="22">
      <formula>Q8&lt;0</formula>
    </cfRule>
  </conditionalFormatting>
  <conditionalFormatting sqref="M58">
    <cfRule type="expression" dxfId="2454" priority="15">
      <formula>M58&gt;0</formula>
    </cfRule>
    <cfRule type="expression" dxfId="2453" priority="16">
      <formula>M58&lt;0</formula>
    </cfRule>
  </conditionalFormatting>
  <conditionalFormatting sqref="F84:F115">
    <cfRule type="expression" dxfId="2452" priority="13">
      <formula>F84&gt;0</formula>
    </cfRule>
    <cfRule type="expression" dxfId="2451" priority="14">
      <formula>F84&lt;0</formula>
    </cfRule>
  </conditionalFormatting>
  <conditionalFormatting sqref="H84:H115">
    <cfRule type="expression" dxfId="2450" priority="11">
      <formula>H84&gt;0</formula>
    </cfRule>
    <cfRule type="expression" dxfId="2449" priority="12">
      <formula>H84&lt;0</formula>
    </cfRule>
  </conditionalFormatting>
  <conditionalFormatting sqref="F25:F56 H25:H56">
    <cfRule type="expression" dxfId="2448" priority="9">
      <formula>F25&gt;0</formula>
    </cfRule>
    <cfRule type="expression" dxfId="2447" priority="10">
      <formula>F25&lt;0</formula>
    </cfRule>
  </conditionalFormatting>
  <conditionalFormatting sqref="J28:J30 K25:K30 J31:K38">
    <cfRule type="expression" dxfId="2446" priority="5">
      <formula>J25&gt;0</formula>
    </cfRule>
    <cfRule type="expression" dxfId="2445" priority="6">
      <formula>J25&lt;0</formula>
    </cfRule>
  </conditionalFormatting>
  <conditionalFormatting sqref="K39:K42">
    <cfRule type="expression" dxfId="2444" priority="3">
      <formula>K39&gt;0</formula>
    </cfRule>
    <cfRule type="expression" dxfId="2443" priority="4">
      <formula>K39&lt;0</formula>
    </cfRule>
  </conditionalFormatting>
  <conditionalFormatting sqref="K43">
    <cfRule type="expression" dxfId="2442" priority="1">
      <formula>K43&gt;0</formula>
    </cfRule>
    <cfRule type="expression" dxfId="2441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40" priority="21">
      <formula>F47&gt;0</formula>
    </cfRule>
    <cfRule type="expression" dxfId="2439" priority="22">
      <formula>F47&lt;0</formula>
    </cfRule>
  </conditionalFormatting>
  <conditionalFormatting sqref="Q7">
    <cfRule type="expression" dxfId="2438" priority="19">
      <formula>Q7&gt;0</formula>
    </cfRule>
    <cfRule type="expression" dxfId="2437" priority="20">
      <formula>Q7&lt;0</formula>
    </cfRule>
  </conditionalFormatting>
  <conditionalFormatting sqref="Q8">
    <cfRule type="expression" dxfId="2436" priority="17">
      <formula>Q8&gt;0</formula>
    </cfRule>
    <cfRule type="expression" dxfId="2435" priority="18">
      <formula>Q8&lt;0</formula>
    </cfRule>
  </conditionalFormatting>
  <conditionalFormatting sqref="F25:F46">
    <cfRule type="expression" dxfId="2434" priority="15">
      <formula>F25&gt;0</formula>
    </cfRule>
    <cfRule type="expression" dxfId="2433" priority="16">
      <formula>F25&lt;0</formula>
    </cfRule>
  </conditionalFormatting>
  <conditionalFormatting sqref="H25:H46">
    <cfRule type="expression" dxfId="2432" priority="13">
      <formula>H25&gt;0</formula>
    </cfRule>
    <cfRule type="expression" dxfId="2431" priority="14">
      <formula>H25&lt;0</formula>
    </cfRule>
  </conditionalFormatting>
  <conditionalFormatting sqref="F89:F110">
    <cfRule type="expression" dxfId="2430" priority="11">
      <formula>F89&gt;0</formula>
    </cfRule>
    <cfRule type="expression" dxfId="2429" priority="12">
      <formula>F89&lt;0</formula>
    </cfRule>
  </conditionalFormatting>
  <conditionalFormatting sqref="H89:H110">
    <cfRule type="expression" dxfId="2428" priority="9">
      <formula>H89&gt;0</formula>
    </cfRule>
    <cfRule type="expression" dxfId="2427" priority="10">
      <formula>H89&lt;0</formula>
    </cfRule>
  </conditionalFormatting>
  <conditionalFormatting sqref="Q10">
    <cfRule type="expression" dxfId="2426" priority="7">
      <formula>Q10&gt;0</formula>
    </cfRule>
    <cfRule type="expression" dxfId="2425" priority="8">
      <formula>Q10&lt;0</formula>
    </cfRule>
  </conditionalFormatting>
  <conditionalFormatting sqref="J25:J38">
    <cfRule type="expression" dxfId="2424" priority="5">
      <formula>J25&gt;0</formula>
    </cfRule>
    <cfRule type="expression" dxfId="2423" priority="6">
      <formula>J25&lt;0</formula>
    </cfRule>
  </conditionalFormatting>
  <conditionalFormatting sqref="K25:K38">
    <cfRule type="expression" dxfId="2422" priority="3">
      <formula>K25&gt;0</formula>
    </cfRule>
    <cfRule type="expression" dxfId="2421" priority="4">
      <formula>K25&lt;0</formula>
    </cfRule>
  </conditionalFormatting>
  <conditionalFormatting sqref="L25:L38">
    <cfRule type="expression" dxfId="2420" priority="1">
      <formula>L25&gt;0</formula>
    </cfRule>
    <cfRule type="expression" dxfId="241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231.28</v>
      </c>
      <c r="R4" s="495">
        <v>1.9900000000000001E-2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5782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307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5.6073059360730593E-2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254.40800000000002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252.09520000000003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249.78240000000002</v>
      </c>
    </row>
    <row r="20" spans="1:16" x14ac:dyDescent="0.25">
      <c r="O20" s="81">
        <v>1.07</v>
      </c>
      <c r="P20" s="81">
        <f t="shared" si="0"/>
        <v>247.46960000000001</v>
      </c>
    </row>
    <row r="21" spans="1:16" x14ac:dyDescent="0.25">
      <c r="O21" s="81">
        <v>1.06</v>
      </c>
      <c r="P21" s="81">
        <f t="shared" si="0"/>
        <v>245.1568</v>
      </c>
    </row>
    <row r="22" spans="1:16" x14ac:dyDescent="0.25">
      <c r="O22" s="81">
        <v>1.05</v>
      </c>
      <c r="P22" s="81">
        <f t="shared" si="0"/>
        <v>242.84400000000002</v>
      </c>
    </row>
    <row r="23" spans="1:16" x14ac:dyDescent="0.25">
      <c r="O23" s="81">
        <v>1.04</v>
      </c>
      <c r="P23" s="81">
        <f t="shared" si="0"/>
        <v>240.53120000000001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238.2184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235.90559999999999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233.59280000000001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231.28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228.96719999999999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226.65440000000001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224.3416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222.02879999999999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219.71599999999998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217.4032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215.09040000000002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212.77760000000001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210.4648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208.15200000000002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8" priority="35">
      <formula>F47&gt;0</formula>
    </cfRule>
    <cfRule type="expression" dxfId="2417" priority="36">
      <formula>F47&lt;0</formula>
    </cfRule>
  </conditionalFormatting>
  <conditionalFormatting sqref="Q7">
    <cfRule type="expression" dxfId="2416" priority="33">
      <formula>Q7&gt;0</formula>
    </cfRule>
    <cfRule type="expression" dxfId="2415" priority="34">
      <formula>Q7&lt;0</formula>
    </cfRule>
  </conditionalFormatting>
  <conditionalFormatting sqref="Q8">
    <cfRule type="expression" dxfId="2414" priority="31">
      <formula>Q8&gt;0</formula>
    </cfRule>
    <cfRule type="expression" dxfId="2413" priority="32">
      <formula>Q8&lt;0</formula>
    </cfRule>
  </conditionalFormatting>
  <conditionalFormatting sqref="F30:F46">
    <cfRule type="expression" dxfId="2412" priority="29">
      <formula>F30&gt;0</formula>
    </cfRule>
    <cfRule type="expression" dxfId="2411" priority="30">
      <formula>F30&lt;0</formula>
    </cfRule>
  </conditionalFormatting>
  <conditionalFormatting sqref="H30:H46">
    <cfRule type="expression" dxfId="2410" priority="27">
      <formula>H30&gt;0</formula>
    </cfRule>
    <cfRule type="expression" dxfId="2409" priority="28">
      <formula>H30&lt;0</formula>
    </cfRule>
  </conditionalFormatting>
  <conditionalFormatting sqref="Q10">
    <cfRule type="expression" dxfId="2408" priority="25">
      <formula>Q10&gt;0</formula>
    </cfRule>
    <cfRule type="expression" dxfId="2407" priority="26">
      <formula>Q10&lt;0</formula>
    </cfRule>
  </conditionalFormatting>
  <conditionalFormatting sqref="J25:J38">
    <cfRule type="expression" dxfId="2406" priority="23">
      <formula>J25&gt;0</formula>
    </cfRule>
    <cfRule type="expression" dxfId="2405" priority="24">
      <formula>J25&lt;0</formula>
    </cfRule>
  </conditionalFormatting>
  <conditionalFormatting sqref="K25:K38">
    <cfRule type="expression" dxfId="2404" priority="21">
      <formula>K25&gt;0</formula>
    </cfRule>
    <cfRule type="expression" dxfId="2403" priority="22">
      <formula>K25&lt;0</formula>
    </cfRule>
  </conditionalFormatting>
  <conditionalFormatting sqref="L25 L38">
    <cfRule type="expression" dxfId="2402" priority="19">
      <formula>L25&gt;0</formula>
    </cfRule>
    <cfRule type="expression" dxfId="2401" priority="20">
      <formula>L25&lt;0</formula>
    </cfRule>
  </conditionalFormatting>
  <conditionalFormatting sqref="F89:F110">
    <cfRule type="expression" dxfId="2400" priority="17">
      <formula>F89&gt;0</formula>
    </cfRule>
    <cfRule type="expression" dxfId="2399" priority="18">
      <formula>F89&lt;0</formula>
    </cfRule>
  </conditionalFormatting>
  <conditionalFormatting sqref="H89:H110">
    <cfRule type="expression" dxfId="2398" priority="15">
      <formula>H89&gt;0</formula>
    </cfRule>
    <cfRule type="expression" dxfId="2397" priority="16">
      <formula>H89&lt;0</formula>
    </cfRule>
  </conditionalFormatting>
  <conditionalFormatting sqref="J89:J102">
    <cfRule type="expression" dxfId="2396" priority="13">
      <formula>J89&gt;0</formula>
    </cfRule>
    <cfRule type="expression" dxfId="2395" priority="14">
      <formula>J89&lt;0</formula>
    </cfRule>
  </conditionalFormatting>
  <conditionalFormatting sqref="K89:K102">
    <cfRule type="expression" dxfId="2394" priority="11">
      <formula>K89&gt;0</formula>
    </cfRule>
    <cfRule type="expression" dxfId="2393" priority="12">
      <formula>K89&lt;0</formula>
    </cfRule>
  </conditionalFormatting>
  <conditionalFormatting sqref="L89:L102">
    <cfRule type="expression" dxfId="2392" priority="9">
      <formula>L89&gt;0</formula>
    </cfRule>
    <cfRule type="expression" dxfId="2391" priority="10">
      <formula>L89&lt;0</formula>
    </cfRule>
  </conditionalFormatting>
  <conditionalFormatting sqref="F25 F29">
    <cfRule type="expression" dxfId="2390" priority="7">
      <formula>F25&gt;0</formula>
    </cfRule>
    <cfRule type="expression" dxfId="2389" priority="8">
      <formula>F25&lt;0</formula>
    </cfRule>
  </conditionalFormatting>
  <conditionalFormatting sqref="H29 H25:H27">
    <cfRule type="expression" dxfId="2388" priority="5">
      <formula>H25&gt;0</formula>
    </cfRule>
    <cfRule type="expression" dxfId="2387" priority="6">
      <formula>H25&lt;0</formula>
    </cfRule>
  </conditionalFormatting>
  <conditionalFormatting sqref="F26:F28">
    <cfRule type="expression" dxfId="2386" priority="3">
      <formula>F26&gt;0</formula>
    </cfRule>
    <cfRule type="expression" dxfId="2385" priority="4">
      <formula>F26&lt;0</formula>
    </cfRule>
  </conditionalFormatting>
  <conditionalFormatting sqref="H28">
    <cfRule type="expression" dxfId="2384" priority="1">
      <formula>H28&gt;0</formula>
    </cfRule>
    <cfRule type="expression" dxfId="238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19.47</v>
      </c>
      <c r="R4" s="495">
        <v>-3.0999999999999999E-3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5841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801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0.15892857142857142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21.417000000000002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21.222300000000001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21.0276</v>
      </c>
    </row>
    <row r="20" spans="1:16" x14ac:dyDescent="0.25">
      <c r="O20" s="81">
        <v>1.07</v>
      </c>
      <c r="P20" s="81">
        <f t="shared" si="0"/>
        <v>20.832899999999999</v>
      </c>
    </row>
    <row r="21" spans="1:16" x14ac:dyDescent="0.25">
      <c r="O21" s="81">
        <v>1.06</v>
      </c>
      <c r="P21" s="81">
        <f t="shared" si="0"/>
        <v>20.638200000000001</v>
      </c>
    </row>
    <row r="22" spans="1:16" x14ac:dyDescent="0.25">
      <c r="O22" s="81">
        <v>1.05</v>
      </c>
      <c r="P22" s="81">
        <f t="shared" si="0"/>
        <v>20.4435</v>
      </c>
    </row>
    <row r="23" spans="1:16" x14ac:dyDescent="0.25">
      <c r="O23" s="81">
        <v>1.04</v>
      </c>
      <c r="P23" s="81">
        <f t="shared" si="0"/>
        <v>20.248799999999999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20.054099999999998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19.859400000000001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19.6647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19.47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19.275299999999998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19.080599999999997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18.885899999999999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18.691199999999998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18.496499999999997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18.301799999999997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18.107099999999999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17.912399999999998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17.717700000000001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17.523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2" priority="35">
      <formula>F47&gt;0</formula>
    </cfRule>
    <cfRule type="expression" dxfId="2381" priority="36">
      <formula>F47&lt;0</formula>
    </cfRule>
  </conditionalFormatting>
  <conditionalFormatting sqref="Q7">
    <cfRule type="expression" dxfId="2380" priority="33">
      <formula>Q7&gt;0</formula>
    </cfRule>
    <cfRule type="expression" dxfId="2379" priority="34">
      <formula>Q7&lt;0</formula>
    </cfRule>
  </conditionalFormatting>
  <conditionalFormatting sqref="Q8">
    <cfRule type="expression" dxfId="2378" priority="31">
      <formula>Q8&gt;0</formula>
    </cfRule>
    <cfRule type="expression" dxfId="2377" priority="32">
      <formula>Q8&lt;0</formula>
    </cfRule>
  </conditionalFormatting>
  <conditionalFormatting sqref="F30:F46">
    <cfRule type="expression" dxfId="2376" priority="29">
      <formula>F30&gt;0</formula>
    </cfRule>
    <cfRule type="expression" dxfId="2375" priority="30">
      <formula>F30&lt;0</formula>
    </cfRule>
  </conditionalFormatting>
  <conditionalFormatting sqref="H30:H46">
    <cfRule type="expression" dxfId="2374" priority="27">
      <formula>H30&gt;0</formula>
    </cfRule>
    <cfRule type="expression" dxfId="2373" priority="28">
      <formula>H30&lt;0</formula>
    </cfRule>
  </conditionalFormatting>
  <conditionalFormatting sqref="Q10">
    <cfRule type="expression" dxfId="2372" priority="25">
      <formula>Q10&gt;0</formula>
    </cfRule>
    <cfRule type="expression" dxfId="2371" priority="26">
      <formula>Q10&lt;0</formula>
    </cfRule>
  </conditionalFormatting>
  <conditionalFormatting sqref="J25:J38">
    <cfRule type="expression" dxfId="2370" priority="23">
      <formula>J25&gt;0</formula>
    </cfRule>
    <cfRule type="expression" dxfId="2369" priority="24">
      <formula>J25&lt;0</formula>
    </cfRule>
  </conditionalFormatting>
  <conditionalFormatting sqref="K25:K38">
    <cfRule type="expression" dxfId="2368" priority="21">
      <formula>K25&gt;0</formula>
    </cfRule>
    <cfRule type="expression" dxfId="2367" priority="22">
      <formula>K25&lt;0</formula>
    </cfRule>
  </conditionalFormatting>
  <conditionalFormatting sqref="L25 L38">
    <cfRule type="expression" dxfId="2366" priority="19">
      <formula>L25&gt;0</formula>
    </cfRule>
    <cfRule type="expression" dxfId="2365" priority="20">
      <formula>L25&lt;0</formula>
    </cfRule>
  </conditionalFormatting>
  <conditionalFormatting sqref="F89:F110">
    <cfRule type="expression" dxfId="2364" priority="17">
      <formula>F89&gt;0</formula>
    </cfRule>
    <cfRule type="expression" dxfId="2363" priority="18">
      <formula>F89&lt;0</formula>
    </cfRule>
  </conditionalFormatting>
  <conditionalFormatting sqref="H89:H110">
    <cfRule type="expression" dxfId="2362" priority="15">
      <formula>H89&gt;0</formula>
    </cfRule>
    <cfRule type="expression" dxfId="2361" priority="16">
      <formula>H89&lt;0</formula>
    </cfRule>
  </conditionalFormatting>
  <conditionalFormatting sqref="J89:J102">
    <cfRule type="expression" dxfId="2360" priority="13">
      <formula>J89&gt;0</formula>
    </cfRule>
    <cfRule type="expression" dxfId="2359" priority="14">
      <formula>J89&lt;0</formula>
    </cfRule>
  </conditionalFormatting>
  <conditionalFormatting sqref="K89:K102">
    <cfRule type="expression" dxfId="2358" priority="11">
      <formula>K89&gt;0</formula>
    </cfRule>
    <cfRule type="expression" dxfId="2357" priority="12">
      <formula>K89&lt;0</formula>
    </cfRule>
  </conditionalFormatting>
  <conditionalFormatting sqref="L89:L102">
    <cfRule type="expression" dxfId="2356" priority="9">
      <formula>L89&gt;0</formula>
    </cfRule>
    <cfRule type="expression" dxfId="2355" priority="10">
      <formula>L89&lt;0</formula>
    </cfRule>
  </conditionalFormatting>
  <conditionalFormatting sqref="F25 F29">
    <cfRule type="expression" dxfId="2354" priority="7">
      <formula>F25&gt;0</formula>
    </cfRule>
    <cfRule type="expression" dxfId="2353" priority="8">
      <formula>F25&lt;0</formula>
    </cfRule>
  </conditionalFormatting>
  <conditionalFormatting sqref="H29 H25:H27">
    <cfRule type="expression" dxfId="2352" priority="5">
      <formula>H25&gt;0</formula>
    </cfRule>
    <cfRule type="expression" dxfId="2351" priority="6">
      <formula>H25&lt;0</formula>
    </cfRule>
  </conditionalFormatting>
  <conditionalFormatting sqref="F26:F28">
    <cfRule type="expression" dxfId="2350" priority="3">
      <formula>F26&gt;0</formula>
    </cfRule>
    <cfRule type="expression" dxfId="2349" priority="4">
      <formula>F26&lt;0</formula>
    </cfRule>
  </conditionalFormatting>
  <conditionalFormatting sqref="H28">
    <cfRule type="expression" dxfId="2348" priority="1">
      <formula>H28&gt;0</formula>
    </cfRule>
    <cfRule type="expression" dxfId="23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1292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</v>
      </c>
      <c r="R4" s="495">
        <v>1.7999999999999999E-2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5600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140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2.564102564102564E-2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61.600000000000009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61.040000000000006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60.480000000000004</v>
      </c>
    </row>
    <row r="20" spans="1:16" x14ac:dyDescent="0.25">
      <c r="O20" s="81">
        <v>1.07</v>
      </c>
      <c r="P20" s="81">
        <f t="shared" si="0"/>
        <v>59.92</v>
      </c>
    </row>
    <row r="21" spans="1:16" x14ac:dyDescent="0.25">
      <c r="O21" s="81">
        <v>1.06</v>
      </c>
      <c r="P21" s="81">
        <f t="shared" si="0"/>
        <v>59.36</v>
      </c>
    </row>
    <row r="22" spans="1:16" x14ac:dyDescent="0.25">
      <c r="O22" s="81">
        <v>1.05</v>
      </c>
      <c r="P22" s="81">
        <f t="shared" si="0"/>
        <v>58.800000000000004</v>
      </c>
    </row>
    <row r="23" spans="1:16" x14ac:dyDescent="0.25">
      <c r="O23" s="81">
        <v>1.04</v>
      </c>
      <c r="P23" s="81">
        <f t="shared" si="0"/>
        <v>58.24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57.68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57.120000000000005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56.56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55.44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54.879999999999995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54.32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53.76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53.199999999999996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52.64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52.080000000000005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51.52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6" priority="35">
      <formula>F47&gt;0</formula>
    </cfRule>
    <cfRule type="expression" dxfId="2345" priority="36">
      <formula>F47&lt;0</formula>
    </cfRule>
  </conditionalFormatting>
  <conditionalFormatting sqref="Q7">
    <cfRule type="expression" dxfId="2344" priority="33">
      <formula>Q7&gt;0</formula>
    </cfRule>
    <cfRule type="expression" dxfId="2343" priority="34">
      <formula>Q7&lt;0</formula>
    </cfRule>
  </conditionalFormatting>
  <conditionalFormatting sqref="Q8">
    <cfRule type="expression" dxfId="2342" priority="31">
      <formula>Q8&gt;0</formula>
    </cfRule>
    <cfRule type="expression" dxfId="2341" priority="32">
      <formula>Q8&lt;0</formula>
    </cfRule>
  </conditionalFormatting>
  <conditionalFormatting sqref="F30:F46">
    <cfRule type="expression" dxfId="2340" priority="29">
      <formula>F30&gt;0</formula>
    </cfRule>
    <cfRule type="expression" dxfId="2339" priority="30">
      <formula>F30&lt;0</formula>
    </cfRule>
  </conditionalFormatting>
  <conditionalFormatting sqref="H30:H46">
    <cfRule type="expression" dxfId="2338" priority="27">
      <formula>H30&gt;0</formula>
    </cfRule>
    <cfRule type="expression" dxfId="2337" priority="28">
      <formula>H30&lt;0</formula>
    </cfRule>
  </conditionalFormatting>
  <conditionalFormatting sqref="Q10">
    <cfRule type="expression" dxfId="2336" priority="25">
      <formula>Q10&gt;0</formula>
    </cfRule>
    <cfRule type="expression" dxfId="2335" priority="26">
      <formula>Q10&lt;0</formula>
    </cfRule>
  </conditionalFormatting>
  <conditionalFormatting sqref="J25:J38">
    <cfRule type="expression" dxfId="2334" priority="23">
      <formula>J25&gt;0</formula>
    </cfRule>
    <cfRule type="expression" dxfId="2333" priority="24">
      <formula>J25&lt;0</formula>
    </cfRule>
  </conditionalFormatting>
  <conditionalFormatting sqref="K25:K38">
    <cfRule type="expression" dxfId="2332" priority="21">
      <formula>K25&gt;0</formula>
    </cfRule>
    <cfRule type="expression" dxfId="2331" priority="22">
      <formula>K25&lt;0</formula>
    </cfRule>
  </conditionalFormatting>
  <conditionalFormatting sqref="L25 L38">
    <cfRule type="expression" dxfId="2330" priority="19">
      <formula>L25&gt;0</formula>
    </cfRule>
    <cfRule type="expression" dxfId="2329" priority="20">
      <formula>L25&lt;0</formula>
    </cfRule>
  </conditionalFormatting>
  <conditionalFormatting sqref="F89:F110">
    <cfRule type="expression" dxfId="2328" priority="17">
      <formula>F89&gt;0</formula>
    </cfRule>
    <cfRule type="expression" dxfId="2327" priority="18">
      <formula>F89&lt;0</formula>
    </cfRule>
  </conditionalFormatting>
  <conditionalFormatting sqref="H89:H110">
    <cfRule type="expression" dxfId="2326" priority="15">
      <formula>H89&gt;0</formula>
    </cfRule>
    <cfRule type="expression" dxfId="2325" priority="16">
      <formula>H89&lt;0</formula>
    </cfRule>
  </conditionalFormatting>
  <conditionalFormatting sqref="J89:J102">
    <cfRule type="expression" dxfId="2324" priority="13">
      <formula>J89&gt;0</formula>
    </cfRule>
    <cfRule type="expression" dxfId="2323" priority="14">
      <formula>J89&lt;0</formula>
    </cfRule>
  </conditionalFormatting>
  <conditionalFormatting sqref="K89:K102">
    <cfRule type="expression" dxfId="2322" priority="11">
      <formula>K89&gt;0</formula>
    </cfRule>
    <cfRule type="expression" dxfId="2321" priority="12">
      <formula>K89&lt;0</formula>
    </cfRule>
  </conditionalFormatting>
  <conditionalFormatting sqref="L89:L102">
    <cfRule type="expression" dxfId="2320" priority="9">
      <formula>L89&gt;0</formula>
    </cfRule>
    <cfRule type="expression" dxfId="2319" priority="10">
      <formula>L89&lt;0</formula>
    </cfRule>
  </conditionalFormatting>
  <conditionalFormatting sqref="F29 F25:F26">
    <cfRule type="expression" dxfId="2318" priority="7">
      <formula>F25&gt;0</formula>
    </cfRule>
    <cfRule type="expression" dxfId="2317" priority="8">
      <formula>F25&lt;0</formula>
    </cfRule>
  </conditionalFormatting>
  <conditionalFormatting sqref="H29 H25:H27">
    <cfRule type="expression" dxfId="2316" priority="5">
      <formula>H25&gt;0</formula>
    </cfRule>
    <cfRule type="expression" dxfId="2315" priority="6">
      <formula>H25&lt;0</formula>
    </cfRule>
  </conditionalFormatting>
  <conditionalFormatting sqref="F27:F28">
    <cfRule type="expression" dxfId="2314" priority="3">
      <formula>F27&gt;0</formula>
    </cfRule>
    <cfRule type="expression" dxfId="2313" priority="4">
      <formula>F27&lt;0</formula>
    </cfRule>
  </conditionalFormatting>
  <conditionalFormatting sqref="H28">
    <cfRule type="expression" dxfId="2312" priority="1">
      <formula>H28&gt;0</formula>
    </cfRule>
    <cfRule type="expression" dxfId="23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38.649900000000002</v>
      </c>
      <c r="R4" s="495">
        <v>3.3399999999999999E-2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11594.970000000001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1040.9700000000012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1040.9700000000012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9.8632745878340075E-2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42.514890000000008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42.128391000000008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41.741892000000007</v>
      </c>
    </row>
    <row r="20" spans="1:16" x14ac:dyDescent="0.25">
      <c r="O20" s="81">
        <v>1.07</v>
      </c>
      <c r="P20" s="81">
        <f t="shared" si="0"/>
        <v>41.355393000000007</v>
      </c>
    </row>
    <row r="21" spans="1:16" x14ac:dyDescent="0.25">
      <c r="O21" s="81">
        <v>1.06</v>
      </c>
      <c r="P21" s="81">
        <f t="shared" si="0"/>
        <v>40.968894000000006</v>
      </c>
    </row>
    <row r="22" spans="1:16" x14ac:dyDescent="0.25">
      <c r="O22" s="81">
        <v>1.05</v>
      </c>
      <c r="P22" s="81">
        <f t="shared" si="0"/>
        <v>40.582395000000005</v>
      </c>
    </row>
    <row r="23" spans="1:16" x14ac:dyDescent="0.25">
      <c r="O23" s="81">
        <v>1.04</v>
      </c>
      <c r="P23" s="81">
        <f t="shared" si="0"/>
        <v>40.195896000000005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39.809397000000004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39.422898000000004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39.036399000000003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38.649900000000002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38.263401000000002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37.876902000000001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37.490403000000001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37.103904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36.717404999999999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36.330905999999999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35.944407000000005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35.557908000000005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35.171409000000004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34.784910000000004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0" priority="35">
      <formula>F47&gt;0</formula>
    </cfRule>
    <cfRule type="expression" dxfId="2309" priority="36">
      <formula>F47&lt;0</formula>
    </cfRule>
  </conditionalFormatting>
  <conditionalFormatting sqref="Q7">
    <cfRule type="expression" dxfId="2308" priority="33">
      <formula>Q7&gt;0</formula>
    </cfRule>
    <cfRule type="expression" dxfId="2307" priority="34">
      <formula>Q7&lt;0</formula>
    </cfRule>
  </conditionalFormatting>
  <conditionalFormatting sqref="Q8">
    <cfRule type="expression" dxfId="2306" priority="31">
      <formula>Q8&gt;0</formula>
    </cfRule>
    <cfRule type="expression" dxfId="2305" priority="32">
      <formula>Q8&lt;0</formula>
    </cfRule>
  </conditionalFormatting>
  <conditionalFormatting sqref="F30:F46">
    <cfRule type="expression" dxfId="2304" priority="29">
      <formula>F30&gt;0</formula>
    </cfRule>
    <cfRule type="expression" dxfId="2303" priority="30">
      <formula>F30&lt;0</formula>
    </cfRule>
  </conditionalFormatting>
  <conditionalFormatting sqref="H30:H46">
    <cfRule type="expression" dxfId="2302" priority="27">
      <formula>H30&gt;0</formula>
    </cfRule>
    <cfRule type="expression" dxfId="2301" priority="28">
      <formula>H30&lt;0</formula>
    </cfRule>
  </conditionalFormatting>
  <conditionalFormatting sqref="Q10">
    <cfRule type="expression" dxfId="2300" priority="25">
      <formula>Q10&gt;0</formula>
    </cfRule>
    <cfRule type="expression" dxfId="2299" priority="26">
      <formula>Q10&lt;0</formula>
    </cfRule>
  </conditionalFormatting>
  <conditionalFormatting sqref="J25:J38">
    <cfRule type="expression" dxfId="2298" priority="23">
      <formula>J25&gt;0</formula>
    </cfRule>
    <cfRule type="expression" dxfId="2297" priority="24">
      <formula>J25&lt;0</formula>
    </cfRule>
  </conditionalFormatting>
  <conditionalFormatting sqref="K25:K38">
    <cfRule type="expression" dxfId="2296" priority="21">
      <formula>K25&gt;0</formula>
    </cfRule>
    <cfRule type="expression" dxfId="2295" priority="22">
      <formula>K25&lt;0</formula>
    </cfRule>
  </conditionalFormatting>
  <conditionalFormatting sqref="L25 L38">
    <cfRule type="expression" dxfId="2294" priority="19">
      <formula>L25&gt;0</formula>
    </cfRule>
    <cfRule type="expression" dxfId="2293" priority="20">
      <formula>L25&lt;0</formula>
    </cfRule>
  </conditionalFormatting>
  <conditionalFormatting sqref="F89:F110">
    <cfRule type="expression" dxfId="2292" priority="17">
      <formula>F89&gt;0</formula>
    </cfRule>
    <cfRule type="expression" dxfId="2291" priority="18">
      <formula>F89&lt;0</formula>
    </cfRule>
  </conditionalFormatting>
  <conditionalFormatting sqref="H89:H110">
    <cfRule type="expression" dxfId="2290" priority="15">
      <formula>H89&gt;0</formula>
    </cfRule>
    <cfRule type="expression" dxfId="2289" priority="16">
      <formula>H89&lt;0</formula>
    </cfRule>
  </conditionalFormatting>
  <conditionalFormatting sqref="J89:J102">
    <cfRule type="expression" dxfId="2288" priority="13">
      <formula>J89&gt;0</formula>
    </cfRule>
    <cfRule type="expression" dxfId="2287" priority="14">
      <formula>J89&lt;0</formula>
    </cfRule>
  </conditionalFormatting>
  <conditionalFormatting sqref="K89:K102">
    <cfRule type="expression" dxfId="2286" priority="11">
      <formula>K89&gt;0</formula>
    </cfRule>
    <cfRule type="expression" dxfId="2285" priority="12">
      <formula>K89&lt;0</formula>
    </cfRule>
  </conditionalFormatting>
  <conditionalFormatting sqref="L89:L102">
    <cfRule type="expression" dxfId="2284" priority="9">
      <formula>L89&gt;0</formula>
    </cfRule>
    <cfRule type="expression" dxfId="2283" priority="10">
      <formula>L89&lt;0</formula>
    </cfRule>
  </conditionalFormatting>
  <conditionalFormatting sqref="F25:F29">
    <cfRule type="expression" dxfId="2282" priority="7">
      <formula>F25&gt;0</formula>
    </cfRule>
    <cfRule type="expression" dxfId="2281" priority="8">
      <formula>F25&lt;0</formula>
    </cfRule>
  </conditionalFormatting>
  <conditionalFormatting sqref="H25:H29">
    <cfRule type="expression" dxfId="2280" priority="5">
      <formula>H25&gt;0</formula>
    </cfRule>
    <cfRule type="expression" dxfId="227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18.509899999999998</v>
      </c>
      <c r="R4" s="475">
        <v>9.7999999999999997E-3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37019.799999999996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40417.491000001617</v>
      </c>
      <c r="R7">
        <v>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25801.919999999991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2.3000709581489533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1.0805028660338523E-2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1288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29.380793650793649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43407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22.582077999999996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22.396978999999998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22.211879999999997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22.026780999999996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21.841681999999995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21.656582999999998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21.471483999999997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21.286384999999996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21.101285999999995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20.916186999999997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20.731088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20.545988999999999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20.360890000000001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20.175791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19.990691999999999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19.805592999999998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19.620494000000001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19.435395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19.250295999999999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19.065196999999998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18.880098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18.694998999999999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18.509899999999998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18.324800999999997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18.139701999999996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17.954602999999999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17.769503999999998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17.584404999999997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17.399305999999996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17.214206999999998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17.029108000000001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16.844009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16.658909999999999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16.473810999999998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16.288712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16.103612999999999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15.918513999999998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15.733414999999997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1265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1274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1312</v>
      </c>
      <c r="AA88" s="2"/>
      <c r="AD88" s="2"/>
      <c r="AG88" s="2"/>
      <c r="AI88" s="2"/>
    </row>
    <row r="89" spans="1:35" x14ac:dyDescent="0.25">
      <c r="A89" s="881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2" t="s">
        <v>1281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2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1296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3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2" si="68">C309*(E309-D309)</f>
        <v>24623.109999999997</v>
      </c>
      <c r="G309" s="39">
        <f t="shared" ref="G309:G312" si="69">D309*C309</f>
        <v>17121.89</v>
      </c>
      <c r="H309" s="222">
        <f t="shared" ref="H309:H312" si="70">(E309-D309)/D309</f>
        <v>1.4381070080464244</v>
      </c>
      <c r="I309" s="39"/>
      <c r="J309" s="39"/>
      <c r="K309" s="39">
        <f t="shared" ref="K309:K312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68"/>
        <v>26002</v>
      </c>
      <c r="G311" s="39">
        <f t="shared" si="69"/>
        <v>11218</v>
      </c>
      <c r="H311" s="222">
        <f t="shared" si="70"/>
        <v>2.3178819753966837</v>
      </c>
      <c r="I311" s="39"/>
      <c r="J311" s="39"/>
      <c r="K311" s="39">
        <f t="shared" si="71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68"/>
        <v>25202</v>
      </c>
      <c r="G312" s="39">
        <f t="shared" si="69"/>
        <v>11218</v>
      </c>
      <c r="H312" s="222">
        <f t="shared" si="70"/>
        <v>2.2465680156890713</v>
      </c>
      <c r="I312" s="39"/>
      <c r="J312" s="39"/>
      <c r="K312" s="39">
        <f t="shared" si="71"/>
        <v>39817.571000001626</v>
      </c>
      <c r="L312" s="39">
        <v>62.85</v>
      </c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78" priority="191">
      <formula>F117&gt;0</formula>
    </cfRule>
    <cfRule type="expression" dxfId="2277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76" priority="184">
      <formula>F318&gt;0</formula>
    </cfRule>
    <cfRule type="expression" dxfId="2275" priority="185">
      <formula>F318&lt;0</formula>
    </cfRule>
  </conditionalFormatting>
  <conditionalFormatting sqref="H318:H324">
    <cfRule type="expression" dxfId="2274" priority="180">
      <formula>H318&gt;0</formula>
    </cfRule>
    <cfRule type="expression" dxfId="2273" priority="181">
      <formula>H318&lt;0</formula>
    </cfRule>
  </conditionalFormatting>
  <conditionalFormatting sqref="Q8">
    <cfRule type="expression" dxfId="2272" priority="166">
      <formula>Q8&gt;0</formula>
    </cfRule>
    <cfRule type="expression" dxfId="2271" priority="167">
      <formula>Q8&lt;0</formula>
    </cfRule>
  </conditionalFormatting>
  <conditionalFormatting sqref="Q7">
    <cfRule type="expression" dxfId="2270" priority="168">
      <formula>Q7&gt;0</formula>
    </cfRule>
    <cfRule type="expression" dxfId="2269" priority="169">
      <formula>Q7&lt;0</formula>
    </cfRule>
  </conditionalFormatting>
  <conditionalFormatting sqref="F426:F432">
    <cfRule type="expression" dxfId="2268" priority="140">
      <formula>F426&gt;0</formula>
    </cfRule>
    <cfRule type="expression" dxfId="2267" priority="141">
      <formula>F426&lt;0</formula>
    </cfRule>
  </conditionalFormatting>
  <conditionalFormatting sqref="F351:F369 H351:H369">
    <cfRule type="expression" dxfId="2266" priority="162">
      <formula>F351&gt;0</formula>
    </cfRule>
    <cfRule type="expression" dxfId="2265" priority="163">
      <formula>F351&lt;0</formula>
    </cfRule>
  </conditionalFormatting>
  <conditionalFormatting sqref="F344:F350">
    <cfRule type="expression" dxfId="2264" priority="160">
      <formula>F344&gt;0</formula>
    </cfRule>
    <cfRule type="expression" dxfId="2263" priority="161">
      <formula>F344&lt;0</formula>
    </cfRule>
  </conditionalFormatting>
  <conditionalFormatting sqref="H344:H350">
    <cfRule type="expression" dxfId="2262" priority="158">
      <formula>H344&gt;0</formula>
    </cfRule>
    <cfRule type="expression" dxfId="2261" priority="159">
      <formula>H344&lt;0</formula>
    </cfRule>
  </conditionalFormatting>
  <conditionalFormatting sqref="F377:F395 H377:H395">
    <cfRule type="expression" dxfId="2260" priority="156">
      <formula>F377&gt;0</formula>
    </cfRule>
    <cfRule type="expression" dxfId="2259" priority="157">
      <formula>F377&lt;0</formula>
    </cfRule>
  </conditionalFormatting>
  <conditionalFormatting sqref="F370:F376">
    <cfRule type="expression" dxfId="2258" priority="154">
      <formula>F370&gt;0</formula>
    </cfRule>
    <cfRule type="expression" dxfId="2257" priority="155">
      <formula>F370&lt;0</formula>
    </cfRule>
  </conditionalFormatting>
  <conditionalFormatting sqref="H370:H376">
    <cfRule type="expression" dxfId="2256" priority="152">
      <formula>H370&gt;0</formula>
    </cfRule>
    <cfRule type="expression" dxfId="2255" priority="153">
      <formula>H370&lt;0</formula>
    </cfRule>
  </conditionalFormatting>
  <conditionalFormatting sqref="F403:F420 H403:H420">
    <cfRule type="expression" dxfId="2254" priority="150">
      <formula>F403&gt;0</formula>
    </cfRule>
    <cfRule type="expression" dxfId="2253" priority="151">
      <formula>F403&lt;0</formula>
    </cfRule>
  </conditionalFormatting>
  <conditionalFormatting sqref="F396:F402">
    <cfRule type="expression" dxfId="2252" priority="148">
      <formula>F396&gt;0</formula>
    </cfRule>
    <cfRule type="expression" dxfId="2251" priority="149">
      <formula>F396&lt;0</formula>
    </cfRule>
  </conditionalFormatting>
  <conditionalFormatting sqref="H396:H402">
    <cfRule type="expression" dxfId="2250" priority="146">
      <formula>H396&gt;0</formula>
    </cfRule>
    <cfRule type="expression" dxfId="2249" priority="147">
      <formula>H396&lt;0</formula>
    </cfRule>
  </conditionalFormatting>
  <conditionalFormatting sqref="F421:F425 H421:H425">
    <cfRule type="expression" dxfId="2248" priority="144">
      <formula>F421&gt;0</formula>
    </cfRule>
    <cfRule type="expression" dxfId="2247" priority="145">
      <formula>F421&lt;0</formula>
    </cfRule>
  </conditionalFormatting>
  <conditionalFormatting sqref="F433:F448 H433:H448">
    <cfRule type="expression" dxfId="2246" priority="142">
      <formula>F433&gt;0</formula>
    </cfRule>
    <cfRule type="expression" dxfId="2245" priority="143">
      <formula>F433&lt;0</formula>
    </cfRule>
  </conditionalFormatting>
  <conditionalFormatting sqref="H426:H432">
    <cfRule type="expression" dxfId="2244" priority="138">
      <formula>H426&gt;0</formula>
    </cfRule>
    <cfRule type="expression" dxfId="2243" priority="139">
      <formula>H426&lt;0</formula>
    </cfRule>
  </conditionalFormatting>
  <conditionalFormatting sqref="F449 H449">
    <cfRule type="expression" dxfId="2242" priority="136">
      <formula>F449&gt;0</formula>
    </cfRule>
    <cfRule type="expression" dxfId="2241" priority="137">
      <formula>F449&lt;0</formula>
    </cfRule>
  </conditionalFormatting>
  <conditionalFormatting sqref="F450:F454 H450:H454">
    <cfRule type="expression" dxfId="2240" priority="134">
      <formula>F450&gt;0</formula>
    </cfRule>
    <cfRule type="expression" dxfId="2239" priority="135">
      <formula>F450&lt;0</formula>
    </cfRule>
  </conditionalFormatting>
  <conditionalFormatting sqref="F462:F477 H462:H477">
    <cfRule type="expression" dxfId="2238" priority="132">
      <formula>F462&gt;0</formula>
    </cfRule>
    <cfRule type="expression" dxfId="2237" priority="133">
      <formula>F462&lt;0</formula>
    </cfRule>
  </conditionalFormatting>
  <conditionalFormatting sqref="F455:F461">
    <cfRule type="expression" dxfId="2236" priority="130">
      <formula>F455&gt;0</formula>
    </cfRule>
    <cfRule type="expression" dxfId="2235" priority="131">
      <formula>F455&lt;0</formula>
    </cfRule>
  </conditionalFormatting>
  <conditionalFormatting sqref="H455:H461">
    <cfRule type="expression" dxfId="2234" priority="128">
      <formula>H455&gt;0</formula>
    </cfRule>
    <cfRule type="expression" dxfId="2233" priority="129">
      <formula>H455&lt;0</formula>
    </cfRule>
  </conditionalFormatting>
  <conditionalFormatting sqref="F479:F484 H479:H484">
    <cfRule type="expression" dxfId="2232" priority="126">
      <formula>F479&gt;0</formula>
    </cfRule>
    <cfRule type="expression" dxfId="2231" priority="127">
      <formula>F479&lt;0</formula>
    </cfRule>
  </conditionalFormatting>
  <conditionalFormatting sqref="F485 H485">
    <cfRule type="expression" dxfId="2230" priority="124">
      <formula>F485&gt;0</formula>
    </cfRule>
    <cfRule type="expression" dxfId="2229" priority="125">
      <formula>F485&lt;0</formula>
    </cfRule>
  </conditionalFormatting>
  <conditionalFormatting sqref="F486:F490 H486:H490">
    <cfRule type="expression" dxfId="2228" priority="122">
      <formula>F486&gt;0</formula>
    </cfRule>
    <cfRule type="expression" dxfId="2227" priority="123">
      <formula>F486&lt;0</formula>
    </cfRule>
  </conditionalFormatting>
  <conditionalFormatting sqref="F498:F513 H498:H513">
    <cfRule type="expression" dxfId="2226" priority="120">
      <formula>F498&gt;0</formula>
    </cfRule>
    <cfRule type="expression" dxfId="2225" priority="121">
      <formula>F498&lt;0</formula>
    </cfRule>
  </conditionalFormatting>
  <conditionalFormatting sqref="F491:F497">
    <cfRule type="expression" dxfId="2224" priority="118">
      <formula>F491&gt;0</formula>
    </cfRule>
    <cfRule type="expression" dxfId="2223" priority="119">
      <formula>F491&lt;0</formula>
    </cfRule>
  </conditionalFormatting>
  <conditionalFormatting sqref="H491:H497">
    <cfRule type="expression" dxfId="2222" priority="116">
      <formula>H491&gt;0</formula>
    </cfRule>
    <cfRule type="expression" dxfId="2221" priority="117">
      <formula>H491&lt;0</formula>
    </cfRule>
  </conditionalFormatting>
  <conditionalFormatting sqref="F514:F519 H514:H519">
    <cfRule type="expression" dxfId="2220" priority="114">
      <formula>F514&gt;0</formula>
    </cfRule>
    <cfRule type="expression" dxfId="2219" priority="115">
      <formula>F514&lt;0</formula>
    </cfRule>
  </conditionalFormatting>
  <conditionalFormatting sqref="F520 H520">
    <cfRule type="expression" dxfId="2218" priority="112">
      <formula>F520&gt;0</formula>
    </cfRule>
    <cfRule type="expression" dxfId="2217" priority="113">
      <formula>F520&lt;0</formula>
    </cfRule>
  </conditionalFormatting>
  <conditionalFormatting sqref="F521:F525 H521:H525">
    <cfRule type="expression" dxfId="2216" priority="110">
      <formula>F521&gt;0</formula>
    </cfRule>
    <cfRule type="expression" dxfId="2215" priority="111">
      <formula>F521&lt;0</formula>
    </cfRule>
  </conditionalFormatting>
  <conditionalFormatting sqref="F533:F548 H533:H548">
    <cfRule type="expression" dxfId="2214" priority="108">
      <formula>F533&gt;0</formula>
    </cfRule>
    <cfRule type="expression" dxfId="2213" priority="109">
      <formula>F533&lt;0</formula>
    </cfRule>
  </conditionalFormatting>
  <conditionalFormatting sqref="F526:F532">
    <cfRule type="expression" dxfId="2212" priority="106">
      <formula>F526&gt;0</formula>
    </cfRule>
    <cfRule type="expression" dxfId="2211" priority="107">
      <formula>F526&lt;0</formula>
    </cfRule>
  </conditionalFormatting>
  <conditionalFormatting sqref="H526:H532">
    <cfRule type="expression" dxfId="2210" priority="104">
      <formula>H526&gt;0</formula>
    </cfRule>
    <cfRule type="expression" dxfId="2209" priority="105">
      <formula>H526&lt;0</formula>
    </cfRule>
  </conditionalFormatting>
  <conditionalFormatting sqref="M577">
    <cfRule type="expression" dxfId="2208" priority="102">
      <formula>M577&gt;0</formula>
    </cfRule>
    <cfRule type="expression" dxfId="2207" priority="103">
      <formula>M577&lt;0</formula>
    </cfRule>
  </conditionalFormatting>
  <conditionalFormatting sqref="F123:F134">
    <cfRule type="expression" dxfId="2206" priority="98">
      <formula>F123&gt;0</formula>
    </cfRule>
    <cfRule type="expression" dxfId="2205" priority="99">
      <formula>F123&lt;0</formula>
    </cfRule>
  </conditionalFormatting>
  <conditionalFormatting sqref="H123:H134">
    <cfRule type="expression" dxfId="2204" priority="96">
      <formula>H123&gt;0</formula>
    </cfRule>
    <cfRule type="expression" dxfId="2203" priority="97">
      <formula>H123&lt;0</formula>
    </cfRule>
  </conditionalFormatting>
  <conditionalFormatting sqref="F117:F122 H117:H122">
    <cfRule type="expression" dxfId="2202" priority="94">
      <formula>F117&gt;0</formula>
    </cfRule>
    <cfRule type="expression" dxfId="2201" priority="95">
      <formula>F117&lt;0</formula>
    </cfRule>
  </conditionalFormatting>
  <conditionalFormatting sqref="J119">
    <cfRule type="expression" dxfId="2200" priority="92">
      <formula>J119&gt;0</formula>
    </cfRule>
    <cfRule type="expression" dxfId="2199" priority="93">
      <formula>J119&lt;0</formula>
    </cfRule>
  </conditionalFormatting>
  <conditionalFormatting sqref="J120:J126">
    <cfRule type="expression" dxfId="2198" priority="90">
      <formula>J120&gt;0</formula>
    </cfRule>
    <cfRule type="expression" dxfId="2197" priority="91">
      <formula>J120&lt;0</formula>
    </cfRule>
  </conditionalFormatting>
  <conditionalFormatting sqref="L119:L201 L208 L210">
    <cfRule type="expression" dxfId="2196" priority="86">
      <formula>L119&gt;0</formula>
    </cfRule>
    <cfRule type="expression" dxfId="2195" priority="87">
      <formula>L119&lt;0</formula>
    </cfRule>
  </conditionalFormatting>
  <conditionalFormatting sqref="Q10">
    <cfRule type="expression" dxfId="2194" priority="84">
      <formula>Q10&gt;0</formula>
    </cfRule>
    <cfRule type="expression" dxfId="2193" priority="85">
      <formula>Q10&lt;0</formula>
    </cfRule>
  </conditionalFormatting>
  <conditionalFormatting sqref="H230:H232 F230:F232">
    <cfRule type="expression" dxfId="2192" priority="81">
      <formula>F230&gt;0</formula>
    </cfRule>
    <cfRule type="expression" dxfId="2191" priority="82">
      <formula>F230&lt;0</formula>
    </cfRule>
  </conditionalFormatting>
  <conditionalFormatting sqref="H226:H228 F226:F228">
    <cfRule type="expression" dxfId="2190" priority="79">
      <formula>F226&gt;0</formula>
    </cfRule>
    <cfRule type="expression" dxfId="2189" priority="80">
      <formula>F226&lt;0</formula>
    </cfRule>
  </conditionalFormatting>
  <conditionalFormatting sqref="H225 F225">
    <cfRule type="expression" dxfId="2188" priority="77">
      <formula>F225&gt;0</formula>
    </cfRule>
    <cfRule type="expression" dxfId="2187" priority="78">
      <formula>F225&lt;0</formula>
    </cfRule>
  </conditionalFormatting>
  <conditionalFormatting sqref="H229 F229">
    <cfRule type="expression" dxfId="2186" priority="75">
      <formula>F229&gt;0</formula>
    </cfRule>
    <cfRule type="expression" dxfId="2185" priority="76">
      <formula>F229&lt;0</formula>
    </cfRule>
  </conditionalFormatting>
  <conditionalFormatting sqref="H235:H238 F235:F238">
    <cfRule type="expression" dxfId="2184" priority="71">
      <formula>F235&gt;0</formula>
    </cfRule>
    <cfRule type="expression" dxfId="2183" priority="72">
      <formula>F235&lt;0</formula>
    </cfRule>
  </conditionalFormatting>
  <conditionalFormatting sqref="H233:H234 F233:F234">
    <cfRule type="expression" dxfId="2182" priority="69">
      <formula>F233&gt;0</formula>
    </cfRule>
    <cfRule type="expression" dxfId="2181" priority="70">
      <formula>F233&lt;0</formula>
    </cfRule>
  </conditionalFormatting>
  <conditionalFormatting sqref="H260 F260">
    <cfRule type="expression" dxfId="2180" priority="67">
      <formula>F260&gt;0</formula>
    </cfRule>
    <cfRule type="expression" dxfId="2179" priority="68">
      <formula>F260&lt;0</formula>
    </cfRule>
  </conditionalFormatting>
  <conditionalFormatting sqref="H241:H243 F241:F243">
    <cfRule type="expression" dxfId="2178" priority="65">
      <formula>F241&gt;0</formula>
    </cfRule>
    <cfRule type="expression" dxfId="2177" priority="66">
      <formula>F241&lt;0</formula>
    </cfRule>
  </conditionalFormatting>
  <conditionalFormatting sqref="H239:H240 F239:F240">
    <cfRule type="expression" dxfId="2176" priority="63">
      <formula>F239&gt;0</formula>
    </cfRule>
    <cfRule type="expression" dxfId="2175" priority="64">
      <formula>F239&lt;0</formula>
    </cfRule>
  </conditionalFormatting>
  <conditionalFormatting sqref="H253:H255 F253:F255">
    <cfRule type="expression" dxfId="2174" priority="61">
      <formula>F253&gt;0</formula>
    </cfRule>
    <cfRule type="expression" dxfId="2173" priority="62">
      <formula>F253&lt;0</formula>
    </cfRule>
  </conditionalFormatting>
  <conditionalFormatting sqref="H252 F252">
    <cfRule type="expression" dxfId="2172" priority="59">
      <formula>F252&gt;0</formula>
    </cfRule>
    <cfRule type="expression" dxfId="2171" priority="60">
      <formula>F252&lt;0</formula>
    </cfRule>
  </conditionalFormatting>
  <conditionalFormatting sqref="H249:H251 F249:F251">
    <cfRule type="expression" dxfId="2170" priority="57">
      <formula>F249&gt;0</formula>
    </cfRule>
    <cfRule type="expression" dxfId="2169" priority="58">
      <formula>F249&lt;0</formula>
    </cfRule>
  </conditionalFormatting>
  <conditionalFormatting sqref="H248 F248">
    <cfRule type="expression" dxfId="2168" priority="55">
      <formula>F248&gt;0</formula>
    </cfRule>
    <cfRule type="expression" dxfId="2167" priority="56">
      <formula>F248&lt;0</formula>
    </cfRule>
  </conditionalFormatting>
  <conditionalFormatting sqref="H245:H247 F245:F247">
    <cfRule type="expression" dxfId="2166" priority="53">
      <formula>F245&gt;0</formula>
    </cfRule>
    <cfRule type="expression" dxfId="2165" priority="54">
      <formula>F245&lt;0</formula>
    </cfRule>
  </conditionalFormatting>
  <conditionalFormatting sqref="H244 F244">
    <cfRule type="expression" dxfId="2164" priority="51">
      <formula>F244&gt;0</formula>
    </cfRule>
    <cfRule type="expression" dxfId="2163" priority="52">
      <formula>F244&lt;0</formula>
    </cfRule>
  </conditionalFormatting>
  <conditionalFormatting sqref="H257:H259 F257:F259">
    <cfRule type="expression" dxfId="2162" priority="49">
      <formula>F257&gt;0</formula>
    </cfRule>
    <cfRule type="expression" dxfId="2161" priority="50">
      <formula>F257&lt;0</formula>
    </cfRule>
  </conditionalFormatting>
  <conditionalFormatting sqref="H256 F256">
    <cfRule type="expression" dxfId="2160" priority="47">
      <formula>F256&gt;0</formula>
    </cfRule>
    <cfRule type="expression" dxfId="2159" priority="48">
      <formula>F256&lt;0</formula>
    </cfRule>
  </conditionalFormatting>
  <conditionalFormatting sqref="H264 F264">
    <cfRule type="expression" dxfId="2158" priority="43">
      <formula>F264&gt;0</formula>
    </cfRule>
    <cfRule type="expression" dxfId="2157" priority="44">
      <formula>F264&lt;0</formula>
    </cfRule>
  </conditionalFormatting>
  <conditionalFormatting sqref="H261:H263 F261:F263">
    <cfRule type="expression" dxfId="2156" priority="41">
      <formula>F261&gt;0</formula>
    </cfRule>
    <cfRule type="expression" dxfId="2155" priority="42">
      <formula>F261&lt;0</formula>
    </cfRule>
  </conditionalFormatting>
  <conditionalFormatting sqref="H275:H276 F275:F276">
    <cfRule type="expression" dxfId="2154" priority="39">
      <formula>F275&gt;0</formula>
    </cfRule>
    <cfRule type="expression" dxfId="2153" priority="40">
      <formula>F275&lt;0</formula>
    </cfRule>
  </conditionalFormatting>
  <conditionalFormatting sqref="H271:H274 F271:F274">
    <cfRule type="expression" dxfId="2152" priority="35">
      <formula>F271&gt;0</formula>
    </cfRule>
    <cfRule type="expression" dxfId="2151" priority="36">
      <formula>F271&lt;0</formula>
    </cfRule>
  </conditionalFormatting>
  <conditionalFormatting sqref="H269:H270 F269:F270">
    <cfRule type="expression" dxfId="2150" priority="33">
      <formula>F269&gt;0</formula>
    </cfRule>
    <cfRule type="expression" dxfId="2149" priority="34">
      <formula>F269&lt;0</formula>
    </cfRule>
  </conditionalFormatting>
  <conditionalFormatting sqref="H265:H268 F265:F268">
    <cfRule type="expression" dxfId="2148" priority="29">
      <formula>F265&gt;0</formula>
    </cfRule>
    <cfRule type="expression" dxfId="2147" priority="30">
      <formula>F265&lt;0</formula>
    </cfRule>
  </conditionalFormatting>
  <conditionalFormatting sqref="F284:F287 H284:H287">
    <cfRule type="expression" dxfId="2146" priority="27">
      <formula>F284&gt;0</formula>
    </cfRule>
    <cfRule type="expression" dxfId="2145" priority="28">
      <formula>F284&lt;0</formula>
    </cfRule>
  </conditionalFormatting>
  <conditionalFormatting sqref="F282:F283 H282:H283">
    <cfRule type="expression" dxfId="2144" priority="25">
      <formula>F282&gt;0</formula>
    </cfRule>
    <cfRule type="expression" dxfId="2143" priority="26">
      <formula>F282&lt;0</formula>
    </cfRule>
  </conditionalFormatting>
  <conditionalFormatting sqref="F288:F290 H288:H290 K288:K291">
    <cfRule type="expression" dxfId="2142" priority="19">
      <formula>F288&gt;0</formula>
    </cfRule>
    <cfRule type="expression" dxfId="2141" priority="20">
      <formula>F288&lt;0</formula>
    </cfRule>
  </conditionalFormatting>
  <conditionalFormatting sqref="H295:H297 F295:F297 K295:K298">
    <cfRule type="expression" dxfId="2140" priority="15">
      <formula>F295&gt;0</formula>
    </cfRule>
    <cfRule type="expression" dxfId="2139" priority="16">
      <formula>F295&lt;0</formula>
    </cfRule>
  </conditionalFormatting>
  <conditionalFormatting sqref="H298:H301 F298:F301 K299:K301">
    <cfRule type="expression" dxfId="2138" priority="13">
      <formula>F298&gt;0</formula>
    </cfRule>
    <cfRule type="expression" dxfId="2137" priority="14">
      <formula>F298&lt;0</formula>
    </cfRule>
  </conditionalFormatting>
  <conditionalFormatting sqref="H302:H303 F302:F303 K302:K303">
    <cfRule type="expression" dxfId="2136" priority="11">
      <formula>F302&gt;0</formula>
    </cfRule>
    <cfRule type="expression" dxfId="2135" priority="12">
      <formula>F302&lt;0</formula>
    </cfRule>
  </conditionalFormatting>
  <conditionalFormatting sqref="K313 F313 H313">
    <cfRule type="expression" dxfId="2134" priority="9">
      <formula>F313&gt;0</formula>
    </cfRule>
    <cfRule type="expression" dxfId="2133" priority="10">
      <formula>F313&lt;0</formula>
    </cfRule>
  </conditionalFormatting>
  <conditionalFormatting sqref="K307:K309 F307:F309 H307:H309">
    <cfRule type="expression" dxfId="2132" priority="7">
      <formula>F307&gt;0</formula>
    </cfRule>
    <cfRule type="expression" dxfId="2131" priority="8">
      <formula>F307&lt;0</formula>
    </cfRule>
  </conditionalFormatting>
  <conditionalFormatting sqref="K311:K312 F311:F312 H311:H312">
    <cfRule type="expression" dxfId="2130" priority="3">
      <formula>F311&gt;0</formula>
    </cfRule>
    <cfRule type="expression" dxfId="2129" priority="4">
      <formula>F311&lt;0</formula>
    </cfRule>
  </conditionalFormatting>
  <conditionalFormatting sqref="K310 F310 H310">
    <cfRule type="expression" dxfId="2128" priority="1">
      <formula>F310&gt;0</formula>
    </cfRule>
    <cfRule type="expression" dxfId="2127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316</v>
      </c>
      <c r="AJ2">
        <f>$Q$2*$Q$4</f>
        <v>3679.96</v>
      </c>
      <c r="AK2">
        <f ca="1">AJ2*EXP(-$X$2 * AI2/365.25)</f>
        <v>3679.96</v>
      </c>
      <c r="AM2" s="2">
        <f>Q10</f>
        <v>0</v>
      </c>
      <c r="AO2">
        <f ca="1" xml:space="preserve"> (SUM(AB:AB) - SUM(AE:AE) - SUM(AH:AH) - SUM(AK:AK))/SUM(AB:AB)</f>
        <v>5.8199175075877609E-2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9.1998999999999995</v>
      </c>
      <c r="R4" s="495">
        <v>-2.3400000000000001E-2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3679.96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-1121.7600000000029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-1121.7600000000029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-0.23361628749698071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5.2174480157393018E-2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C13" s="4"/>
      <c r="D13" s="3"/>
      <c r="E13" s="3"/>
      <c r="F13" s="3"/>
      <c r="H13" s="70"/>
      <c r="O13" s="11" t="s">
        <v>952</v>
      </c>
      <c r="Q13" s="2">
        <f>Q4/0.95</f>
        <v>9.6841052631578943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1450</v>
      </c>
      <c r="D18" s="18"/>
      <c r="E18" s="18"/>
      <c r="F18" s="18">
        <f>SUM(F2:F13)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10.11989</v>
      </c>
      <c r="W21" s="134"/>
    </row>
    <row r="22" spans="1:34" x14ac:dyDescent="0.25">
      <c r="O22" s="81">
        <v>1.0900000000000001</v>
      </c>
      <c r="P22" s="81">
        <f t="shared" ref="P22:P41" si="11">O22*$Q$4</f>
        <v>10.027891</v>
      </c>
      <c r="W22" s="134"/>
    </row>
    <row r="23" spans="1:34" x14ac:dyDescent="0.25">
      <c r="O23" s="81">
        <v>1.08</v>
      </c>
      <c r="P23" s="81">
        <f t="shared" si="11"/>
        <v>9.9358920000000008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9.8438929999999996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9.7518940000000001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9.6598950000000006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9.5678959999999993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9.4758969999999998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9.3838980000000003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9.291898999999999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9.1998999999999995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9.107901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9.0159019999999988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8.9239029999999993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8.8319039999999998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8.7399049999999985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8.647905999999999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8.5559069999999995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8.463908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8.3719090000000005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8.2799099999999992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7" si="18">C48*(E48-D48)</f>
        <v>-827.99999999999943</v>
      </c>
      <c r="G48" s="39">
        <f t="shared" ref="G48:G57" si="19">D48*C48</f>
        <v>5812</v>
      </c>
      <c r="H48" s="222">
        <f t="shared" ref="H48:H57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26" priority="25">
      <formula>F62&gt;0</formula>
    </cfRule>
    <cfRule type="expression" dxfId="2125" priority="26">
      <formula>F62&lt;0</formula>
    </cfRule>
  </conditionalFormatting>
  <conditionalFormatting sqref="Q7">
    <cfRule type="expression" dxfId="2124" priority="23">
      <formula>Q7&gt;0</formula>
    </cfRule>
    <cfRule type="expression" dxfId="2123" priority="24">
      <formula>Q7&lt;0</formula>
    </cfRule>
  </conditionalFormatting>
  <conditionalFormatting sqref="Q8">
    <cfRule type="expression" dxfId="2122" priority="21">
      <formula>Q8&gt;0</formula>
    </cfRule>
    <cfRule type="expression" dxfId="2121" priority="22">
      <formula>Q8&lt;0</formula>
    </cfRule>
  </conditionalFormatting>
  <conditionalFormatting sqref="F25:F30 F34:F61">
    <cfRule type="expression" dxfId="2120" priority="19">
      <formula>F25&gt;0</formula>
    </cfRule>
    <cfRule type="expression" dxfId="2119" priority="20">
      <formula>F25&lt;0</formula>
    </cfRule>
  </conditionalFormatting>
  <conditionalFormatting sqref="H25:H30 H34:H61">
    <cfRule type="expression" dxfId="2118" priority="17">
      <formula>H25&gt;0</formula>
    </cfRule>
    <cfRule type="expression" dxfId="2117" priority="18">
      <formula>H25&lt;0</formula>
    </cfRule>
  </conditionalFormatting>
  <conditionalFormatting sqref="F89:F110">
    <cfRule type="expression" dxfId="2116" priority="15">
      <formula>F89&gt;0</formula>
    </cfRule>
    <cfRule type="expression" dxfId="2115" priority="16">
      <formula>F89&lt;0</formula>
    </cfRule>
  </conditionalFormatting>
  <conditionalFormatting sqref="H89:H110">
    <cfRule type="expression" dxfId="2114" priority="13">
      <formula>H89&gt;0</formula>
    </cfRule>
    <cfRule type="expression" dxfId="2113" priority="14">
      <formula>H89&lt;0</formula>
    </cfRule>
  </conditionalFormatting>
  <conditionalFormatting sqref="Q10">
    <cfRule type="expression" dxfId="2112" priority="11">
      <formula>Q10&gt;0</formula>
    </cfRule>
    <cfRule type="expression" dxfId="2111" priority="12">
      <formula>Q10&lt;0</formula>
    </cfRule>
  </conditionalFormatting>
  <conditionalFormatting sqref="J25:J38">
    <cfRule type="expression" dxfId="2110" priority="9">
      <formula>J25&gt;0</formula>
    </cfRule>
    <cfRule type="expression" dxfId="2109" priority="10">
      <formula>J25&lt;0</formula>
    </cfRule>
  </conditionalFormatting>
  <conditionalFormatting sqref="K25:K38">
    <cfRule type="expression" dxfId="2108" priority="7">
      <formula>K25&gt;0</formula>
    </cfRule>
    <cfRule type="expression" dxfId="2107" priority="8">
      <formula>K25&lt;0</formula>
    </cfRule>
  </conditionalFormatting>
  <conditionalFormatting sqref="L25:L38">
    <cfRule type="expression" dxfId="2106" priority="5">
      <formula>L25&gt;0</formula>
    </cfRule>
    <cfRule type="expression" dxfId="210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04" priority="3">
      <formula>F31&gt;0</formula>
    </cfRule>
    <cfRule type="expression" dxfId="2103" priority="4">
      <formula>F31&lt;0</formula>
    </cfRule>
  </conditionalFormatting>
  <conditionalFormatting sqref="H31:H33">
    <cfRule type="expression" dxfId="2102" priority="1">
      <formula>H31&gt;0</formula>
    </cfRule>
    <cfRule type="expression" dxfId="210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1252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36.51</v>
      </c>
      <c r="R4" s="495">
        <v>2.8199999999999999E-2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12778.5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-2167.6800000000003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-2167.6800000000003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-0.14503237616568246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9.586414680909339E-3</v>
      </c>
      <c r="R11">
        <v>8.7499999999999994E-2</v>
      </c>
    </row>
    <row r="12" spans="1:21" x14ac:dyDescent="0.25">
      <c r="H12" s="70"/>
      <c r="O12" s="11" t="s">
        <v>82</v>
      </c>
      <c r="Q12" s="1" t="s">
        <v>1319</v>
      </c>
    </row>
    <row r="13" spans="1:21" x14ac:dyDescent="0.25">
      <c r="H13" s="70"/>
      <c r="O13" s="11" t="s">
        <v>952</v>
      </c>
      <c r="Q13" s="2">
        <f>Q4/2.075</f>
        <v>17.595180722891563</v>
      </c>
      <c r="T13" s="1">
        <v>43319</v>
      </c>
      <c r="U13" t="s">
        <v>1220</v>
      </c>
    </row>
    <row r="14" spans="1:21" x14ac:dyDescent="0.25">
      <c r="H14" s="70"/>
      <c r="O14" s="11" t="s">
        <v>1039</v>
      </c>
      <c r="Q14" s="1">
        <v>43331</v>
      </c>
      <c r="U14" t="s">
        <v>1221</v>
      </c>
    </row>
    <row r="15" spans="1:21" x14ac:dyDescent="0.25">
      <c r="H15" s="70"/>
      <c r="U15" t="s">
        <v>1222</v>
      </c>
    </row>
    <row r="16" spans="1:21" x14ac:dyDescent="0.25">
      <c r="H16" s="70"/>
    </row>
    <row r="17" spans="1:21" x14ac:dyDescent="0.25">
      <c r="T17" s="1">
        <v>43348</v>
      </c>
      <c r="U17" t="s">
        <v>1269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40.161000000000001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39.795900000000003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39.430799999999998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39.0657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38.700600000000001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38.335499999999996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37.970399999999998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37.6053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37.240200000000002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36.875099999999996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36.51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36.1449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35.779799999999994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35.414699999999996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35.049599999999998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34.6845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34.319399999999995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33.954300000000003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33.589199999999998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33.2241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32.859000000000002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00" priority="35">
      <formula>F60&gt;0</formula>
    </cfRule>
    <cfRule type="expression" dxfId="2099" priority="36">
      <formula>F60&lt;0</formula>
    </cfRule>
  </conditionalFormatting>
  <conditionalFormatting sqref="Q7">
    <cfRule type="expression" dxfId="2098" priority="33">
      <formula>Q7&gt;0</formula>
    </cfRule>
    <cfRule type="expression" dxfId="2097" priority="34">
      <formula>Q7&lt;0</formula>
    </cfRule>
  </conditionalFormatting>
  <conditionalFormatting sqref="Q8">
    <cfRule type="expression" dxfId="2096" priority="31">
      <formula>Q8&gt;0</formula>
    </cfRule>
    <cfRule type="expression" dxfId="2095" priority="32">
      <formula>Q8&lt;0</formula>
    </cfRule>
  </conditionalFormatting>
  <conditionalFormatting sqref="F31:F49 F51:F59">
    <cfRule type="expression" dxfId="2094" priority="29">
      <formula>F31&gt;0</formula>
    </cfRule>
    <cfRule type="expression" dxfId="2093" priority="30">
      <formula>F31&lt;0</formula>
    </cfRule>
  </conditionalFormatting>
  <conditionalFormatting sqref="H31:H49 H51:H59">
    <cfRule type="expression" dxfId="2092" priority="27">
      <formula>H31&gt;0</formula>
    </cfRule>
    <cfRule type="expression" dxfId="2091" priority="28">
      <formula>H31&lt;0</formula>
    </cfRule>
  </conditionalFormatting>
  <conditionalFormatting sqref="Q10">
    <cfRule type="expression" dxfId="2090" priority="25">
      <formula>Q10&gt;0</formula>
    </cfRule>
    <cfRule type="expression" dxfId="2089" priority="26">
      <formula>Q10&lt;0</formula>
    </cfRule>
  </conditionalFormatting>
  <conditionalFormatting sqref="J25:J38">
    <cfRule type="expression" dxfId="2088" priority="23">
      <formula>J25&gt;0</formula>
    </cfRule>
    <cfRule type="expression" dxfId="2087" priority="24">
      <formula>J25&lt;0</formula>
    </cfRule>
  </conditionalFormatting>
  <conditionalFormatting sqref="K38">
    <cfRule type="expression" dxfId="2086" priority="21">
      <formula>K38&gt;0</formula>
    </cfRule>
    <cfRule type="expression" dxfId="2085" priority="22">
      <formula>K38&lt;0</formula>
    </cfRule>
  </conditionalFormatting>
  <conditionalFormatting sqref="L25:L38">
    <cfRule type="expression" dxfId="2084" priority="19">
      <formula>L25&gt;0</formula>
    </cfRule>
    <cfRule type="expression" dxfId="2083" priority="20">
      <formula>L25&lt;0</formula>
    </cfRule>
  </conditionalFormatting>
  <conditionalFormatting sqref="F89:F110">
    <cfRule type="expression" dxfId="2082" priority="17">
      <formula>F89&gt;0</formula>
    </cfRule>
    <cfRule type="expression" dxfId="2081" priority="18">
      <formula>F89&lt;0</formula>
    </cfRule>
  </conditionalFormatting>
  <conditionalFormatting sqref="H89:H110">
    <cfRule type="expression" dxfId="2080" priority="15">
      <formula>H89&gt;0</formula>
    </cfRule>
    <cfRule type="expression" dxfId="2079" priority="16">
      <formula>H89&lt;0</formula>
    </cfRule>
  </conditionalFormatting>
  <conditionalFormatting sqref="J89:J102">
    <cfRule type="expression" dxfId="2078" priority="13">
      <formula>J89&gt;0</formula>
    </cfRule>
    <cfRule type="expression" dxfId="2077" priority="14">
      <formula>J89&lt;0</formula>
    </cfRule>
  </conditionalFormatting>
  <conditionalFormatting sqref="K89:K102">
    <cfRule type="expression" dxfId="2076" priority="11">
      <formula>K89&gt;0</formula>
    </cfRule>
    <cfRule type="expression" dxfId="2075" priority="12">
      <formula>K89&lt;0</formula>
    </cfRule>
  </conditionalFormatting>
  <conditionalFormatting sqref="L89:L102">
    <cfRule type="expression" dxfId="2074" priority="9">
      <formula>L89&gt;0</formula>
    </cfRule>
    <cfRule type="expression" dxfId="2073" priority="10">
      <formula>L89&lt;0</formula>
    </cfRule>
  </conditionalFormatting>
  <conditionalFormatting sqref="F25:F30">
    <cfRule type="expression" dxfId="2072" priority="7">
      <formula>F25&gt;0</formula>
    </cfRule>
    <cfRule type="expression" dxfId="2071" priority="8">
      <formula>F25&lt;0</formula>
    </cfRule>
  </conditionalFormatting>
  <conditionalFormatting sqref="H25:H30">
    <cfRule type="expression" dxfId="2070" priority="5">
      <formula>H25&gt;0</formula>
    </cfRule>
    <cfRule type="expression" dxfId="2069" priority="6">
      <formula>H25&lt;0</formula>
    </cfRule>
  </conditionalFormatting>
  <conditionalFormatting sqref="F50">
    <cfRule type="expression" dxfId="2068" priority="3">
      <formula>F50&gt;0</formula>
    </cfRule>
    <cfRule type="expression" dxfId="2067" priority="4">
      <formula>F50&lt;0</formula>
    </cfRule>
  </conditionalFormatting>
  <conditionalFormatting sqref="H50">
    <cfRule type="expression" dxfId="2066" priority="1">
      <formula>H50&gt;0</formula>
    </cfRule>
    <cfRule type="expression" dxfId="206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4" priority="35">
      <formula>F47&gt;0</formula>
    </cfRule>
    <cfRule type="expression" dxfId="2063" priority="36">
      <formula>F47&lt;0</formula>
    </cfRule>
  </conditionalFormatting>
  <conditionalFormatting sqref="Q7">
    <cfRule type="expression" dxfId="2062" priority="33">
      <formula>Q7&gt;0</formula>
    </cfRule>
    <cfRule type="expression" dxfId="2061" priority="34">
      <formula>Q7&lt;0</formula>
    </cfRule>
  </conditionalFormatting>
  <conditionalFormatting sqref="Q8">
    <cfRule type="expression" dxfId="2060" priority="31">
      <formula>Q8&gt;0</formula>
    </cfRule>
    <cfRule type="expression" dxfId="2059" priority="32">
      <formula>Q8&lt;0</formula>
    </cfRule>
  </conditionalFormatting>
  <conditionalFormatting sqref="F30:F46">
    <cfRule type="expression" dxfId="2058" priority="29">
      <formula>F30&gt;0</formula>
    </cfRule>
    <cfRule type="expression" dxfId="2057" priority="30">
      <formula>F30&lt;0</formula>
    </cfRule>
  </conditionalFormatting>
  <conditionalFormatting sqref="H30:H46">
    <cfRule type="expression" dxfId="2056" priority="27">
      <formula>H30&gt;0</formula>
    </cfRule>
    <cfRule type="expression" dxfId="2055" priority="28">
      <formula>H30&lt;0</formula>
    </cfRule>
  </conditionalFormatting>
  <conditionalFormatting sqref="Q10">
    <cfRule type="expression" dxfId="2054" priority="25">
      <formula>Q10&gt;0</formula>
    </cfRule>
    <cfRule type="expression" dxfId="2053" priority="26">
      <formula>Q10&lt;0</formula>
    </cfRule>
  </conditionalFormatting>
  <conditionalFormatting sqref="J25:J38">
    <cfRule type="expression" dxfId="2052" priority="23">
      <formula>J25&gt;0</formula>
    </cfRule>
    <cfRule type="expression" dxfId="2051" priority="24">
      <formula>J25&lt;0</formula>
    </cfRule>
  </conditionalFormatting>
  <conditionalFormatting sqref="K25:K38">
    <cfRule type="expression" dxfId="2050" priority="21">
      <formula>K25&gt;0</formula>
    </cfRule>
    <cfRule type="expression" dxfId="2049" priority="22">
      <formula>K25&lt;0</formula>
    </cfRule>
  </conditionalFormatting>
  <conditionalFormatting sqref="L25 L38">
    <cfRule type="expression" dxfId="2048" priority="19">
      <formula>L25&gt;0</formula>
    </cfRule>
    <cfRule type="expression" dxfId="2047" priority="20">
      <formula>L25&lt;0</formula>
    </cfRule>
  </conditionalFormatting>
  <conditionalFormatting sqref="F89:F110">
    <cfRule type="expression" dxfId="2046" priority="17">
      <formula>F89&gt;0</formula>
    </cfRule>
    <cfRule type="expression" dxfId="2045" priority="18">
      <formula>F89&lt;0</formula>
    </cfRule>
  </conditionalFormatting>
  <conditionalFormatting sqref="H89:H110">
    <cfRule type="expression" dxfId="2044" priority="15">
      <formula>H89&gt;0</formula>
    </cfRule>
    <cfRule type="expression" dxfId="2043" priority="16">
      <formula>H89&lt;0</formula>
    </cfRule>
  </conditionalFormatting>
  <conditionalFormatting sqref="J89:J102">
    <cfRule type="expression" dxfId="2042" priority="13">
      <formula>J89&gt;0</formula>
    </cfRule>
    <cfRule type="expression" dxfId="2041" priority="14">
      <formula>J89&lt;0</formula>
    </cfRule>
  </conditionalFormatting>
  <conditionalFormatting sqref="K89:K102">
    <cfRule type="expression" dxfId="2040" priority="11">
      <formula>K89&gt;0</formula>
    </cfRule>
    <cfRule type="expression" dxfId="2039" priority="12">
      <formula>K89&lt;0</formula>
    </cfRule>
  </conditionalFormatting>
  <conditionalFormatting sqref="L89:L102">
    <cfRule type="expression" dxfId="2038" priority="9">
      <formula>L89&gt;0</formula>
    </cfRule>
    <cfRule type="expression" dxfId="2037" priority="10">
      <formula>L89&lt;0</formula>
    </cfRule>
  </conditionalFormatting>
  <conditionalFormatting sqref="F25 F29">
    <cfRule type="expression" dxfId="2036" priority="7">
      <formula>F25&gt;0</formula>
    </cfRule>
    <cfRule type="expression" dxfId="2035" priority="8">
      <formula>F25&lt;0</formula>
    </cfRule>
  </conditionalFormatting>
  <conditionalFormatting sqref="H29 H25:H27">
    <cfRule type="expression" dxfId="2034" priority="5">
      <formula>H25&gt;0</formula>
    </cfRule>
    <cfRule type="expression" dxfId="2033" priority="6">
      <formula>H25&lt;0</formula>
    </cfRule>
  </conditionalFormatting>
  <conditionalFormatting sqref="F26:F28">
    <cfRule type="expression" dxfId="2032" priority="3">
      <formula>F26&gt;0</formula>
    </cfRule>
    <cfRule type="expression" dxfId="2031" priority="4">
      <formula>F26&lt;0</formula>
    </cfRule>
  </conditionalFormatting>
  <conditionalFormatting sqref="H28">
    <cfRule type="expression" dxfId="2030" priority="1">
      <formula>H28&gt;0</formula>
    </cfRule>
    <cfRule type="expression" dxfId="202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200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5.353099999999511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31.32</v>
      </c>
      <c r="R4" s="222">
        <v>1.5900000000000001E-2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6264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1070.6199999999021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6941.350000000115</v>
      </c>
      <c r="R7" s="29">
        <v>43412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5193.3800000001211</v>
      </c>
      <c r="T8" s="813" t="s">
        <v>1242</v>
      </c>
      <c r="U8" t="s">
        <v>1255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4.8508154153673537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1.7879948914431676E-2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15.093975903614457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34.452000000000005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34.138800000000003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33.825600000000001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33.5124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33.199200000000005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32.886000000000003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32.572800000000001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32.259599999999999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31.946400000000001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31.633200000000002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31.32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31.006799999999998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30.6936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30.380399999999998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30.0672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29.753999999999998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29.440799999999999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29.127600000000001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28.814400000000003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28.501200000000001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28.188000000000002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3" t="s">
        <v>1299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3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12020</v>
      </c>
      <c r="I59" s="18"/>
      <c r="J59" s="18"/>
      <c r="K59" s="18">
        <f>SUM(K2:K58)</f>
        <v>321754.65000000008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12020</v>
      </c>
      <c r="D60" s="343"/>
      <c r="E60" s="343"/>
      <c r="F60" s="344">
        <f>SumByColor($A$60,F2:F58)</f>
        <v>318639</v>
      </c>
      <c r="G60" s="344"/>
      <c r="H60" s="747">
        <f>SumByColor($A$60,H2:H58)</f>
        <v>12020</v>
      </c>
      <c r="I60" s="343"/>
      <c r="J60" s="343"/>
      <c r="K60" s="344">
        <f>SumByColor($A$60,K2:K58)</f>
        <v>321760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1226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1277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1303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8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>F179+$Q$10</f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 t="shared" ref="F180" si="31">C180*(E180-D180)</f>
        <v>5095.3799999999992</v>
      </c>
      <c r="G180" s="39">
        <f t="shared" ref="G180" si="32">D180*C180</f>
        <v>1070.6200000000001</v>
      </c>
      <c r="H180" s="222">
        <f t="shared" ref="H180" si="33">(E180-D180)/D180</f>
        <v>4.7592796697240844</v>
      </c>
      <c r="I180" s="39"/>
      <c r="J180" s="39"/>
      <c r="K180" s="863">
        <f>F180+$Q$10</f>
        <v>6843.3499999999931</v>
      </c>
      <c r="L180" s="39">
        <v>14.86</v>
      </c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4">C189*(E189-D189)</f>
        <v>-33.800000000000097</v>
      </c>
      <c r="G189" s="363">
        <f t="shared" ref="G189:G202" si="35">D189*C189</f>
        <v>3591.7999999999997</v>
      </c>
      <c r="H189" s="364">
        <f t="shared" ref="H189:H202" si="36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4"/>
        <v>85.200000000000387</v>
      </c>
      <c r="G190" s="363">
        <f t="shared" si="35"/>
        <v>3591.7999999999997</v>
      </c>
      <c r="H190" s="364">
        <f t="shared" si="36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4"/>
        <v>-136.80000000000021</v>
      </c>
      <c r="G191" s="363">
        <f t="shared" si="35"/>
        <v>3591.7999999999997</v>
      </c>
      <c r="H191" s="364">
        <f t="shared" si="36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4"/>
        <v>-147.56000000000029</v>
      </c>
      <c r="G192" s="363">
        <f t="shared" si="35"/>
        <v>4959.3599999999997</v>
      </c>
      <c r="H192" s="364">
        <f t="shared" si="36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4"/>
        <v>-49.199999999999591</v>
      </c>
      <c r="G193" s="363">
        <f t="shared" si="35"/>
        <v>8408.4</v>
      </c>
      <c r="H193" s="364">
        <f t="shared" si="36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4"/>
        <v>109.60000000000036</v>
      </c>
      <c r="G194" s="363">
        <f t="shared" si="35"/>
        <v>6994.4000000000005</v>
      </c>
      <c r="H194" s="364">
        <f t="shared" si="36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4"/>
        <v>-6.4000000000007162</v>
      </c>
      <c r="G195" s="363">
        <f t="shared" si="35"/>
        <v>6994.4000000000005</v>
      </c>
      <c r="H195" s="364">
        <f t="shared" si="36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4"/>
        <v>166.71999999999912</v>
      </c>
      <c r="G196" s="363">
        <f t="shared" si="35"/>
        <v>5554.880000000001</v>
      </c>
      <c r="H196" s="364">
        <f t="shared" si="36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4"/>
        <v>218.88000000000034</v>
      </c>
      <c r="G197" s="363">
        <f t="shared" si="35"/>
        <v>5544.32</v>
      </c>
      <c r="H197" s="364">
        <f t="shared" si="36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4"/>
        <v>298.88000000000034</v>
      </c>
      <c r="G198" s="363">
        <f t="shared" si="35"/>
        <v>5544.32</v>
      </c>
      <c r="H198" s="364">
        <f t="shared" si="36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4"/>
        <v>363.18000000000006</v>
      </c>
      <c r="G199" s="363">
        <f t="shared" si="35"/>
        <v>1845.42</v>
      </c>
      <c r="H199" s="364">
        <f t="shared" si="36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4"/>
        <v>329.12000000000035</v>
      </c>
      <c r="G200" s="363">
        <f t="shared" si="35"/>
        <v>5384.48</v>
      </c>
      <c r="H200" s="364">
        <f t="shared" si="36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4"/>
        <v>169.60000000000036</v>
      </c>
      <c r="G201" s="363">
        <f t="shared" si="35"/>
        <v>5384</v>
      </c>
      <c r="H201" s="364">
        <f t="shared" si="36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4"/>
        <v>474.7199999999998</v>
      </c>
      <c r="G202" s="363">
        <f t="shared" si="35"/>
        <v>5384.48</v>
      </c>
      <c r="H202" s="364">
        <f t="shared" si="36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7">C203*(E203-D203)</f>
        <v>588.31999999999994</v>
      </c>
      <c r="G203" s="363">
        <f t="shared" ref="G203:G216" si="38">D203*C203</f>
        <v>5384.48</v>
      </c>
      <c r="H203" s="364">
        <f t="shared" ref="H203:H245" si="39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7"/>
        <v>673.12000000000012</v>
      </c>
      <c r="G204" s="363">
        <f t="shared" si="38"/>
        <v>5384.48</v>
      </c>
      <c r="H204" s="364">
        <f t="shared" si="39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7"/>
        <v>597.9200000000003</v>
      </c>
      <c r="G205" s="363">
        <f t="shared" si="38"/>
        <v>5384.48</v>
      </c>
      <c r="H205" s="364">
        <f t="shared" si="39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7"/>
        <v>489.12000000000035</v>
      </c>
      <c r="G206" s="363">
        <f t="shared" si="38"/>
        <v>5384.48</v>
      </c>
      <c r="H206" s="364">
        <f t="shared" si="39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7"/>
        <v>409.12000000000035</v>
      </c>
      <c r="G207" s="363">
        <f t="shared" si="38"/>
        <v>5384.48</v>
      </c>
      <c r="H207" s="364">
        <f t="shared" si="39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7"/>
        <v>439.52</v>
      </c>
      <c r="G208" s="363">
        <f t="shared" si="38"/>
        <v>5384.48</v>
      </c>
      <c r="H208" s="364">
        <f t="shared" si="39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7"/>
        <v>369.12000000000035</v>
      </c>
      <c r="G209" s="363">
        <f t="shared" si="38"/>
        <v>5384.48</v>
      </c>
      <c r="H209" s="364">
        <f t="shared" si="39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7"/>
        <v>341.92000000000007</v>
      </c>
      <c r="G210" s="363">
        <f t="shared" si="38"/>
        <v>5384.48</v>
      </c>
      <c r="H210" s="364">
        <f t="shared" si="39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7"/>
        <v>442.72000000000048</v>
      </c>
      <c r="G211" s="363">
        <f t="shared" si="38"/>
        <v>5384.48</v>
      </c>
      <c r="H211" s="364">
        <f t="shared" si="39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7"/>
        <v>90.619999999999621</v>
      </c>
      <c r="G212" s="363">
        <f t="shared" si="38"/>
        <v>7821.38</v>
      </c>
      <c r="H212" s="364">
        <f t="shared" si="39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7"/>
        <v>51.480000000000103</v>
      </c>
      <c r="G213" s="363">
        <f t="shared" si="38"/>
        <v>8837.92</v>
      </c>
      <c r="H213" s="364">
        <f t="shared" si="39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7"/>
        <v>-376.80000000000007</v>
      </c>
      <c r="G214" s="363">
        <f t="shared" si="38"/>
        <v>10159.799999999999</v>
      </c>
      <c r="H214" s="364">
        <f t="shared" si="39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7"/>
        <v>-388.00000000000239</v>
      </c>
      <c r="G215" s="363">
        <f t="shared" si="38"/>
        <v>13408.000000000002</v>
      </c>
      <c r="H215" s="364">
        <f t="shared" si="39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7"/>
        <v>-262.9400000000004</v>
      </c>
      <c r="G216" s="363">
        <f t="shared" si="38"/>
        <v>13354.939999999999</v>
      </c>
      <c r="H216" s="364">
        <f t="shared" si="39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7"/>
        <v>-514.93999999999858</v>
      </c>
      <c r="G217" s="363">
        <f t="shared" ref="G217:G222" si="40">D217*C217</f>
        <v>13354.939999999999</v>
      </c>
      <c r="H217" s="364">
        <f t="shared" si="39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7"/>
        <v>-582.93999999999892</v>
      </c>
      <c r="G218" s="363">
        <f t="shared" si="40"/>
        <v>16522.939999999999</v>
      </c>
      <c r="H218" s="364">
        <f t="shared" si="39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7"/>
        <v>-292.93999999999801</v>
      </c>
      <c r="G219" s="363">
        <f t="shared" si="40"/>
        <v>16522.939999999999</v>
      </c>
      <c r="H219" s="364">
        <f t="shared" si="39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7"/>
        <v>-217.93999999999869</v>
      </c>
      <c r="G220" s="363">
        <f t="shared" si="40"/>
        <v>16522.939999999999</v>
      </c>
      <c r="H220" s="364">
        <f t="shared" si="39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7"/>
        <v>-92.93999999999869</v>
      </c>
      <c r="G221" s="363">
        <f t="shared" si="40"/>
        <v>16522.939999999999</v>
      </c>
      <c r="H221" s="364">
        <f t="shared" si="39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7"/>
        <v>-397.93999999999841</v>
      </c>
      <c r="G222" s="363">
        <f t="shared" si="40"/>
        <v>16522.939999999999</v>
      </c>
      <c r="H222" s="364">
        <f t="shared" si="39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7"/>
        <v>-27.939999999997411</v>
      </c>
      <c r="G223" s="363">
        <f t="shared" ref="G223:G245" si="41">D223*C223</f>
        <v>16522.939999999999</v>
      </c>
      <c r="H223" s="364">
        <f t="shared" si="39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7"/>
        <v>-142.9399999999994</v>
      </c>
      <c r="G224" s="363">
        <f t="shared" si="41"/>
        <v>16522.939999999999</v>
      </c>
      <c r="H224" s="364">
        <f t="shared" si="39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7"/>
        <v>-357.93999999999926</v>
      </c>
      <c r="G225" s="363">
        <f t="shared" si="41"/>
        <v>16522.939999999999</v>
      </c>
      <c r="H225" s="364">
        <f t="shared" si="39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7"/>
        <v>-442.94000000000011</v>
      </c>
      <c r="G226" s="363">
        <f t="shared" si="41"/>
        <v>16522.939999999999</v>
      </c>
      <c r="H226" s="364">
        <f t="shared" si="39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7"/>
        <v>-542.93999999999801</v>
      </c>
      <c r="G227" s="363">
        <f t="shared" si="41"/>
        <v>16522.939999999999</v>
      </c>
      <c r="H227" s="364">
        <f t="shared" si="39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7"/>
        <v>-224.94000000000014</v>
      </c>
      <c r="G228" s="363">
        <f t="shared" si="41"/>
        <v>16474.939999999999</v>
      </c>
      <c r="H228" s="364">
        <f t="shared" si="39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7"/>
        <v>-139.93999999999929</v>
      </c>
      <c r="G229" s="363">
        <f t="shared" si="41"/>
        <v>16474.939999999999</v>
      </c>
      <c r="H229" s="364">
        <f t="shared" si="39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7"/>
        <v>-847.93799999999919</v>
      </c>
      <c r="G230" s="363">
        <f t="shared" si="41"/>
        <v>19639.937999999998</v>
      </c>
      <c r="H230" s="364">
        <f t="shared" si="39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7"/>
        <v>-833.93799999999771</v>
      </c>
      <c r="G231" s="363">
        <f t="shared" si="41"/>
        <v>22757.937999999998</v>
      </c>
      <c r="H231" s="364">
        <f t="shared" si="39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7"/>
        <v>-840.93799999999885</v>
      </c>
      <c r="G232" s="363">
        <f t="shared" si="41"/>
        <v>22757.937999999998</v>
      </c>
      <c r="H232" s="364">
        <f t="shared" si="39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7"/>
        <v>-700.9379999999968</v>
      </c>
      <c r="G233" s="363">
        <f t="shared" si="41"/>
        <v>22757.937999999998</v>
      </c>
      <c r="H233" s="364">
        <f t="shared" si="39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7"/>
        <v>-1125.9439999999984</v>
      </c>
      <c r="G234" s="363">
        <f t="shared" si="41"/>
        <v>25837.944</v>
      </c>
      <c r="H234" s="364">
        <f t="shared" si="39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7"/>
        <v>-1205.9439999999995</v>
      </c>
      <c r="G235" s="363">
        <f t="shared" si="41"/>
        <v>25837.944</v>
      </c>
      <c r="H235" s="364">
        <f t="shared" si="39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7"/>
        <v>-965.94399999999894</v>
      </c>
      <c r="G236" s="363">
        <f t="shared" si="41"/>
        <v>25837.944</v>
      </c>
      <c r="H236" s="364">
        <f t="shared" si="39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7"/>
        <v>-1477.9439999999995</v>
      </c>
      <c r="G237" s="363">
        <f t="shared" si="41"/>
        <v>25837.944</v>
      </c>
      <c r="H237" s="364">
        <f t="shared" si="39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7"/>
        <v>-1773.936000000002</v>
      </c>
      <c r="G238" s="363">
        <f t="shared" si="41"/>
        <v>28845.936000000002</v>
      </c>
      <c r="H238" s="364">
        <f t="shared" si="39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7"/>
        <v>-1935.9360000000017</v>
      </c>
      <c r="G239" s="363">
        <f t="shared" si="41"/>
        <v>28845.936000000002</v>
      </c>
      <c r="H239" s="364">
        <f t="shared" si="39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7"/>
        <v>-1989.9360000000006</v>
      </c>
      <c r="G240" s="363">
        <f t="shared" si="41"/>
        <v>28845.936000000002</v>
      </c>
      <c r="H240" s="364">
        <f t="shared" si="39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7"/>
        <v>-2133.9360000000006</v>
      </c>
      <c r="G241" s="363">
        <f t="shared" si="41"/>
        <v>28845.936000000002</v>
      </c>
      <c r="H241" s="364">
        <f t="shared" si="39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7"/>
        <v>-2505.9399999999991</v>
      </c>
      <c r="G242" s="363">
        <f t="shared" si="41"/>
        <v>31785.94</v>
      </c>
      <c r="H242" s="364">
        <f t="shared" si="39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7"/>
        <v>-2945.94</v>
      </c>
      <c r="G243" s="363">
        <f t="shared" si="41"/>
        <v>31785.94</v>
      </c>
      <c r="H243" s="364">
        <f t="shared" si="39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7"/>
        <v>-2415.9399999999991</v>
      </c>
      <c r="G244" s="363">
        <f t="shared" si="41"/>
        <v>31785.94</v>
      </c>
      <c r="H244" s="364">
        <f t="shared" si="39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7"/>
        <v>-2785.94</v>
      </c>
      <c r="G245" s="363">
        <f t="shared" si="41"/>
        <v>31785.94</v>
      </c>
      <c r="H245" s="364">
        <f t="shared" si="39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42">C246*(E246-D246)</f>
        <v>-1145.9399999999996</v>
      </c>
      <c r="G246" s="363">
        <f t="shared" ref="G246:G251" si="43">D246*C246</f>
        <v>31785.94</v>
      </c>
      <c r="H246" s="364">
        <f t="shared" ref="H246:H251" si="44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42"/>
        <v>-520.01099999999701</v>
      </c>
      <c r="G247" s="363">
        <f t="shared" si="43"/>
        <v>28654.010999999999</v>
      </c>
      <c r="H247" s="364">
        <f t="shared" si="44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42"/>
        <v>-783.99999999999886</v>
      </c>
      <c r="G248" s="363">
        <f t="shared" si="43"/>
        <v>31764</v>
      </c>
      <c r="H248" s="364">
        <f t="shared" si="44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42"/>
        <v>350.64000000000027</v>
      </c>
      <c r="G249" s="363">
        <f t="shared" si="43"/>
        <v>15759.359999999999</v>
      </c>
      <c r="H249" s="364">
        <f t="shared" si="44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42"/>
        <v>-398.86400000000037</v>
      </c>
      <c r="G250" s="363">
        <f t="shared" si="43"/>
        <v>25214.864000000001</v>
      </c>
      <c r="H250" s="364">
        <f t="shared" si="44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42"/>
        <v>1280.8600000000013</v>
      </c>
      <c r="G251" s="363">
        <f t="shared" si="43"/>
        <v>12271.14</v>
      </c>
      <c r="H251" s="364">
        <f t="shared" si="44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5">C252*(E252-D252)</f>
        <v>648.8599999999991</v>
      </c>
      <c r="G252" s="363">
        <f t="shared" ref="G252:G258" si="46">D252*C252</f>
        <v>12271.14</v>
      </c>
      <c r="H252" s="364">
        <f t="shared" ref="H252:H258" si="47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5"/>
        <v>1108.8599999999985</v>
      </c>
      <c r="G253" s="363">
        <f t="shared" si="46"/>
        <v>12211.14</v>
      </c>
      <c r="H253" s="364">
        <f t="shared" si="47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5"/>
        <v>1467.7889999999991</v>
      </c>
      <c r="G254" s="363">
        <f t="shared" si="46"/>
        <v>8789.2109999999993</v>
      </c>
      <c r="H254" s="364">
        <f t="shared" si="47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5"/>
        <v>1645.7100000000005</v>
      </c>
      <c r="G255" s="363">
        <f t="shared" si="46"/>
        <v>5310.29</v>
      </c>
      <c r="H255" s="364">
        <f t="shared" si="47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5"/>
        <v>1537.7099999999996</v>
      </c>
      <c r="G256" s="363">
        <f t="shared" si="46"/>
        <v>8728.2900000000009</v>
      </c>
      <c r="H256" s="364">
        <f t="shared" si="47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5"/>
        <v>1754.0499999999997</v>
      </c>
      <c r="G257" s="363">
        <f t="shared" si="46"/>
        <v>1717.95</v>
      </c>
      <c r="H257" s="364">
        <f t="shared" si="47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5"/>
        <v>1742.0399999999997</v>
      </c>
      <c r="G258" s="363">
        <f t="shared" si="46"/>
        <v>8673.9599999999991</v>
      </c>
      <c r="H258" s="364">
        <f t="shared" si="47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8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8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8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9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8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9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8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9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8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9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8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9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8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9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8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9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8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9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8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9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8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9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8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9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8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9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8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9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8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9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8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9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8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9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8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8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8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8" priority="127">
      <formula>F141&gt;0</formula>
    </cfRule>
    <cfRule type="expression" dxfId="2027" priority="128">
      <formula>F141&lt;0</formula>
    </cfRule>
  </conditionalFormatting>
  <conditionalFormatting sqref="F198:F211 F214:F258 F261:F262">
    <cfRule type="expression" dxfId="2026" priority="123">
      <formula>F198&gt;0</formula>
    </cfRule>
    <cfRule type="expression" dxfId="2025" priority="124">
      <formula>F198&lt;0</formula>
    </cfRule>
  </conditionalFormatting>
  <conditionalFormatting sqref="F198:F211 F214:F258 F261:F262">
    <cfRule type="expression" dxfId="2024" priority="125">
      <formula>F198&gt;0</formula>
    </cfRule>
    <cfRule type="expression" dxfId="2023" priority="126">
      <formula>F198&lt;0</formula>
    </cfRule>
  </conditionalFormatting>
  <conditionalFormatting sqref="H193:H211 H214:H258 H261:H262">
    <cfRule type="expression" dxfId="2022" priority="121">
      <formula>H193&gt;0</formula>
    </cfRule>
    <cfRule type="expression" dxfId="2021" priority="122">
      <formula>H193&lt;0</formula>
    </cfRule>
  </conditionalFormatting>
  <conditionalFormatting sqref="F189:F192">
    <cfRule type="expression" dxfId="2020" priority="115">
      <formula>F189&gt;0</formula>
    </cfRule>
    <cfRule type="expression" dxfId="2019" priority="116">
      <formula>F189&lt;0</formula>
    </cfRule>
  </conditionalFormatting>
  <conditionalFormatting sqref="H189:H192">
    <cfRule type="expression" dxfId="2018" priority="113">
      <formula>H189&gt;0</formula>
    </cfRule>
    <cfRule type="expression" dxfId="2017" priority="114">
      <formula>H189&lt;0</formula>
    </cfRule>
  </conditionalFormatting>
  <conditionalFormatting sqref="Q8">
    <cfRule type="expression" dxfId="2016" priority="109">
      <formula>Q8&gt;0</formula>
    </cfRule>
    <cfRule type="expression" dxfId="2015" priority="110">
      <formula>Q8&lt;0</formula>
    </cfRule>
  </conditionalFormatting>
  <conditionalFormatting sqref="Q7">
    <cfRule type="expression" dxfId="2014" priority="111">
      <formula>Q7&gt;0</formula>
    </cfRule>
    <cfRule type="expression" dxfId="2013" priority="112">
      <formula>Q7&lt;0</formula>
    </cfRule>
  </conditionalFormatting>
  <conditionalFormatting sqref="F212">
    <cfRule type="expression" dxfId="2012" priority="105">
      <formula>F212&gt;0</formula>
    </cfRule>
    <cfRule type="expression" dxfId="2011" priority="106">
      <formula>F212&lt;0</formula>
    </cfRule>
  </conditionalFormatting>
  <conditionalFormatting sqref="F212">
    <cfRule type="expression" dxfId="2010" priority="107">
      <formula>F212&gt;0</formula>
    </cfRule>
    <cfRule type="expression" dxfId="2009" priority="108">
      <formula>F212&lt;0</formula>
    </cfRule>
  </conditionalFormatting>
  <conditionalFormatting sqref="H212">
    <cfRule type="expression" dxfId="2008" priority="103">
      <formula>H212&gt;0</formula>
    </cfRule>
    <cfRule type="expression" dxfId="2007" priority="104">
      <formula>H212&lt;0</formula>
    </cfRule>
  </conditionalFormatting>
  <conditionalFormatting sqref="F213">
    <cfRule type="expression" dxfId="2006" priority="99">
      <formula>F213&gt;0</formula>
    </cfRule>
    <cfRule type="expression" dxfId="2005" priority="100">
      <formula>F213&lt;0</formula>
    </cfRule>
  </conditionalFormatting>
  <conditionalFormatting sqref="F213">
    <cfRule type="expression" dxfId="2004" priority="101">
      <formula>F213&gt;0</formula>
    </cfRule>
    <cfRule type="expression" dxfId="2003" priority="102">
      <formula>F213&lt;0</formula>
    </cfRule>
  </conditionalFormatting>
  <conditionalFormatting sqref="H213">
    <cfRule type="expression" dxfId="2002" priority="97">
      <formula>H213&gt;0</formula>
    </cfRule>
    <cfRule type="expression" dxfId="2001" priority="98">
      <formula>H213&lt;0</formula>
    </cfRule>
  </conditionalFormatting>
  <conditionalFormatting sqref="F259:F260">
    <cfRule type="expression" dxfId="2000" priority="93">
      <formula>F259&gt;0</formula>
    </cfRule>
    <cfRule type="expression" dxfId="1999" priority="94">
      <formula>F259&lt;0</formula>
    </cfRule>
  </conditionalFormatting>
  <conditionalFormatting sqref="F259:F260">
    <cfRule type="expression" dxfId="1998" priority="95">
      <formula>F259&gt;0</formula>
    </cfRule>
    <cfRule type="expression" dxfId="1997" priority="96">
      <formula>F259&lt;0</formula>
    </cfRule>
  </conditionalFormatting>
  <conditionalFormatting sqref="H259:H260">
    <cfRule type="expression" dxfId="1996" priority="91">
      <formula>H259&gt;0</formula>
    </cfRule>
    <cfRule type="expression" dxfId="1995" priority="92">
      <formula>H259&lt;0</formula>
    </cfRule>
  </conditionalFormatting>
  <conditionalFormatting sqref="F66:F81">
    <cfRule type="expression" dxfId="1994" priority="89">
      <formula>F66&gt;0</formula>
    </cfRule>
    <cfRule type="expression" dxfId="1993" priority="90">
      <formula>F66&lt;0</formula>
    </cfRule>
  </conditionalFormatting>
  <conditionalFormatting sqref="H66:H81">
    <cfRule type="expression" dxfId="1992" priority="87">
      <formula>H66&gt;0</formula>
    </cfRule>
    <cfRule type="expression" dxfId="1991" priority="88">
      <formula>H66&lt;0</formula>
    </cfRule>
  </conditionalFormatting>
  <conditionalFormatting sqref="Q10">
    <cfRule type="expression" dxfId="1990" priority="85">
      <formula>Q10&gt;0</formula>
    </cfRule>
    <cfRule type="expression" dxfId="1989" priority="86">
      <formula>Q10&lt;0</formula>
    </cfRule>
  </conditionalFormatting>
  <conditionalFormatting sqref="J76">
    <cfRule type="expression" dxfId="1988" priority="83">
      <formula>J76&gt;0</formula>
    </cfRule>
    <cfRule type="expression" dxfId="1987" priority="84">
      <formula>J76&lt;0</formula>
    </cfRule>
  </conditionalFormatting>
  <conditionalFormatting sqref="F83:F91">
    <cfRule type="expression" dxfId="1986" priority="77">
      <formula>F83&gt;0</formula>
    </cfRule>
    <cfRule type="expression" dxfId="1985" priority="78">
      <formula>F83&lt;0</formula>
    </cfRule>
  </conditionalFormatting>
  <conditionalFormatting sqref="H83:H91">
    <cfRule type="expression" dxfId="1984" priority="75">
      <formula>H83&gt;0</formula>
    </cfRule>
    <cfRule type="expression" dxfId="1983" priority="76">
      <formula>H83&lt;0</formula>
    </cfRule>
  </conditionalFormatting>
  <conditionalFormatting sqref="R4">
    <cfRule type="expression" dxfId="1982" priority="73">
      <formula>R4&gt;0</formula>
    </cfRule>
    <cfRule type="expression" dxfId="1981" priority="74">
      <formula>R4&lt;0</formula>
    </cfRule>
  </conditionalFormatting>
  <conditionalFormatting sqref="Q9">
    <cfRule type="expression" dxfId="1980" priority="71">
      <formula>Q9&gt;0</formula>
    </cfRule>
    <cfRule type="expression" dxfId="1979" priority="72">
      <formula>Q9&lt;0</formula>
    </cfRule>
  </conditionalFormatting>
  <conditionalFormatting sqref="F92:F115">
    <cfRule type="expression" dxfId="1978" priority="67">
      <formula>F92&gt;0</formula>
    </cfRule>
    <cfRule type="expression" dxfId="1977" priority="68">
      <formula>F92&lt;0</formula>
    </cfRule>
  </conditionalFormatting>
  <conditionalFormatting sqref="H92:H115">
    <cfRule type="expression" dxfId="1976" priority="65">
      <formula>H92&gt;0</formula>
    </cfRule>
    <cfRule type="expression" dxfId="1975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4" priority="61">
      <formula>F116&gt;0</formula>
    </cfRule>
    <cfRule type="expression" dxfId="1973" priority="62">
      <formula>F116&lt;0</formula>
    </cfRule>
  </conditionalFormatting>
  <conditionalFormatting sqref="H116:H140">
    <cfRule type="expression" dxfId="1972" priority="59">
      <formula>H116&gt;0</formula>
    </cfRule>
    <cfRule type="expression" dxfId="1971" priority="60">
      <formula>H116&lt;0</formula>
    </cfRule>
  </conditionalFormatting>
  <conditionalFormatting sqref="H150:H151 F150:F151">
    <cfRule type="expression" dxfId="1970" priority="41">
      <formula>F150&gt;0</formula>
    </cfRule>
    <cfRule type="expression" dxfId="1969" priority="42">
      <formula>F150&lt;0</formula>
    </cfRule>
  </conditionalFormatting>
  <conditionalFormatting sqref="H145:H149 F145:F149">
    <cfRule type="expression" dxfId="1968" priority="39">
      <formula>F145&gt;0</formula>
    </cfRule>
    <cfRule type="expression" dxfId="1967" priority="40">
      <formula>F145&lt;0</formula>
    </cfRule>
  </conditionalFormatting>
  <conditionalFormatting sqref="F82">
    <cfRule type="expression" dxfId="1966" priority="37">
      <formula>F82&gt;0</formula>
    </cfRule>
    <cfRule type="expression" dxfId="1965" priority="38">
      <formula>F82&lt;0</formula>
    </cfRule>
  </conditionalFormatting>
  <conditionalFormatting sqref="H82">
    <cfRule type="expression" dxfId="1964" priority="35">
      <formula>H82&gt;0</formula>
    </cfRule>
    <cfRule type="expression" dxfId="1963" priority="36">
      <formula>H82&lt;0</formula>
    </cfRule>
  </conditionalFormatting>
  <conditionalFormatting sqref="F173:F175 H173:H175">
    <cfRule type="expression" dxfId="1962" priority="33">
      <formula>F173&gt;0</formula>
    </cfRule>
    <cfRule type="expression" dxfId="1961" priority="34">
      <formula>F173&lt;0</formula>
    </cfRule>
  </conditionalFormatting>
  <conditionalFormatting sqref="F162:F166 H162:H166">
    <cfRule type="expression" dxfId="1960" priority="29">
      <formula>F162&gt;0</formula>
    </cfRule>
    <cfRule type="expression" dxfId="1959" priority="30">
      <formula>F162&lt;0</formula>
    </cfRule>
  </conditionalFormatting>
  <conditionalFormatting sqref="F159:F161 H159:H161">
    <cfRule type="expression" dxfId="1958" priority="25">
      <formula>F159&gt;0</formula>
    </cfRule>
    <cfRule type="expression" dxfId="1957" priority="26">
      <formula>F159&lt;0</formula>
    </cfRule>
  </conditionalFormatting>
  <conditionalFormatting sqref="F156:F158 H156:H158">
    <cfRule type="expression" dxfId="1956" priority="23">
      <formula>F156&gt;0</formula>
    </cfRule>
    <cfRule type="expression" dxfId="1955" priority="24">
      <formula>F156&lt;0</formula>
    </cfRule>
  </conditionalFormatting>
  <conditionalFormatting sqref="F155 H155">
    <cfRule type="expression" dxfId="1954" priority="21">
      <formula>F155&gt;0</formula>
    </cfRule>
    <cfRule type="expression" dxfId="1953" priority="22">
      <formula>F155&lt;0</formula>
    </cfRule>
  </conditionalFormatting>
  <conditionalFormatting sqref="F168:F170 H168:H170 K66:K170">
    <cfRule type="expression" dxfId="1952" priority="19">
      <formula>F66&gt;0</formula>
    </cfRule>
    <cfRule type="expression" dxfId="1951" priority="20">
      <formula>F66&lt;0</formula>
    </cfRule>
  </conditionalFormatting>
  <conditionalFormatting sqref="F167 H167">
    <cfRule type="expression" dxfId="1950" priority="17">
      <formula>F167&gt;0</formula>
    </cfRule>
    <cfRule type="expression" dxfId="1949" priority="18">
      <formula>F167&lt;0</formula>
    </cfRule>
  </conditionalFormatting>
  <conditionalFormatting sqref="F171:F172 H171:H172 K171:K172">
    <cfRule type="expression" dxfId="1948" priority="15">
      <formula>F171&gt;0</formula>
    </cfRule>
    <cfRule type="expression" dxfId="1947" priority="16">
      <formula>F171&lt;0</formula>
    </cfRule>
  </conditionalFormatting>
  <conditionalFormatting sqref="F178:F180 H178:H180 K178:K180">
    <cfRule type="expression" dxfId="1946" priority="11">
      <formula>F178&gt;0</formula>
    </cfRule>
    <cfRule type="expression" dxfId="1945" priority="12">
      <formula>F178&lt;0</formula>
    </cfRule>
  </conditionalFormatting>
  <conditionalFormatting sqref="F176:F177 H176:H177 K176:K177">
    <cfRule type="expression" dxfId="1944" priority="9">
      <formula>F176&gt;0</formula>
    </cfRule>
    <cfRule type="expression" dxfId="1943" priority="10">
      <formula>F176&lt;0</formula>
    </cfRule>
  </conditionalFormatting>
  <conditionalFormatting sqref="F184:F185 H184:H185 K184:K185">
    <cfRule type="expression" dxfId="1942" priority="5">
      <formula>F184&gt;0</formula>
    </cfRule>
    <cfRule type="expression" dxfId="1941" priority="6">
      <formula>F184&lt;0</formula>
    </cfRule>
  </conditionalFormatting>
  <conditionalFormatting sqref="F182:F183 H182:H183 K182:K183">
    <cfRule type="expression" dxfId="1940" priority="3">
      <formula>F182&gt;0</formula>
    </cfRule>
    <cfRule type="expression" dxfId="1939" priority="4">
      <formula>F182&lt;0</formula>
    </cfRule>
  </conditionalFormatting>
  <conditionalFormatting sqref="F181 H181 K181">
    <cfRule type="expression" dxfId="1938" priority="1">
      <formula>F181&gt;0</formula>
    </cfRule>
    <cfRule type="expression" dxfId="1937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6" priority="31">
      <formula>Q7&gt;0</formula>
    </cfRule>
    <cfRule type="expression" dxfId="1935" priority="32">
      <formula>Q7&lt;0</formula>
    </cfRule>
  </conditionalFormatting>
  <conditionalFormatting sqref="Q8">
    <cfRule type="expression" dxfId="1934" priority="29">
      <formula>Q8&gt;0</formula>
    </cfRule>
    <cfRule type="expression" dxfId="1933" priority="30">
      <formula>Q8&lt;0</formula>
    </cfRule>
  </conditionalFormatting>
  <conditionalFormatting sqref="F62:F65">
    <cfRule type="expression" dxfId="1932" priority="21">
      <formula>F62&gt;0</formula>
    </cfRule>
    <cfRule type="expression" dxfId="1931" priority="22">
      <formula>F62&lt;0</formula>
    </cfRule>
  </conditionalFormatting>
  <conditionalFormatting sqref="F66:F74 F78:F98 F102:F106">
    <cfRule type="expression" dxfId="1930" priority="17">
      <formula>F66&gt;0</formula>
    </cfRule>
    <cfRule type="expression" dxfId="1929" priority="18">
      <formula>F66&lt;0</formula>
    </cfRule>
  </conditionalFormatting>
  <conditionalFormatting sqref="F66:F74 F78:F98 F102:F106">
    <cfRule type="expression" dxfId="1928" priority="19">
      <formula>F66&gt;0</formula>
    </cfRule>
    <cfRule type="expression" dxfId="1927" priority="20">
      <formula>F66&lt;0</formula>
    </cfRule>
  </conditionalFormatting>
  <conditionalFormatting sqref="H62:H74 H78:H98 H102:H106">
    <cfRule type="expression" dxfId="1926" priority="15">
      <formula>H62&gt;0</formula>
    </cfRule>
    <cfRule type="expression" dxfId="1925" priority="16">
      <formula>H62&lt;0</formula>
    </cfRule>
  </conditionalFormatting>
  <conditionalFormatting sqref="F57:F61">
    <cfRule type="expression" dxfId="1924" priority="13">
      <formula>F57&gt;0</formula>
    </cfRule>
    <cfRule type="expression" dxfId="1923" priority="14">
      <formula>F57&lt;0</formula>
    </cfRule>
  </conditionalFormatting>
  <conditionalFormatting sqref="H57:H61">
    <cfRule type="expression" dxfId="1922" priority="11">
      <formula>H57&gt;0</formula>
    </cfRule>
    <cfRule type="expression" dxfId="1921" priority="12">
      <formula>H57&lt;0</formula>
    </cfRule>
  </conditionalFormatting>
  <conditionalFormatting sqref="F75:F77">
    <cfRule type="expression" dxfId="1920" priority="7">
      <formula>F75&gt;0</formula>
    </cfRule>
    <cfRule type="expression" dxfId="1919" priority="8">
      <formula>F75&lt;0</formula>
    </cfRule>
  </conditionalFormatting>
  <conditionalFormatting sqref="F75:F77">
    <cfRule type="expression" dxfId="1918" priority="9">
      <formula>F75&gt;0</formula>
    </cfRule>
    <cfRule type="expression" dxfId="1917" priority="10">
      <formula>F75&lt;0</formula>
    </cfRule>
  </conditionalFormatting>
  <conditionalFormatting sqref="H75:H77">
    <cfRule type="expression" dxfId="1916" priority="5">
      <formula>H75&gt;0</formula>
    </cfRule>
    <cfRule type="expression" dxfId="1915" priority="6">
      <formula>H75&lt;0</formula>
    </cfRule>
  </conditionalFormatting>
  <conditionalFormatting sqref="F22:F30">
    <cfRule type="expression" dxfId="1914" priority="3">
      <formula>F22&gt;0</formula>
    </cfRule>
    <cfRule type="expression" dxfId="1913" priority="4">
      <formula>F22&lt;0</formula>
    </cfRule>
  </conditionalFormatting>
  <conditionalFormatting sqref="F99:F101">
    <cfRule type="expression" dxfId="1912" priority="1">
      <formula>F99&gt;0</formula>
    </cfRule>
    <cfRule type="expression" dxfId="19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10" priority="25">
      <formula>F30&gt;0</formula>
    </cfRule>
    <cfRule type="expression" dxfId="1909" priority="26">
      <formula>F30&lt;0</formula>
    </cfRule>
  </conditionalFormatting>
  <conditionalFormatting sqref="Q7">
    <cfRule type="expression" dxfId="1908" priority="23">
      <formula>Q7&gt;0</formula>
    </cfRule>
    <cfRule type="expression" dxfId="1907" priority="24">
      <formula>Q7&lt;0</formula>
    </cfRule>
  </conditionalFormatting>
  <conditionalFormatting sqref="Q8">
    <cfRule type="expression" dxfId="1906" priority="21">
      <formula>Q8&gt;0</formula>
    </cfRule>
    <cfRule type="expression" dxfId="1905" priority="22">
      <formula>Q8&lt;0</formula>
    </cfRule>
  </conditionalFormatting>
  <conditionalFormatting sqref="M74">
    <cfRule type="expression" dxfId="1904" priority="15">
      <formula>M74&gt;0</formula>
    </cfRule>
    <cfRule type="expression" dxfId="1903" priority="16">
      <formula>M74&lt;0</formula>
    </cfRule>
  </conditionalFormatting>
  <conditionalFormatting sqref="F113:F149 H113:H149">
    <cfRule type="expression" dxfId="1902" priority="13">
      <formula>F113&gt;0</formula>
    </cfRule>
    <cfRule type="expression" dxfId="1901" priority="14">
      <formula>F113&lt;0</formula>
    </cfRule>
  </conditionalFormatting>
  <conditionalFormatting sqref="F105:F112">
    <cfRule type="expression" dxfId="1900" priority="11">
      <formula>F105&gt;0</formula>
    </cfRule>
    <cfRule type="expression" dxfId="1899" priority="12">
      <formula>F105&lt;0</formula>
    </cfRule>
  </conditionalFormatting>
  <conditionalFormatting sqref="H105:H112">
    <cfRule type="expression" dxfId="1898" priority="9">
      <formula>H105&gt;0</formula>
    </cfRule>
    <cfRule type="expression" dxfId="1897" priority="10">
      <formula>H105&lt;0</formula>
    </cfRule>
  </conditionalFormatting>
  <conditionalFormatting sqref="Q10">
    <cfRule type="expression" dxfId="1896" priority="7">
      <formula>Q10&gt;0</formula>
    </cfRule>
    <cfRule type="expression" dxfId="1895" priority="8">
      <formula>Q10&lt;0</formula>
    </cfRule>
  </conditionalFormatting>
  <conditionalFormatting sqref="F25:F29">
    <cfRule type="expression" dxfId="1894" priority="5">
      <formula>F25&gt;0</formula>
    </cfRule>
    <cfRule type="expression" dxfId="1893" priority="6">
      <formula>F25&lt;0</formula>
    </cfRule>
  </conditionalFormatting>
  <conditionalFormatting sqref="H25:H29">
    <cfRule type="expression" dxfId="1892" priority="3">
      <formula>H25&gt;0</formula>
    </cfRule>
    <cfRule type="expression" dxfId="1891" priority="4">
      <formula>H25&lt;0</formula>
    </cfRule>
  </conditionalFormatting>
  <conditionalFormatting sqref="J26:J35">
    <cfRule type="expression" dxfId="1890" priority="1">
      <formula>J26&gt;0</formula>
    </cfRule>
    <cfRule type="expression" dxfId="188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1241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8" priority="47">
      <formula>F7&gt;0</formula>
    </cfRule>
    <cfRule type="expression" dxfId="1887" priority="48">
      <formula>F7&lt;0</formula>
    </cfRule>
  </conditionalFormatting>
  <conditionalFormatting sqref="Q8">
    <cfRule type="expression" dxfId="1886" priority="45">
      <formula>Q8&gt;0</formula>
    </cfRule>
    <cfRule type="expression" dxfId="1885" priority="46">
      <formula>Q8&lt;0</formula>
    </cfRule>
  </conditionalFormatting>
  <conditionalFormatting sqref="F41:F60">
    <cfRule type="expression" dxfId="1884" priority="43">
      <formula>F41&gt;0</formula>
    </cfRule>
    <cfRule type="expression" dxfId="1883" priority="44">
      <formula>F41&lt;0</formula>
    </cfRule>
  </conditionalFormatting>
  <conditionalFormatting sqref="H41:H60">
    <cfRule type="expression" dxfId="1882" priority="41">
      <formula>H41&gt;0</formula>
    </cfRule>
    <cfRule type="expression" dxfId="1881" priority="42">
      <formula>H41&lt;0</formula>
    </cfRule>
  </conditionalFormatting>
  <conditionalFormatting sqref="Q10">
    <cfRule type="expression" dxfId="1880" priority="35">
      <formula>Q10&gt;0</formula>
    </cfRule>
    <cfRule type="expression" dxfId="1879" priority="36">
      <formula>Q10&lt;0</formula>
    </cfRule>
  </conditionalFormatting>
  <conditionalFormatting sqref="J36:J60">
    <cfRule type="expression" dxfId="1878" priority="33">
      <formula>J36&gt;0</formula>
    </cfRule>
    <cfRule type="expression" dxfId="1877" priority="34">
      <formula>J36&lt;0</formula>
    </cfRule>
  </conditionalFormatting>
  <conditionalFormatting sqref="K36:K49">
    <cfRule type="expression" dxfId="1876" priority="31">
      <formula>K36&gt;0</formula>
    </cfRule>
    <cfRule type="expression" dxfId="1875" priority="32">
      <formula>K36&lt;0</formula>
    </cfRule>
  </conditionalFormatting>
  <conditionalFormatting sqref="L36:L49">
    <cfRule type="expression" dxfId="1874" priority="29">
      <formula>L36&gt;0</formula>
    </cfRule>
    <cfRule type="expression" dxfId="1873" priority="30">
      <formula>L36&lt;0</formula>
    </cfRule>
  </conditionalFormatting>
  <conditionalFormatting sqref="F114:F135">
    <cfRule type="expression" dxfId="1872" priority="27">
      <formula>F114&gt;0</formula>
    </cfRule>
    <cfRule type="expression" dxfId="1871" priority="28">
      <formula>F114&lt;0</formula>
    </cfRule>
  </conditionalFormatting>
  <conditionalFormatting sqref="H114:H135">
    <cfRule type="expression" dxfId="1870" priority="25">
      <formula>H114&gt;0</formula>
    </cfRule>
    <cfRule type="expression" dxfId="1869" priority="26">
      <formula>H114&lt;0</formula>
    </cfRule>
  </conditionalFormatting>
  <conditionalFormatting sqref="J114:J127">
    <cfRule type="expression" dxfId="1868" priority="23">
      <formula>J114&gt;0</formula>
    </cfRule>
    <cfRule type="expression" dxfId="1867" priority="24">
      <formula>J114&lt;0</formula>
    </cfRule>
  </conditionalFormatting>
  <conditionalFormatting sqref="K114:K127">
    <cfRule type="expression" dxfId="1866" priority="21">
      <formula>K114&gt;0</formula>
    </cfRule>
    <cfRule type="expression" dxfId="1865" priority="22">
      <formula>K114&lt;0</formula>
    </cfRule>
  </conditionalFormatting>
  <conditionalFormatting sqref="L114:L127">
    <cfRule type="expression" dxfId="1864" priority="19">
      <formula>L114&gt;0</formula>
    </cfRule>
    <cfRule type="expression" dxfId="1863" priority="20">
      <formula>L114&lt;0</formula>
    </cfRule>
  </conditionalFormatting>
  <conditionalFormatting sqref="F36:F40">
    <cfRule type="expression" dxfId="1862" priority="17">
      <formula>F36&gt;0</formula>
    </cfRule>
    <cfRule type="expression" dxfId="1861" priority="18">
      <formula>F36&lt;0</formula>
    </cfRule>
  </conditionalFormatting>
  <conditionalFormatting sqref="H36:H40">
    <cfRule type="expression" dxfId="1860" priority="15">
      <formula>H36&gt;0</formula>
    </cfRule>
    <cfRule type="expression" dxfId="1859" priority="16">
      <formula>H36&lt;0</formula>
    </cfRule>
  </conditionalFormatting>
  <conditionalFormatting sqref="F61:F62">
    <cfRule type="expression" dxfId="1858" priority="13">
      <formula>F61&gt;0</formula>
    </cfRule>
    <cfRule type="expression" dxfId="1857" priority="14">
      <formula>F61&lt;0</formula>
    </cfRule>
  </conditionalFormatting>
  <conditionalFormatting sqref="H61:H62">
    <cfRule type="expression" dxfId="1856" priority="11">
      <formula>H61&gt;0</formula>
    </cfRule>
    <cfRule type="expression" dxfId="1855" priority="12">
      <formula>H61&lt;0</formula>
    </cfRule>
  </conditionalFormatting>
  <conditionalFormatting sqref="J61:J62">
    <cfRule type="expression" dxfId="1854" priority="9">
      <formula>J61&gt;0</formula>
    </cfRule>
    <cfRule type="expression" dxfId="1853" priority="10">
      <formula>J61&lt;0</formula>
    </cfRule>
  </conditionalFormatting>
  <conditionalFormatting sqref="J74:J75 H74:H75 F74:F75">
    <cfRule type="expression" dxfId="1852" priority="7">
      <formula>F74&gt;0</formula>
    </cfRule>
    <cfRule type="expression" dxfId="1851" priority="8">
      <formula>F74&lt;0</formula>
    </cfRule>
  </conditionalFormatting>
  <conditionalFormatting sqref="J79:J82 F79:F83 H79:H83">
    <cfRule type="expression" dxfId="1850" priority="3">
      <formula>F79&gt;0</formula>
    </cfRule>
    <cfRule type="expression" dxfId="1849" priority="4">
      <formula>F79&lt;0</formula>
    </cfRule>
  </conditionalFormatting>
  <conditionalFormatting sqref="J84:J86 F84:F86 H84:H86">
    <cfRule type="expression" dxfId="1848" priority="1">
      <formula>F84&gt;0</formula>
    </cfRule>
    <cfRule type="expression" dxfId="184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92.91</v>
      </c>
      <c r="R4" s="495">
        <v>-4.0000000000000001E-3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9291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67.299999999999272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7.296421175883785E-3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7.3189107738671844E-3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19.559999999999999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102.20100000000001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101.2719</v>
      </c>
      <c r="W20" s="134"/>
    </row>
    <row r="21" spans="1:23" x14ac:dyDescent="0.25">
      <c r="O21" s="81">
        <v>1.08</v>
      </c>
      <c r="P21" s="81">
        <f t="shared" si="0"/>
        <v>100.3428</v>
      </c>
      <c r="W21" s="134"/>
    </row>
    <row r="22" spans="1:23" x14ac:dyDescent="0.25">
      <c r="O22" s="81">
        <v>1.07</v>
      </c>
      <c r="P22" s="81">
        <f t="shared" si="0"/>
        <v>99.413700000000006</v>
      </c>
      <c r="W22" s="134"/>
    </row>
    <row r="23" spans="1:23" x14ac:dyDescent="0.25">
      <c r="O23" s="81">
        <v>1.06</v>
      </c>
      <c r="P23" s="81">
        <f t="shared" si="0"/>
        <v>98.4846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97.555499999999995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96.626400000000004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95.697299999999998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94.768199999999993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93.839100000000002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92.91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91.980899999999991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91.0518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90.122699999999995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89.193599999999989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88.264499999999998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87.335399999999993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86.406300000000002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85.477199999999996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84.548100000000005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83.619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6" priority="25">
      <formula>F47&gt;0</formula>
    </cfRule>
    <cfRule type="expression" dxfId="1845" priority="26">
      <formula>F47&lt;0</formula>
    </cfRule>
  </conditionalFormatting>
  <conditionalFormatting sqref="Q7">
    <cfRule type="expression" dxfId="1844" priority="23">
      <formula>Q7&gt;0</formula>
    </cfRule>
    <cfRule type="expression" dxfId="1843" priority="24">
      <formula>Q7&lt;0</formula>
    </cfRule>
  </conditionalFormatting>
  <conditionalFormatting sqref="Q8">
    <cfRule type="expression" dxfId="1842" priority="21">
      <formula>Q8&gt;0</formula>
    </cfRule>
    <cfRule type="expression" dxfId="1841" priority="22">
      <formula>Q8&lt;0</formula>
    </cfRule>
  </conditionalFormatting>
  <conditionalFormatting sqref="F25:F37 F43:F46">
    <cfRule type="expression" dxfId="1840" priority="19">
      <formula>F25&gt;0</formula>
    </cfRule>
    <cfRule type="expression" dxfId="1839" priority="20">
      <formula>F25&lt;0</formula>
    </cfRule>
  </conditionalFormatting>
  <conditionalFormatting sqref="H25:H37 H41:H46">
    <cfRule type="expression" dxfId="1838" priority="17">
      <formula>H25&gt;0</formula>
    </cfRule>
    <cfRule type="expression" dxfId="1837" priority="18">
      <formula>H25&lt;0</formula>
    </cfRule>
  </conditionalFormatting>
  <conditionalFormatting sqref="F89:F110">
    <cfRule type="expression" dxfId="1836" priority="15">
      <formula>F89&gt;0</formula>
    </cfRule>
    <cfRule type="expression" dxfId="1835" priority="16">
      <formula>F89&lt;0</formula>
    </cfRule>
  </conditionalFormatting>
  <conditionalFormatting sqref="H89:H110">
    <cfRule type="expression" dxfId="1834" priority="13">
      <formula>H89&gt;0</formula>
    </cfRule>
    <cfRule type="expression" dxfId="1833" priority="14">
      <formula>H89&lt;0</formula>
    </cfRule>
  </conditionalFormatting>
  <conditionalFormatting sqref="Q10">
    <cfRule type="expression" dxfId="1832" priority="11">
      <formula>Q10&gt;0</formula>
    </cfRule>
    <cfRule type="expression" dxfId="1831" priority="12">
      <formula>Q10&lt;0</formula>
    </cfRule>
  </conditionalFormatting>
  <conditionalFormatting sqref="J25:J38">
    <cfRule type="expression" dxfId="1830" priority="9">
      <formula>J25&gt;0</formula>
    </cfRule>
    <cfRule type="expression" dxfId="1829" priority="10">
      <formula>J25&lt;0</formula>
    </cfRule>
  </conditionalFormatting>
  <conditionalFormatting sqref="K25:K38">
    <cfRule type="expression" dxfId="1828" priority="7">
      <formula>K25&gt;0</formula>
    </cfRule>
    <cfRule type="expression" dxfId="1827" priority="8">
      <formula>K25&lt;0</formula>
    </cfRule>
  </conditionalFormatting>
  <conditionalFormatting sqref="F38:F42">
    <cfRule type="expression" dxfId="1826" priority="3">
      <formula>F38&gt;0</formula>
    </cfRule>
    <cfRule type="expression" dxfId="1825" priority="4">
      <formula>F38&lt;0</formula>
    </cfRule>
  </conditionalFormatting>
  <conditionalFormatting sqref="H38:H40">
    <cfRule type="expression" dxfId="1824" priority="1">
      <formula>H38&gt;0</formula>
    </cfRule>
    <cfRule type="expression" dxfId="1823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22" priority="25">
      <formula>F7&gt;0</formula>
    </cfRule>
    <cfRule type="expression" dxfId="1821" priority="26">
      <formula>F7&lt;0</formula>
    </cfRule>
  </conditionalFormatting>
  <conditionalFormatting sqref="Q8">
    <cfRule type="expression" dxfId="1820" priority="23">
      <formula>Q8&gt;0</formula>
    </cfRule>
    <cfRule type="expression" dxfId="1819" priority="24">
      <formula>Q8&lt;0</formula>
    </cfRule>
  </conditionalFormatting>
  <conditionalFormatting sqref="F93:F114">
    <cfRule type="expression" dxfId="1818" priority="17">
      <formula>F93&gt;0</formula>
    </cfRule>
    <cfRule type="expression" dxfId="1817" priority="18">
      <formula>F93&lt;0</formula>
    </cfRule>
  </conditionalFormatting>
  <conditionalFormatting sqref="H93:H114">
    <cfRule type="expression" dxfId="1816" priority="15">
      <formula>H93&gt;0</formula>
    </cfRule>
    <cfRule type="expression" dxfId="1815" priority="16">
      <formula>H93&lt;0</formula>
    </cfRule>
  </conditionalFormatting>
  <conditionalFormatting sqref="Q10">
    <cfRule type="expression" dxfId="1814" priority="13">
      <formula>Q10&gt;0</formula>
    </cfRule>
    <cfRule type="expression" dxfId="1813" priority="14">
      <formula>Q10&lt;0</formula>
    </cfRule>
  </conditionalFormatting>
  <conditionalFormatting sqref="J25:J38">
    <cfRule type="expression" dxfId="1812" priority="11">
      <formula>J25&gt;0</formula>
    </cfRule>
    <cfRule type="expression" dxfId="1811" priority="12">
      <formula>J25&lt;0</formula>
    </cfRule>
  </conditionalFormatting>
  <conditionalFormatting sqref="K25:K38">
    <cfRule type="expression" dxfId="1810" priority="9">
      <formula>K25&gt;0</formula>
    </cfRule>
    <cfRule type="expression" dxfId="1809" priority="10">
      <formula>K25&lt;0</formula>
    </cfRule>
  </conditionalFormatting>
  <conditionalFormatting sqref="L25:L34">
    <cfRule type="expression" dxfId="1808" priority="7">
      <formula>L25&gt;0</formula>
    </cfRule>
    <cfRule type="expression" dxfId="1807" priority="8">
      <formula>L25&lt;0</formula>
    </cfRule>
  </conditionalFormatting>
  <conditionalFormatting sqref="J43">
    <cfRule type="expression" dxfId="1806" priority="5">
      <formula>J43&gt;0</formula>
    </cfRule>
    <cfRule type="expression" dxfId="1805" priority="6">
      <formula>J43&lt;0</formula>
    </cfRule>
  </conditionalFormatting>
  <conditionalFormatting sqref="M25:M34">
    <cfRule type="expression" dxfId="1804" priority="3">
      <formula>M25&gt;0</formula>
    </cfRule>
    <cfRule type="expression" dxfId="1803" priority="4">
      <formula>M25&lt;0</formula>
    </cfRule>
  </conditionalFormatting>
  <conditionalFormatting sqref="H61:H64 F61:F64">
    <cfRule type="expression" dxfId="1802" priority="1">
      <formula>F61&gt;0</formula>
    </cfRule>
    <cfRule type="expression" dxfId="180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 activeCell="H9" sqref="H9:K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38.299900000000001</v>
      </c>
      <c r="R4" s="495">
        <v>1.5100000000000001E-2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7659.9800000000005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1651.6899999999996</v>
      </c>
      <c r="R7">
        <v>100</v>
      </c>
    </row>
    <row r="8" spans="1:21" x14ac:dyDescent="0.25">
      <c r="B8" s="72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1651.6899999999996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0.27490184395227252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1.9843393846981323E-2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15.31996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650</v>
      </c>
      <c r="I18" s="18"/>
      <c r="J18" s="18"/>
      <c r="K18" s="18">
        <f>SUM(K2:K9)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42.129890000000003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41.746891000000005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41.363892000000007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40.980893000000002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40.597894000000004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40.214895000000006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39.831896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39.448897000000002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39.065898000000004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38.682898999999999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38.299900000000001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37.916901000000003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37.533901999999998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37.150903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36.767904000000001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36.384904999999996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36.001905999999998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35.618907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35.235908000000002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34.852909000000004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34.469909999999999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00" priority="33">
      <formula>F59&gt;0</formula>
    </cfRule>
    <cfRule type="expression" dxfId="1799" priority="34">
      <formula>F59&lt;0</formula>
    </cfRule>
  </conditionalFormatting>
  <conditionalFormatting sqref="Q7">
    <cfRule type="expression" dxfId="1798" priority="31">
      <formula>Q7&gt;0</formula>
    </cfRule>
    <cfRule type="expression" dxfId="1797" priority="32">
      <formula>Q7&lt;0</formula>
    </cfRule>
  </conditionalFormatting>
  <conditionalFormatting sqref="Q8">
    <cfRule type="expression" dxfId="1796" priority="29">
      <formula>Q8&gt;0</formula>
    </cfRule>
    <cfRule type="expression" dxfId="1795" priority="30">
      <formula>Q8&lt;0</formula>
    </cfRule>
  </conditionalFormatting>
  <conditionalFormatting sqref="F30:F58">
    <cfRule type="expression" dxfId="1794" priority="27">
      <formula>F30&gt;0</formula>
    </cfRule>
    <cfRule type="expression" dxfId="1793" priority="28">
      <formula>F30&lt;0</formula>
    </cfRule>
  </conditionalFormatting>
  <conditionalFormatting sqref="H30:H58">
    <cfRule type="expression" dxfId="1792" priority="25">
      <formula>H30&gt;0</formula>
    </cfRule>
    <cfRule type="expression" dxfId="1791" priority="26">
      <formula>H30&lt;0</formula>
    </cfRule>
  </conditionalFormatting>
  <conditionalFormatting sqref="Q10">
    <cfRule type="expression" dxfId="1790" priority="23">
      <formula>Q10&gt;0</formula>
    </cfRule>
    <cfRule type="expression" dxfId="1789" priority="24">
      <formula>Q10&lt;0</formula>
    </cfRule>
  </conditionalFormatting>
  <conditionalFormatting sqref="J25:J38">
    <cfRule type="expression" dxfId="1788" priority="21">
      <formula>J25&gt;0</formula>
    </cfRule>
    <cfRule type="expression" dxfId="1787" priority="22">
      <formula>J25&lt;0</formula>
    </cfRule>
  </conditionalFormatting>
  <conditionalFormatting sqref="K25:K33">
    <cfRule type="expression" dxfId="1786" priority="19">
      <formula>K25&gt;0</formula>
    </cfRule>
    <cfRule type="expression" dxfId="1785" priority="20">
      <formula>K25&lt;0</formula>
    </cfRule>
  </conditionalFormatting>
  <conditionalFormatting sqref="L25:L38">
    <cfRule type="expression" dxfId="1784" priority="17">
      <formula>L25&gt;0</formula>
    </cfRule>
    <cfRule type="expression" dxfId="1783" priority="18">
      <formula>L25&lt;0</formula>
    </cfRule>
  </conditionalFormatting>
  <conditionalFormatting sqref="F89:F110">
    <cfRule type="expression" dxfId="1782" priority="15">
      <formula>F89&gt;0</formula>
    </cfRule>
    <cfRule type="expression" dxfId="1781" priority="16">
      <formula>F89&lt;0</formula>
    </cfRule>
  </conditionalFormatting>
  <conditionalFormatting sqref="H89:H110">
    <cfRule type="expression" dxfId="1780" priority="13">
      <formula>H89&gt;0</formula>
    </cfRule>
    <cfRule type="expression" dxfId="1779" priority="14">
      <formula>H89&lt;0</formula>
    </cfRule>
  </conditionalFormatting>
  <conditionalFormatting sqref="J89:J102">
    <cfRule type="expression" dxfId="1778" priority="11">
      <formula>J89&gt;0</formula>
    </cfRule>
    <cfRule type="expression" dxfId="1777" priority="12">
      <formula>J89&lt;0</formula>
    </cfRule>
  </conditionalFormatting>
  <conditionalFormatting sqref="K89:K102">
    <cfRule type="expression" dxfId="1776" priority="9">
      <formula>K89&gt;0</formula>
    </cfRule>
    <cfRule type="expression" dxfId="1775" priority="10">
      <formula>K89&lt;0</formula>
    </cfRule>
  </conditionalFormatting>
  <conditionalFormatting sqref="L89:L102">
    <cfRule type="expression" dxfId="1774" priority="7">
      <formula>L89&gt;0</formula>
    </cfRule>
    <cfRule type="expression" dxfId="1773" priority="8">
      <formula>L89&lt;0</formula>
    </cfRule>
  </conditionalFormatting>
  <conditionalFormatting sqref="F25:F29">
    <cfRule type="expression" dxfId="1772" priority="5">
      <formula>F25&gt;0</formula>
    </cfRule>
    <cfRule type="expression" dxfId="1771" priority="6">
      <formula>F25&lt;0</formula>
    </cfRule>
  </conditionalFormatting>
  <conditionalFormatting sqref="H25:H29">
    <cfRule type="expression" dxfId="1770" priority="3">
      <formula>H25&gt;0</formula>
    </cfRule>
    <cfRule type="expression" dxfId="1769" priority="4">
      <formula>H25&lt;0</formula>
    </cfRule>
  </conditionalFormatting>
  <conditionalFormatting sqref="F29">
    <cfRule type="expression" dxfId="1768" priority="1">
      <formula>F29&gt;0</formula>
    </cfRule>
    <cfRule type="expression" dxfId="176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6" priority="31">
      <formula>F47&gt;0</formula>
    </cfRule>
    <cfRule type="expression" dxfId="1765" priority="32">
      <formula>F47&lt;0</formula>
    </cfRule>
  </conditionalFormatting>
  <conditionalFormatting sqref="Q7">
    <cfRule type="expression" dxfId="1764" priority="29">
      <formula>Q7&gt;0</formula>
    </cfRule>
    <cfRule type="expression" dxfId="1763" priority="30">
      <formula>Q7&lt;0</formula>
    </cfRule>
  </conditionalFormatting>
  <conditionalFormatting sqref="Q8">
    <cfRule type="expression" dxfId="1762" priority="27">
      <formula>Q8&gt;0</formula>
    </cfRule>
    <cfRule type="expression" dxfId="1761" priority="28">
      <formula>Q8&lt;0</formula>
    </cfRule>
  </conditionalFormatting>
  <conditionalFormatting sqref="F30:F46">
    <cfRule type="expression" dxfId="1760" priority="25">
      <formula>F30&gt;0</formula>
    </cfRule>
    <cfRule type="expression" dxfId="1759" priority="26">
      <formula>F30&lt;0</formula>
    </cfRule>
  </conditionalFormatting>
  <conditionalFormatting sqref="H30:H46">
    <cfRule type="expression" dxfId="1758" priority="23">
      <formula>H30&gt;0</formula>
    </cfRule>
    <cfRule type="expression" dxfId="1757" priority="24">
      <formula>H30&lt;0</formula>
    </cfRule>
  </conditionalFormatting>
  <conditionalFormatting sqref="Q10">
    <cfRule type="expression" dxfId="1756" priority="21">
      <formula>Q10&gt;0</formula>
    </cfRule>
    <cfRule type="expression" dxfId="1755" priority="22">
      <formula>Q10&lt;0</formula>
    </cfRule>
  </conditionalFormatting>
  <conditionalFormatting sqref="J25:J38">
    <cfRule type="expression" dxfId="1754" priority="19">
      <formula>J25&gt;0</formula>
    </cfRule>
    <cfRule type="expression" dxfId="1753" priority="20">
      <formula>J25&lt;0</formula>
    </cfRule>
  </conditionalFormatting>
  <conditionalFormatting sqref="K25:K38">
    <cfRule type="expression" dxfId="1752" priority="17">
      <formula>K25&gt;0</formula>
    </cfRule>
    <cfRule type="expression" dxfId="1751" priority="18">
      <formula>K25&lt;0</formula>
    </cfRule>
  </conditionalFormatting>
  <conditionalFormatting sqref="L25:L38">
    <cfRule type="expression" dxfId="1750" priority="15">
      <formula>L25&gt;0</formula>
    </cfRule>
    <cfRule type="expression" dxfId="1749" priority="16">
      <formula>L25&lt;0</formula>
    </cfRule>
  </conditionalFormatting>
  <conditionalFormatting sqref="F89:F110">
    <cfRule type="expression" dxfId="1748" priority="13">
      <formula>F89&gt;0</formula>
    </cfRule>
    <cfRule type="expression" dxfId="1747" priority="14">
      <formula>F89&lt;0</formula>
    </cfRule>
  </conditionalFormatting>
  <conditionalFormatting sqref="H89:H110">
    <cfRule type="expression" dxfId="1746" priority="11">
      <formula>H89&gt;0</formula>
    </cfRule>
    <cfRule type="expression" dxfId="1745" priority="12">
      <formula>H89&lt;0</formula>
    </cfRule>
  </conditionalFormatting>
  <conditionalFormatting sqref="J89:J102">
    <cfRule type="expression" dxfId="1744" priority="9">
      <formula>J89&gt;0</formula>
    </cfRule>
    <cfRule type="expression" dxfId="1743" priority="10">
      <formula>J89&lt;0</formula>
    </cfRule>
  </conditionalFormatting>
  <conditionalFormatting sqref="K89:K102">
    <cfRule type="expression" dxfId="1742" priority="7">
      <formula>K89&gt;0</formula>
    </cfRule>
    <cfRule type="expression" dxfId="1741" priority="8">
      <formula>K89&lt;0</formula>
    </cfRule>
  </conditionalFormatting>
  <conditionalFormatting sqref="L89:L102">
    <cfRule type="expression" dxfId="1740" priority="5">
      <formula>L89&gt;0</formula>
    </cfRule>
    <cfRule type="expression" dxfId="1739" priority="6">
      <formula>L89&lt;0</formula>
    </cfRule>
  </conditionalFormatting>
  <conditionalFormatting sqref="F25:F29">
    <cfRule type="expression" dxfId="1738" priority="3">
      <formula>F25&gt;0</formula>
    </cfRule>
    <cfRule type="expression" dxfId="1737" priority="4">
      <formula>F25&lt;0</formula>
    </cfRule>
  </conditionalFormatting>
  <conditionalFormatting sqref="H25:H29">
    <cfRule type="expression" dxfId="1736" priority="1">
      <formula>H25&gt;0</formula>
    </cfRule>
    <cfRule type="expression" dxfId="17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1246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1257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1256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46.799900000000001</v>
      </c>
      <c r="R4" s="495">
        <v>1.5E-3</v>
      </c>
      <c r="T4" s="770"/>
      <c r="U4" s="858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18719.96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-1494.0400000000009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-1494.0400000000009</v>
      </c>
      <c r="T8" s="1">
        <v>43362</v>
      </c>
      <c r="U8" s="837" t="s">
        <v>1284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-7.3911150687642271E-2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3.8888971984982874E-2</v>
      </c>
      <c r="R11">
        <f>1.82/4</f>
        <v>0.45500000000000002</v>
      </c>
      <c r="T11" s="1">
        <v>43391</v>
      </c>
      <c r="U11" s="837" t="s">
        <v>1305</v>
      </c>
    </row>
    <row r="12" spans="1:21" x14ac:dyDescent="0.25">
      <c r="H12" s="70"/>
      <c r="O12" s="11" t="s">
        <v>925</v>
      </c>
      <c r="Q12" s="1" t="s">
        <v>1287</v>
      </c>
    </row>
    <row r="13" spans="1:21" x14ac:dyDescent="0.25">
      <c r="H13" s="70"/>
      <c r="O13" s="11" t="s">
        <v>952</v>
      </c>
      <c r="Q13" s="2">
        <f>Q4/4.6</f>
        <v>10.173891304347826</v>
      </c>
    </row>
    <row r="14" spans="1:21" x14ac:dyDescent="0.25">
      <c r="H14" s="70"/>
      <c r="O14" s="11" t="s">
        <v>1039</v>
      </c>
      <c r="Q14" s="1">
        <v>43410</v>
      </c>
      <c r="T14" s="7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51.479890000000005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51.011891000000006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50.543892000000007</v>
      </c>
    </row>
    <row r="20" spans="1:20" x14ac:dyDescent="0.25">
      <c r="O20" s="81">
        <v>1.07</v>
      </c>
      <c r="P20" s="81">
        <f t="shared" si="0"/>
        <v>50.075893000000001</v>
      </c>
    </row>
    <row r="21" spans="1:20" x14ac:dyDescent="0.25">
      <c r="O21" s="81">
        <v>1.06</v>
      </c>
      <c r="P21" s="81">
        <f t="shared" si="0"/>
        <v>49.607894000000002</v>
      </c>
    </row>
    <row r="22" spans="1:20" x14ac:dyDescent="0.25">
      <c r="O22" s="81">
        <v>1.05</v>
      </c>
      <c r="P22" s="81">
        <f t="shared" si="0"/>
        <v>49.139895000000003</v>
      </c>
    </row>
    <row r="23" spans="1:20" x14ac:dyDescent="0.25">
      <c r="O23" s="81">
        <v>1.04</v>
      </c>
      <c r="P23" s="81">
        <f t="shared" si="0"/>
        <v>48.671896000000004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48.203897000000005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47.735897999999999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47.267899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46.799900000000001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46.331901000000002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45.863902000000003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45.395902999999997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44.927903999999998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5" si="4">C32*(E32-D32)</f>
        <v>-3169.9999999999991</v>
      </c>
      <c r="G32" s="39">
        <f t="shared" ref="G32:G35" si="5">D32*C32</f>
        <v>20214</v>
      </c>
      <c r="H32" s="222">
        <f t="shared" ref="H32:H35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44.459904999999999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43.991906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43.523907000000001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222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43.055908000000002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42.587909000000003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42.119910000000004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4" priority="35">
      <formula>F54&gt;0</formula>
    </cfRule>
    <cfRule type="expression" dxfId="1733" priority="36">
      <formula>F54&lt;0</formula>
    </cfRule>
  </conditionalFormatting>
  <conditionalFormatting sqref="Q7">
    <cfRule type="expression" dxfId="1732" priority="33">
      <formula>Q7&gt;0</formula>
    </cfRule>
    <cfRule type="expression" dxfId="1731" priority="34">
      <formula>Q7&lt;0</formula>
    </cfRule>
  </conditionalFormatting>
  <conditionalFormatting sqref="Q8">
    <cfRule type="expression" dxfId="1730" priority="31">
      <formula>Q8&gt;0</formula>
    </cfRule>
    <cfRule type="expression" dxfId="1729" priority="32">
      <formula>Q8&lt;0</formula>
    </cfRule>
  </conditionalFormatting>
  <conditionalFormatting sqref="F30:F53">
    <cfRule type="expression" dxfId="1728" priority="29">
      <formula>F30&gt;0</formula>
    </cfRule>
    <cfRule type="expression" dxfId="1727" priority="30">
      <formula>F30&lt;0</formula>
    </cfRule>
  </conditionalFormatting>
  <conditionalFormatting sqref="H30:H53">
    <cfRule type="expression" dxfId="1726" priority="27">
      <formula>H30&gt;0</formula>
    </cfRule>
    <cfRule type="expression" dxfId="1725" priority="28">
      <formula>H30&lt;0</formula>
    </cfRule>
  </conditionalFormatting>
  <conditionalFormatting sqref="Q10">
    <cfRule type="expression" dxfId="1724" priority="25">
      <formula>Q10&gt;0</formula>
    </cfRule>
    <cfRule type="expression" dxfId="1723" priority="26">
      <formula>Q10&lt;0</formula>
    </cfRule>
  </conditionalFormatting>
  <conditionalFormatting sqref="J25:J39">
    <cfRule type="expression" dxfId="1722" priority="23">
      <formula>J25&gt;0</formula>
    </cfRule>
    <cfRule type="expression" dxfId="1721" priority="24">
      <formula>J25&lt;0</formula>
    </cfRule>
  </conditionalFormatting>
  <conditionalFormatting sqref="K25:K39">
    <cfRule type="expression" dxfId="1720" priority="21">
      <formula>K25&gt;0</formula>
    </cfRule>
    <cfRule type="expression" dxfId="1719" priority="22">
      <formula>K25&lt;0</formula>
    </cfRule>
  </conditionalFormatting>
  <conditionalFormatting sqref="L25">
    <cfRule type="expression" dxfId="1718" priority="19">
      <formula>L25&gt;0</formula>
    </cfRule>
    <cfRule type="expression" dxfId="1717" priority="20">
      <formula>L25&lt;0</formula>
    </cfRule>
  </conditionalFormatting>
  <conditionalFormatting sqref="F89:F110">
    <cfRule type="expression" dxfId="1716" priority="17">
      <formula>F89&gt;0</formula>
    </cfRule>
    <cfRule type="expression" dxfId="1715" priority="18">
      <formula>F89&lt;0</formula>
    </cfRule>
  </conditionalFormatting>
  <conditionalFormatting sqref="H89:H110">
    <cfRule type="expression" dxfId="1714" priority="15">
      <formula>H89&gt;0</formula>
    </cfRule>
    <cfRule type="expression" dxfId="1713" priority="16">
      <formula>H89&lt;0</formula>
    </cfRule>
  </conditionalFormatting>
  <conditionalFormatting sqref="J89:J102">
    <cfRule type="expression" dxfId="1712" priority="13">
      <formula>J89&gt;0</formula>
    </cfRule>
    <cfRule type="expression" dxfId="1711" priority="14">
      <formula>J89&lt;0</formula>
    </cfRule>
  </conditionalFormatting>
  <conditionalFormatting sqref="K89:K102">
    <cfRule type="expression" dxfId="1710" priority="11">
      <formula>K89&gt;0</formula>
    </cfRule>
    <cfRule type="expression" dxfId="1709" priority="12">
      <formula>K89&lt;0</formula>
    </cfRule>
  </conditionalFormatting>
  <conditionalFormatting sqref="L89:L102">
    <cfRule type="expression" dxfId="1708" priority="9">
      <formula>L89&gt;0</formula>
    </cfRule>
    <cfRule type="expression" dxfId="1707" priority="10">
      <formula>L89&lt;0</formula>
    </cfRule>
  </conditionalFormatting>
  <conditionalFormatting sqref="F25:F29">
    <cfRule type="expression" dxfId="1706" priority="7">
      <formula>F25&gt;0</formula>
    </cfRule>
    <cfRule type="expression" dxfId="1705" priority="8">
      <formula>F25&lt;0</formula>
    </cfRule>
  </conditionalFormatting>
  <conditionalFormatting sqref="H25:H29">
    <cfRule type="expression" dxfId="1704" priority="5">
      <formula>H25&gt;0</formula>
    </cfRule>
    <cfRule type="expression" dxfId="170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1270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702" priority="43">
      <formula>F58&gt;0</formula>
    </cfRule>
    <cfRule type="expression" dxfId="1701" priority="44">
      <formula>F58&lt;0</formula>
    </cfRule>
  </conditionalFormatting>
  <conditionalFormatting sqref="Q7">
    <cfRule type="expression" dxfId="1700" priority="41">
      <formula>Q7&gt;0</formula>
    </cfRule>
    <cfRule type="expression" dxfId="1699" priority="42">
      <formula>Q7&lt;0</formula>
    </cfRule>
  </conditionalFormatting>
  <conditionalFormatting sqref="Q8">
    <cfRule type="expression" dxfId="1698" priority="39">
      <formula>Q8&gt;0</formula>
    </cfRule>
    <cfRule type="expression" dxfId="1697" priority="40">
      <formula>Q8&lt;0</formula>
    </cfRule>
  </conditionalFormatting>
  <conditionalFormatting sqref="F30:F57">
    <cfRule type="expression" dxfId="1696" priority="37">
      <formula>F30&gt;0</formula>
    </cfRule>
    <cfRule type="expression" dxfId="1695" priority="38">
      <formula>F30&lt;0</formula>
    </cfRule>
  </conditionalFormatting>
  <conditionalFormatting sqref="H30:H57">
    <cfRule type="expression" dxfId="1694" priority="35">
      <formula>H30&gt;0</formula>
    </cfRule>
    <cfRule type="expression" dxfId="1693" priority="36">
      <formula>H30&lt;0</formula>
    </cfRule>
  </conditionalFormatting>
  <conditionalFormatting sqref="Q10">
    <cfRule type="expression" dxfId="1692" priority="33">
      <formula>Q10&gt;0</formula>
    </cfRule>
    <cfRule type="expression" dxfId="1691" priority="34">
      <formula>Q10&lt;0</formula>
    </cfRule>
  </conditionalFormatting>
  <conditionalFormatting sqref="K25:K39">
    <cfRule type="expression" dxfId="1690" priority="29">
      <formula>K25&gt;0</formula>
    </cfRule>
    <cfRule type="expression" dxfId="1689" priority="30">
      <formula>K25&lt;0</formula>
    </cfRule>
  </conditionalFormatting>
  <conditionalFormatting sqref="L25">
    <cfRule type="expression" dxfId="1688" priority="27">
      <formula>L25&gt;0</formula>
    </cfRule>
    <cfRule type="expression" dxfId="1687" priority="28">
      <formula>L25&lt;0</formula>
    </cfRule>
  </conditionalFormatting>
  <conditionalFormatting sqref="F89:F110">
    <cfRule type="expression" dxfId="1686" priority="25">
      <formula>F89&gt;0</formula>
    </cfRule>
    <cfRule type="expression" dxfId="1685" priority="26">
      <formula>F89&lt;0</formula>
    </cfRule>
  </conditionalFormatting>
  <conditionalFormatting sqref="H89:H110">
    <cfRule type="expression" dxfId="1684" priority="23">
      <formula>H89&gt;0</formula>
    </cfRule>
    <cfRule type="expression" dxfId="1683" priority="24">
      <formula>H89&lt;0</formula>
    </cfRule>
  </conditionalFormatting>
  <conditionalFormatting sqref="J89:J102">
    <cfRule type="expression" dxfId="1682" priority="21">
      <formula>J89&gt;0</formula>
    </cfRule>
    <cfRule type="expression" dxfId="1681" priority="22">
      <formula>J89&lt;0</formula>
    </cfRule>
  </conditionalFormatting>
  <conditionalFormatting sqref="K89:K102">
    <cfRule type="expression" dxfId="1680" priority="19">
      <formula>K89&gt;0</formula>
    </cfRule>
    <cfRule type="expression" dxfId="1679" priority="20">
      <formula>K89&lt;0</formula>
    </cfRule>
  </conditionalFormatting>
  <conditionalFormatting sqref="L89:L102">
    <cfRule type="expression" dxfId="1678" priority="17">
      <formula>L89&gt;0</formula>
    </cfRule>
    <cfRule type="expression" dxfId="1677" priority="18">
      <formula>L89&lt;0</formula>
    </cfRule>
  </conditionalFormatting>
  <conditionalFormatting sqref="F25 F29">
    <cfRule type="expression" dxfId="1676" priority="15">
      <formula>F25&gt;0</formula>
    </cfRule>
    <cfRule type="expression" dxfId="1675" priority="16">
      <formula>F25&lt;0</formula>
    </cfRule>
  </conditionalFormatting>
  <conditionalFormatting sqref="H25 H29">
    <cfRule type="expression" dxfId="1674" priority="13">
      <formula>H25&gt;0</formula>
    </cfRule>
    <cfRule type="expression" dxfId="1673" priority="14">
      <formula>H25&lt;0</formula>
    </cfRule>
  </conditionalFormatting>
  <conditionalFormatting sqref="F26:F28">
    <cfRule type="expression" dxfId="1672" priority="11">
      <formula>F26&gt;0</formula>
    </cfRule>
    <cfRule type="expression" dxfId="1671" priority="12">
      <formula>F26&lt;0</formula>
    </cfRule>
  </conditionalFormatting>
  <conditionalFormatting sqref="H26:H28">
    <cfRule type="expression" dxfId="1670" priority="9">
      <formula>H26&gt;0</formula>
    </cfRule>
    <cfRule type="expression" dxfId="1669" priority="10">
      <formula>H26&lt;0</formula>
    </cfRule>
  </conditionalFormatting>
  <conditionalFormatting sqref="J25:J49">
    <cfRule type="expression" dxfId="1668" priority="5">
      <formula>J25&gt;0</formula>
    </cfRule>
    <cfRule type="expression" dxfId="1667" priority="6">
      <formula>J25&lt;0</formula>
    </cfRule>
  </conditionalFormatting>
  <conditionalFormatting sqref="J50:J51">
    <cfRule type="expression" dxfId="1666" priority="3">
      <formula>J50&gt;0</formula>
    </cfRule>
    <cfRule type="expression" dxfId="1665" priority="4">
      <formula>J50&lt;0</formula>
    </cfRule>
  </conditionalFormatting>
  <conditionalFormatting sqref="J52">
    <cfRule type="expression" dxfId="1664" priority="1">
      <formula>J52&gt;0</formula>
    </cfRule>
    <cfRule type="expression" dxfId="1663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31.1</v>
      </c>
      <c r="R4" s="495">
        <v>4.4999999999999997E-3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31100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2556.3599999999933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2556.3599999999933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8.955970576983148E-2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6.4308681672025719E-2</v>
      </c>
      <c r="R11">
        <v>0.5</v>
      </c>
    </row>
    <row r="12" spans="1:21" x14ac:dyDescent="0.25">
      <c r="A12" s="884" t="s">
        <v>1310</v>
      </c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4"/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8.8857142857142861</v>
      </c>
      <c r="T13" s="770"/>
    </row>
    <row r="14" spans="1:21" x14ac:dyDescent="0.25">
      <c r="A14" s="884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43407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34.21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33.899000000000001</v>
      </c>
    </row>
    <row r="20" spans="1:21" x14ac:dyDescent="0.25">
      <c r="O20" s="81">
        <v>1.08</v>
      </c>
      <c r="P20" s="81">
        <f t="shared" si="2"/>
        <v>33.588000000000001</v>
      </c>
      <c r="T20" s="1">
        <v>43320</v>
      </c>
      <c r="U20" t="s">
        <v>1234</v>
      </c>
    </row>
    <row r="21" spans="1:21" x14ac:dyDescent="0.25">
      <c r="O21" s="81">
        <v>1.07</v>
      </c>
      <c r="P21" s="81">
        <f t="shared" si="2"/>
        <v>33.277000000000001</v>
      </c>
    </row>
    <row r="22" spans="1:21" x14ac:dyDescent="0.25">
      <c r="O22" s="81">
        <v>1.06</v>
      </c>
      <c r="P22" s="81">
        <f t="shared" si="2"/>
        <v>32.966000000000001</v>
      </c>
      <c r="T22" s="1">
        <v>43353</v>
      </c>
      <c r="U22" t="s">
        <v>1271</v>
      </c>
    </row>
    <row r="23" spans="1:21" x14ac:dyDescent="0.25">
      <c r="O23" s="81">
        <v>1.05</v>
      </c>
      <c r="P23" s="81">
        <f t="shared" si="2"/>
        <v>32.655000000000001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32.344000000000001</v>
      </c>
      <c r="T24" s="1">
        <v>43383</v>
      </c>
      <c r="U24" t="s">
        <v>1295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32.033000000000001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31.722000000000001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31.411000000000001</v>
      </c>
      <c r="T27" s="1">
        <v>43397</v>
      </c>
      <c r="U27" t="s">
        <v>1314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31.1</v>
      </c>
      <c r="T28" s="1">
        <v>43399</v>
      </c>
      <c r="U28" t="s">
        <v>1313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30.789000000000001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30.478000000000002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30.167000000000002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29.856000000000002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29.545000000000002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29.233999999999998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28.923000000000002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28.612000000000002</v>
      </c>
      <c r="T36" s="156">
        <v>43440</v>
      </c>
      <c r="U36" t="s">
        <v>1304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28.301000000000002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27.990000000000002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2" si="6">C48*(E48-D48)</f>
        <v>3712.799999999997</v>
      </c>
      <c r="G48" s="39">
        <f t="shared" ref="G48:G62" si="7">D48*C48</f>
        <v>36367.200000000004</v>
      </c>
      <c r="H48" s="222">
        <f t="shared" ref="H48:H62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</v>
      </c>
      <c r="E62" s="39">
        <v>30.52</v>
      </c>
      <c r="F62" s="39">
        <f t="shared" si="6"/>
        <v>1980.0000000000005</v>
      </c>
      <c r="G62" s="39">
        <f t="shared" si="7"/>
        <v>28540</v>
      </c>
      <c r="H62" s="222">
        <f t="shared" si="8"/>
        <v>6.9376313945339885E-2</v>
      </c>
      <c r="I62" s="39"/>
      <c r="J62" s="39"/>
      <c r="K62" s="39"/>
      <c r="L62" s="39">
        <v>8.7200000000000006</v>
      </c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62" priority="35">
      <formula>F30&gt;0</formula>
    </cfRule>
    <cfRule type="expression" dxfId="1661" priority="36">
      <formula>F30&lt;0</formula>
    </cfRule>
  </conditionalFormatting>
  <conditionalFormatting sqref="Q7">
    <cfRule type="expression" dxfId="1660" priority="33">
      <formula>Q7&gt;0</formula>
    </cfRule>
    <cfRule type="expression" dxfId="1659" priority="34">
      <formula>Q7&lt;0</formula>
    </cfRule>
  </conditionalFormatting>
  <conditionalFormatting sqref="Q8">
    <cfRule type="expression" dxfId="1658" priority="31">
      <formula>Q8&gt;0</formula>
    </cfRule>
    <cfRule type="expression" dxfId="1657" priority="32">
      <formula>Q8&lt;0</formula>
    </cfRule>
  </conditionalFormatting>
  <conditionalFormatting sqref="Q10">
    <cfRule type="expression" dxfId="1656" priority="25">
      <formula>Q10&gt;0</formula>
    </cfRule>
    <cfRule type="expression" dxfId="1655" priority="26">
      <formula>Q10&lt;0</formula>
    </cfRule>
  </conditionalFormatting>
  <conditionalFormatting sqref="J25:J38">
    <cfRule type="expression" dxfId="1654" priority="23">
      <formula>J25&gt;0</formula>
    </cfRule>
    <cfRule type="expression" dxfId="1653" priority="24">
      <formula>J25&lt;0</formula>
    </cfRule>
  </conditionalFormatting>
  <conditionalFormatting sqref="K25:K38">
    <cfRule type="expression" dxfId="1652" priority="21">
      <formula>K25&gt;0</formula>
    </cfRule>
    <cfRule type="expression" dxfId="1651" priority="22">
      <formula>K25&lt;0</formula>
    </cfRule>
  </conditionalFormatting>
  <conditionalFormatting sqref="L25:L33">
    <cfRule type="expression" dxfId="1650" priority="19">
      <formula>L25&gt;0</formula>
    </cfRule>
    <cfRule type="expression" dxfId="1649" priority="20">
      <formula>L25&lt;0</formula>
    </cfRule>
  </conditionalFormatting>
  <conditionalFormatting sqref="F92:F113">
    <cfRule type="expression" dxfId="1648" priority="17">
      <formula>F92&gt;0</formula>
    </cfRule>
    <cfRule type="expression" dxfId="1647" priority="18">
      <formula>F92&lt;0</formula>
    </cfRule>
  </conditionalFormatting>
  <conditionalFormatting sqref="H92:H113">
    <cfRule type="expression" dxfId="1646" priority="15">
      <formula>H92&gt;0</formula>
    </cfRule>
    <cfRule type="expression" dxfId="1645" priority="16">
      <formula>H92&lt;0</formula>
    </cfRule>
  </conditionalFormatting>
  <conditionalFormatting sqref="J92:J105">
    <cfRule type="expression" dxfId="1644" priority="13">
      <formula>J92&gt;0</formula>
    </cfRule>
    <cfRule type="expression" dxfId="1643" priority="14">
      <formula>J92&lt;0</formula>
    </cfRule>
  </conditionalFormatting>
  <conditionalFormatting sqref="K92:K105">
    <cfRule type="expression" dxfId="1642" priority="11">
      <formula>K92&gt;0</formula>
    </cfRule>
    <cfRule type="expression" dxfId="1641" priority="12">
      <formula>K92&lt;0</formula>
    </cfRule>
  </conditionalFormatting>
  <conditionalFormatting sqref="L92:L105">
    <cfRule type="expression" dxfId="1640" priority="9">
      <formula>L92&gt;0</formula>
    </cfRule>
    <cfRule type="expression" dxfId="1639" priority="10">
      <formula>L92&lt;0</formula>
    </cfRule>
  </conditionalFormatting>
  <conditionalFormatting sqref="F25:F29">
    <cfRule type="expression" dxfId="1638" priority="7">
      <formula>F25&gt;0</formula>
    </cfRule>
    <cfRule type="expression" dxfId="1637" priority="8">
      <formula>F25&lt;0</formula>
    </cfRule>
  </conditionalFormatting>
  <conditionalFormatting sqref="H25:H29">
    <cfRule type="expression" dxfId="1636" priority="5">
      <formula>H25&gt;0</formula>
    </cfRule>
    <cfRule type="expression" dxfId="1635" priority="6">
      <formula>H25&lt;0</formula>
    </cfRule>
  </conditionalFormatting>
  <conditionalFormatting sqref="Q9">
    <cfRule type="expression" dxfId="1634" priority="3">
      <formula>Q9&gt;0</formula>
    </cfRule>
    <cfRule type="expression" dxfId="1633" priority="4">
      <formula>Q9&lt;0</formula>
    </cfRule>
  </conditionalFormatting>
  <conditionalFormatting sqref="H60:H62 F60:F62">
    <cfRule type="expression" dxfId="1632" priority="1">
      <formula>F60&gt;0</formula>
    </cfRule>
    <cfRule type="expression" dxfId="1631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9" t="s">
        <v>78</v>
      </c>
      <c r="P24" s="87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30" priority="24">
      <formula>F51&gt;0</formula>
    </cfRule>
    <cfRule type="expression" dxfId="1629" priority="25">
      <formula>F51&lt;0</formula>
    </cfRule>
  </conditionalFormatting>
  <conditionalFormatting sqref="Q7">
    <cfRule type="expression" dxfId="1628" priority="22">
      <formula>Q7&gt;0</formula>
    </cfRule>
    <cfRule type="expression" dxfId="1627" priority="23">
      <formula>Q7&lt;0</formula>
    </cfRule>
  </conditionalFormatting>
  <conditionalFormatting sqref="Q8">
    <cfRule type="expression" dxfId="1626" priority="20">
      <formula>Q8&gt;0</formula>
    </cfRule>
    <cfRule type="expression" dxfId="1625" priority="21">
      <formula>Q8&lt;0</formula>
    </cfRule>
  </conditionalFormatting>
  <conditionalFormatting sqref="F25:F50">
    <cfRule type="expression" dxfId="1624" priority="18">
      <formula>F25&gt;0</formula>
    </cfRule>
    <cfRule type="expression" dxfId="1623" priority="19">
      <formula>F25&lt;0</formula>
    </cfRule>
  </conditionalFormatting>
  <conditionalFormatting sqref="H25:H50">
    <cfRule type="expression" dxfId="1622" priority="16">
      <formula>H25&gt;0</formula>
    </cfRule>
    <cfRule type="expression" dxfId="1621" priority="17">
      <formula>H25&lt;0</formula>
    </cfRule>
  </conditionalFormatting>
  <conditionalFormatting sqref="F89:F110">
    <cfRule type="expression" dxfId="1620" priority="14">
      <formula>F89&gt;0</formula>
    </cfRule>
    <cfRule type="expression" dxfId="1619" priority="15">
      <formula>F89&lt;0</formula>
    </cfRule>
  </conditionalFormatting>
  <conditionalFormatting sqref="H89:H110">
    <cfRule type="expression" dxfId="1618" priority="12">
      <formula>H89&gt;0</formula>
    </cfRule>
    <cfRule type="expression" dxfId="1617" priority="13">
      <formula>H89&lt;0</formula>
    </cfRule>
  </conditionalFormatting>
  <conditionalFormatting sqref="Q10">
    <cfRule type="expression" dxfId="1616" priority="10">
      <formula>Q10&gt;0</formula>
    </cfRule>
    <cfRule type="expression" dxfId="1615" priority="11">
      <formula>Q10&lt;0</formula>
    </cfRule>
  </conditionalFormatting>
  <conditionalFormatting sqref="J25:J39">
    <cfRule type="expression" dxfId="1614" priority="8">
      <formula>J25&gt;0</formula>
    </cfRule>
    <cfRule type="expression" dxfId="1613" priority="9">
      <formula>J25&lt;0</formula>
    </cfRule>
  </conditionalFormatting>
  <conditionalFormatting sqref="K25:K38">
    <cfRule type="expression" dxfId="1612" priority="6">
      <formula>K25&gt;0</formula>
    </cfRule>
    <cfRule type="expression" dxfId="1611" priority="7">
      <formula>K25&lt;0</formula>
    </cfRule>
  </conditionalFormatting>
  <conditionalFormatting sqref="L25:L38">
    <cfRule type="expression" dxfId="1610" priority="4">
      <formula>L25&gt;0</formula>
    </cfRule>
    <cfRule type="expression" dxfId="160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8" priority="1">
      <formula>J40&gt;0</formula>
    </cfRule>
    <cfRule type="expression" dxfId="160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6" priority="74">
      <formula>F12&gt;0</formula>
    </cfRule>
    <cfRule type="expression" dxfId="160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4" priority="67">
      <formula>F124&gt;0</formula>
    </cfRule>
    <cfRule type="expression" dxfId="1603" priority="68">
      <formula>F124&lt;0</formula>
    </cfRule>
  </conditionalFormatting>
  <conditionalFormatting sqref="H124:H130">
    <cfRule type="expression" dxfId="1602" priority="55">
      <formula>H124&gt;0</formula>
    </cfRule>
    <cfRule type="expression" dxfId="1601" priority="56">
      <formula>H124&lt;0</formula>
    </cfRule>
  </conditionalFormatting>
  <conditionalFormatting sqref="H131">
    <cfRule type="expression" dxfId="1600" priority="53">
      <formula>H131&gt;0</formula>
    </cfRule>
    <cfRule type="expression" dxfId="1599" priority="54">
      <formula>H131&lt;0</formula>
    </cfRule>
  </conditionalFormatting>
  <conditionalFormatting sqref="H132">
    <cfRule type="expression" dxfId="1598" priority="51">
      <formula>H132&gt;0</formula>
    </cfRule>
    <cfRule type="expression" dxfId="1597" priority="52">
      <formula>H132&lt;0</formula>
    </cfRule>
  </conditionalFormatting>
  <conditionalFormatting sqref="H133:H135">
    <cfRule type="expression" dxfId="1596" priority="49">
      <formula>H133&gt;0</formula>
    </cfRule>
    <cfRule type="expression" dxfId="1595" priority="50">
      <formula>H133&lt;0</formula>
    </cfRule>
  </conditionalFormatting>
  <conditionalFormatting sqref="H136">
    <cfRule type="expression" dxfId="1594" priority="45">
      <formula>H136&gt;0</formula>
    </cfRule>
    <cfRule type="expression" dxfId="1593" priority="46">
      <formula>H136&lt;0</formula>
    </cfRule>
  </conditionalFormatting>
  <conditionalFormatting sqref="Q7">
    <cfRule type="expression" dxfId="1592" priority="39">
      <formula>Q7&gt;0</formula>
    </cfRule>
    <cfRule type="expression" dxfId="1591" priority="40">
      <formula>Q7&lt;0</formula>
    </cfRule>
  </conditionalFormatting>
  <conditionalFormatting sqref="Q8">
    <cfRule type="expression" dxfId="1590" priority="37">
      <formula>Q8&gt;0</formula>
    </cfRule>
    <cfRule type="expression" dxfId="1589" priority="38">
      <formula>Q8&lt;0</formula>
    </cfRule>
  </conditionalFormatting>
  <conditionalFormatting sqref="F167:F178 H167:H178">
    <cfRule type="expression" dxfId="1588" priority="35">
      <formula>F167&gt;0</formula>
    </cfRule>
    <cfRule type="expression" dxfId="1587" priority="36">
      <formula>F167&lt;0</formula>
    </cfRule>
  </conditionalFormatting>
  <conditionalFormatting sqref="F183:F197 H183:H197">
    <cfRule type="expression" dxfId="1586" priority="33">
      <formula>F183&gt;0</formula>
    </cfRule>
    <cfRule type="expression" dxfId="1585" priority="34">
      <formula>F183&lt;0</formula>
    </cfRule>
  </conditionalFormatting>
  <conditionalFormatting sqref="F198:F206 H198:H206">
    <cfRule type="expression" dxfId="1584" priority="31">
      <formula>F198&gt;0</formula>
    </cfRule>
    <cfRule type="expression" dxfId="1583" priority="32">
      <formula>F198&lt;0</formula>
    </cfRule>
  </conditionalFormatting>
  <conditionalFormatting sqref="F141:F147 H141:H147">
    <cfRule type="expression" dxfId="1582" priority="29">
      <formula>F141&gt;0</formula>
    </cfRule>
    <cfRule type="expression" dxfId="1581" priority="30">
      <formula>F141&lt;0</formula>
    </cfRule>
  </conditionalFormatting>
  <conditionalFormatting sqref="H149:H152 F149:F152">
    <cfRule type="expression" dxfId="1580" priority="27">
      <formula>F149&gt;0</formula>
    </cfRule>
    <cfRule type="expression" dxfId="1579" priority="28">
      <formula>F149&lt;0</formula>
    </cfRule>
  </conditionalFormatting>
  <conditionalFormatting sqref="F226 H215:H218 H257:H260 F257:F260 H226 H231:H233 F231:F233 F235:F244 H235:H244">
    <cfRule type="expression" dxfId="1578" priority="25">
      <formula>F215&gt;0</formula>
    </cfRule>
    <cfRule type="expression" dxfId="1577" priority="26">
      <formula>F215&lt;0</formula>
    </cfRule>
  </conditionalFormatting>
  <conditionalFormatting sqref="F207:F218">
    <cfRule type="expression" dxfId="1576" priority="23">
      <formula>F207&gt;0</formula>
    </cfRule>
    <cfRule type="expression" dxfId="1575" priority="24">
      <formula>F207&lt;0</formula>
    </cfRule>
  </conditionalFormatting>
  <conditionalFormatting sqref="H207:H208">
    <cfRule type="expression" dxfId="1574" priority="21">
      <formula>H207&gt;0</formula>
    </cfRule>
    <cfRule type="expression" dxfId="1573" priority="22">
      <formula>H207&lt;0</formula>
    </cfRule>
  </conditionalFormatting>
  <conditionalFormatting sqref="H209">
    <cfRule type="expression" dxfId="1572" priority="19">
      <formula>H209&gt;0</formula>
    </cfRule>
    <cfRule type="expression" dxfId="1571" priority="20">
      <formula>H209&lt;0</formula>
    </cfRule>
  </conditionalFormatting>
  <conditionalFormatting sqref="H210">
    <cfRule type="expression" dxfId="1570" priority="17">
      <formula>H210&gt;0</formula>
    </cfRule>
    <cfRule type="expression" dxfId="1569" priority="18">
      <formula>H210&lt;0</formula>
    </cfRule>
  </conditionalFormatting>
  <conditionalFormatting sqref="H211:H213">
    <cfRule type="expression" dxfId="1568" priority="15">
      <formula>H211&gt;0</formula>
    </cfRule>
    <cfRule type="expression" dxfId="1567" priority="16">
      <formula>H211&lt;0</formula>
    </cfRule>
  </conditionalFormatting>
  <conditionalFormatting sqref="H214">
    <cfRule type="expression" dxfId="1566" priority="13">
      <formula>H214&gt;0</formula>
    </cfRule>
    <cfRule type="expression" dxfId="1565" priority="14">
      <formula>H214&lt;0</formula>
    </cfRule>
  </conditionalFormatting>
  <conditionalFormatting sqref="F245:F256 H245:H256">
    <cfRule type="expression" dxfId="1564" priority="11">
      <formula>F245&gt;0</formula>
    </cfRule>
    <cfRule type="expression" dxfId="1563" priority="12">
      <formula>F245&lt;0</formula>
    </cfRule>
  </conditionalFormatting>
  <conditionalFormatting sqref="F261:F275 H261:H275">
    <cfRule type="expression" dxfId="1562" priority="9">
      <formula>F261&gt;0</formula>
    </cfRule>
    <cfRule type="expression" dxfId="1561" priority="10">
      <formula>F261&lt;0</formula>
    </cfRule>
  </conditionalFormatting>
  <conditionalFormatting sqref="F276:F283 H276:H283">
    <cfRule type="expression" dxfId="1560" priority="7">
      <formula>F276&gt;0</formula>
    </cfRule>
    <cfRule type="expression" dxfId="1559" priority="8">
      <formula>F276&lt;0</formula>
    </cfRule>
  </conditionalFormatting>
  <conditionalFormatting sqref="F219:F225 H219:H225">
    <cfRule type="expression" dxfId="1558" priority="5">
      <formula>F219&gt;0</formula>
    </cfRule>
    <cfRule type="expression" dxfId="1557" priority="6">
      <formula>F219&lt;0</formula>
    </cfRule>
  </conditionalFormatting>
  <conditionalFormatting sqref="H227:H230 F227:F230">
    <cfRule type="expression" dxfId="1556" priority="3">
      <formula>F227&gt;0</formula>
    </cfRule>
    <cfRule type="expression" dxfId="1555" priority="4">
      <formula>F227&lt;0</formula>
    </cfRule>
  </conditionalFormatting>
  <conditionalFormatting sqref="H234 F234">
    <cfRule type="expression" dxfId="1554" priority="1">
      <formula>F234&gt;0</formula>
    </cfRule>
    <cfRule type="expression" dxfId="155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52" priority="43">
      <formula>F33&gt;0</formula>
    </cfRule>
    <cfRule type="expression" dxfId="1551" priority="44">
      <formula>F33&lt;0</formula>
    </cfRule>
  </conditionalFormatting>
  <conditionalFormatting sqref="Q7">
    <cfRule type="expression" dxfId="1550" priority="41">
      <formula>Q7&gt;0</formula>
    </cfRule>
    <cfRule type="expression" dxfId="1549" priority="42">
      <formula>Q7&lt;0</formula>
    </cfRule>
  </conditionalFormatting>
  <conditionalFormatting sqref="Q8">
    <cfRule type="expression" dxfId="1548" priority="39">
      <formula>Q8&gt;0</formula>
    </cfRule>
    <cfRule type="expression" dxfId="1547" priority="40">
      <formula>Q8&lt;0</formula>
    </cfRule>
  </conditionalFormatting>
  <conditionalFormatting sqref="F29 F32">
    <cfRule type="expression" dxfId="1546" priority="37">
      <formula>F29&gt;0</formula>
    </cfRule>
    <cfRule type="expression" dxfId="1545" priority="38">
      <formula>F29&lt;0</formula>
    </cfRule>
  </conditionalFormatting>
  <conditionalFormatting sqref="H29 H32">
    <cfRule type="expression" dxfId="1544" priority="35">
      <formula>H29&gt;0</formula>
    </cfRule>
    <cfRule type="expression" dxfId="1543" priority="36">
      <formula>H29&lt;0</formula>
    </cfRule>
  </conditionalFormatting>
  <conditionalFormatting sqref="F30:F31">
    <cfRule type="expression" dxfId="1542" priority="33">
      <formula>F30&gt;0</formula>
    </cfRule>
    <cfRule type="expression" dxfId="1541" priority="34">
      <formula>F30&lt;0</formula>
    </cfRule>
  </conditionalFormatting>
  <conditionalFormatting sqref="H30:H31">
    <cfRule type="expression" dxfId="1540" priority="31">
      <formula>H30&gt;0</formula>
    </cfRule>
    <cfRule type="expression" dxfId="1539" priority="32">
      <formula>H30&lt;0</formula>
    </cfRule>
  </conditionalFormatting>
  <conditionalFormatting sqref="F105:F140 H105:H140">
    <cfRule type="expression" dxfId="1538" priority="29">
      <formula>F105&gt;0</formula>
    </cfRule>
    <cfRule type="expression" dxfId="1537" priority="30">
      <formula>F105&lt;0</formula>
    </cfRule>
  </conditionalFormatting>
  <conditionalFormatting sqref="F96:F99">
    <cfRule type="expression" dxfId="1536" priority="27">
      <formula>F96&gt;0</formula>
    </cfRule>
    <cfRule type="expression" dxfId="1535" priority="28">
      <formula>F96&lt;0</formula>
    </cfRule>
  </conditionalFormatting>
  <conditionalFormatting sqref="H96:H99">
    <cfRule type="expression" dxfId="1534" priority="25">
      <formula>H96&gt;0</formula>
    </cfRule>
    <cfRule type="expression" dxfId="1533" priority="26">
      <formula>H96&lt;0</formula>
    </cfRule>
  </conditionalFormatting>
  <conditionalFormatting sqref="F25:F28">
    <cfRule type="expression" dxfId="1532" priority="19">
      <formula>F25&gt;0</formula>
    </cfRule>
    <cfRule type="expression" dxfId="1531" priority="20">
      <formula>F25&lt;0</formula>
    </cfRule>
  </conditionalFormatting>
  <conditionalFormatting sqref="H25:H28">
    <cfRule type="expression" dxfId="1530" priority="17">
      <formula>H25&gt;0</formula>
    </cfRule>
    <cfRule type="expression" dxfId="1529" priority="18">
      <formula>H25&lt;0</formula>
    </cfRule>
  </conditionalFormatting>
  <conditionalFormatting sqref="J27">
    <cfRule type="expression" dxfId="1528" priority="15">
      <formula>J27&gt;0</formula>
    </cfRule>
    <cfRule type="expression" dxfId="1527" priority="16">
      <formula>J27&lt;0</formula>
    </cfRule>
  </conditionalFormatting>
  <conditionalFormatting sqref="F104">
    <cfRule type="expression" dxfId="1526" priority="13">
      <formula>F104&gt;0</formula>
    </cfRule>
    <cfRule type="expression" dxfId="1525" priority="14">
      <formula>F104&lt;0</formula>
    </cfRule>
  </conditionalFormatting>
  <conditionalFormatting sqref="H104">
    <cfRule type="expression" dxfId="1524" priority="11">
      <formula>H104&gt;0</formula>
    </cfRule>
    <cfRule type="expression" dxfId="1523" priority="12">
      <formula>H104&lt;0</formula>
    </cfRule>
  </conditionalFormatting>
  <conditionalFormatting sqref="F100:F103">
    <cfRule type="expression" dxfId="1522" priority="9">
      <formula>F100&gt;0</formula>
    </cfRule>
    <cfRule type="expression" dxfId="1521" priority="10">
      <formula>F100&lt;0</formula>
    </cfRule>
  </conditionalFormatting>
  <conditionalFormatting sqref="H100:H103">
    <cfRule type="expression" dxfId="1520" priority="7">
      <formula>H100&gt;0</formula>
    </cfRule>
    <cfRule type="expression" dxfId="1519" priority="8">
      <formula>H100&lt;0</formula>
    </cfRule>
  </conditionalFormatting>
  <conditionalFormatting sqref="J102">
    <cfRule type="expression" dxfId="1518" priority="5">
      <formula>J102&gt;0</formula>
    </cfRule>
    <cfRule type="expression" dxfId="1517" priority="6">
      <formula>J102&lt;0</formula>
    </cfRule>
  </conditionalFormatting>
  <conditionalFormatting sqref="Q10">
    <cfRule type="expression" dxfId="1516" priority="3">
      <formula>Q10&gt;0</formula>
    </cfRule>
    <cfRule type="expression" dxfId="1515" priority="4">
      <formula>Q10&lt;0</formula>
    </cfRule>
  </conditionalFormatting>
  <conditionalFormatting sqref="M71">
    <cfRule type="expression" dxfId="1514" priority="1">
      <formula>M71&gt;0</formula>
    </cfRule>
    <cfRule type="expression" dxfId="151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12" priority="33">
      <formula>F34&gt;0</formula>
    </cfRule>
    <cfRule type="expression" dxfId="1511" priority="34">
      <formula>F34&lt;0</formula>
    </cfRule>
  </conditionalFormatting>
  <conditionalFormatting sqref="Q7">
    <cfRule type="expression" dxfId="1510" priority="31">
      <formula>Q7&gt;0</formula>
    </cfRule>
    <cfRule type="expression" dxfId="1509" priority="32">
      <formula>Q7&lt;0</formula>
    </cfRule>
  </conditionalFormatting>
  <conditionalFormatting sqref="Q8">
    <cfRule type="expression" dxfId="1508" priority="29">
      <formula>Q8&gt;0</formula>
    </cfRule>
    <cfRule type="expression" dxfId="1507" priority="30">
      <formula>Q8&lt;0</formula>
    </cfRule>
  </conditionalFormatting>
  <conditionalFormatting sqref="F27:F33">
    <cfRule type="expression" dxfId="1506" priority="27">
      <formula>F27&gt;0</formula>
    </cfRule>
    <cfRule type="expression" dxfId="1505" priority="28">
      <formula>F27&lt;0</formula>
    </cfRule>
  </conditionalFormatting>
  <conditionalFormatting sqref="H27:H33">
    <cfRule type="expression" dxfId="1504" priority="25">
      <formula>H27&gt;0</formula>
    </cfRule>
    <cfRule type="expression" dxfId="1503" priority="26">
      <formula>H27&lt;0</formula>
    </cfRule>
  </conditionalFormatting>
  <conditionalFormatting sqref="M46">
    <cfRule type="expression" dxfId="1502" priority="23">
      <formula>M46&gt;0</formula>
    </cfRule>
    <cfRule type="expression" dxfId="1501" priority="24">
      <formula>M46&lt;0</formula>
    </cfRule>
  </conditionalFormatting>
  <conditionalFormatting sqref="F79:F87 H79:H87">
    <cfRule type="expression" dxfId="1500" priority="21">
      <formula>F79&gt;0</formula>
    </cfRule>
    <cfRule type="expression" dxfId="1499" priority="22">
      <formula>F79&lt;0</formula>
    </cfRule>
  </conditionalFormatting>
  <conditionalFormatting sqref="F73 F77:F78">
    <cfRule type="expression" dxfId="1498" priority="19">
      <formula>F73&gt;0</formula>
    </cfRule>
    <cfRule type="expression" dxfId="1497" priority="20">
      <formula>F73&lt;0</formula>
    </cfRule>
  </conditionalFormatting>
  <conditionalFormatting sqref="H73 H77:H78">
    <cfRule type="expression" dxfId="1496" priority="17">
      <formula>H73&gt;0</formula>
    </cfRule>
    <cfRule type="expression" dxfId="1495" priority="18">
      <formula>H73&lt;0</formula>
    </cfRule>
  </conditionalFormatting>
  <conditionalFormatting sqref="F70:F72">
    <cfRule type="expression" dxfId="1494" priority="15">
      <formula>F70&gt;0</formula>
    </cfRule>
    <cfRule type="expression" dxfId="1493" priority="16">
      <formula>F70&lt;0</formula>
    </cfRule>
  </conditionalFormatting>
  <conditionalFormatting sqref="H70:H72">
    <cfRule type="expression" dxfId="1492" priority="13">
      <formula>H70&gt;0</formula>
    </cfRule>
    <cfRule type="expression" dxfId="1491" priority="14">
      <formula>H70&lt;0</formula>
    </cfRule>
  </conditionalFormatting>
  <conditionalFormatting sqref="F25:F26">
    <cfRule type="expression" dxfId="1490" priority="11">
      <formula>F25&gt;0</formula>
    </cfRule>
    <cfRule type="expression" dxfId="1489" priority="12">
      <formula>F25&lt;0</formula>
    </cfRule>
  </conditionalFormatting>
  <conditionalFormatting sqref="H25:H26">
    <cfRule type="expression" dxfId="1488" priority="9">
      <formula>H25&gt;0</formula>
    </cfRule>
    <cfRule type="expression" dxfId="1487" priority="10">
      <formula>H25&lt;0</formula>
    </cfRule>
  </conditionalFormatting>
  <conditionalFormatting sqref="F76">
    <cfRule type="expression" dxfId="1486" priority="7">
      <formula>F76&gt;0</formula>
    </cfRule>
    <cfRule type="expression" dxfId="1485" priority="8">
      <formula>F76&lt;0</formula>
    </cfRule>
  </conditionalFormatting>
  <conditionalFormatting sqref="H76">
    <cfRule type="expression" dxfId="1484" priority="5">
      <formula>H76&gt;0</formula>
    </cfRule>
    <cfRule type="expression" dxfId="1483" priority="6">
      <formula>H76&lt;0</formula>
    </cfRule>
  </conditionalFormatting>
  <conditionalFormatting sqref="F74:F75">
    <cfRule type="expression" dxfId="1482" priority="3">
      <formula>F74&gt;0</formula>
    </cfRule>
    <cfRule type="expression" dxfId="1481" priority="4">
      <formula>F74&lt;0</formula>
    </cfRule>
  </conditionalFormatting>
  <conditionalFormatting sqref="H74:H75">
    <cfRule type="expression" dxfId="1480" priority="1">
      <formula>H74&gt;0</formula>
    </cfRule>
    <cfRule type="expression" dxfId="147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C18-H18</f>
        <v>35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140.94714285714323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175.57990000000001</v>
      </c>
      <c r="R4" s="495">
        <v>3.1399999999999997E-2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6145.2965000000004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4933.1500000000133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1212.1464999999844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1212.1464999999844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0.2457145029038203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82" t="s">
        <v>1318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7.2901283119537032E-3</v>
      </c>
      <c r="R11">
        <v>0.32</v>
      </c>
    </row>
    <row r="12" spans="1:21" x14ac:dyDescent="0.25">
      <c r="A12" s="882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2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200</v>
      </c>
      <c r="I18" s="18"/>
      <c r="J18" s="18"/>
      <c r="K18" s="18">
        <f>SUM(K2:K11)</f>
        <v>34299.419999999991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33208</v>
      </c>
      <c r="G19" s="343"/>
      <c r="H19" s="343">
        <f>SumByColor($A$19,H2:H17)</f>
        <v>200</v>
      </c>
      <c r="I19" s="343"/>
      <c r="J19" s="343"/>
      <c r="K19" s="344">
        <f>SumByColor($A$19,K2:K17)</f>
        <v>34300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193.13789000000003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191.38209100000003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189.62629200000003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187.87049300000001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186.11469400000001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184.35889500000002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182.60309600000002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180.84729700000003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179.091498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177.33569900000001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175.57990000000001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173.82410100000001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172.06830200000002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170.31250299999999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168.556704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166.800905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165.045106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163.28930700000001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161.53350800000001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159.77770900000002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158.02191000000002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1" si="9">C44*(E44-D44)</f>
        <v>1036.4549999999999</v>
      </c>
      <c r="G44" s="39">
        <f t="shared" ref="G44:G51" si="10">D44*C44</f>
        <v>1651.9949999999999</v>
      </c>
      <c r="H44" s="222">
        <f t="shared" ref="H44:H51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3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3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3">
        <f t="shared" ref="J46:J51" si="12"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 t="shared" si="12"/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3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3">
        <f t="shared" si="12"/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 t="shared" si="12"/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 t="shared" si="12"/>
        <v>595.87999999999965</v>
      </c>
      <c r="K50" s="39"/>
      <c r="L50" s="39"/>
    </row>
    <row r="51" spans="1:12" x14ac:dyDescent="0.25">
      <c r="A51">
        <v>0</v>
      </c>
      <c r="B51" s="184">
        <v>43411</v>
      </c>
      <c r="C51" s="10">
        <v>35</v>
      </c>
      <c r="D51" s="39">
        <v>140.94710000000001</v>
      </c>
      <c r="E51" s="39">
        <v>175.58</v>
      </c>
      <c r="F51" s="39">
        <f t="shared" si="9"/>
        <v>1212.1515000000002</v>
      </c>
      <c r="G51" s="39">
        <f t="shared" si="10"/>
        <v>4933.1485000000002</v>
      </c>
      <c r="H51" s="222">
        <f t="shared" si="11"/>
        <v>0.24571559116860159</v>
      </c>
      <c r="I51" s="39"/>
      <c r="J51" s="101">
        <f t="shared" si="12"/>
        <v>1212.1515000000002</v>
      </c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1:A14"/>
  </mergeCells>
  <conditionalFormatting sqref="O23:O4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478" priority="47">
      <formula>F59&gt;0</formula>
    </cfRule>
    <cfRule type="expression" dxfId="1477" priority="48">
      <formula>F59&lt;0</formula>
    </cfRule>
  </conditionalFormatting>
  <conditionalFormatting sqref="Q7">
    <cfRule type="expression" dxfId="1476" priority="45">
      <formula>Q7&gt;0</formula>
    </cfRule>
    <cfRule type="expression" dxfId="1475" priority="46">
      <formula>Q7&lt;0</formula>
    </cfRule>
  </conditionalFormatting>
  <conditionalFormatting sqref="Q8">
    <cfRule type="expression" dxfId="1474" priority="43">
      <formula>Q8&gt;0</formula>
    </cfRule>
    <cfRule type="expression" dxfId="1473" priority="44">
      <formula>Q8&lt;0</formula>
    </cfRule>
  </conditionalFormatting>
  <conditionalFormatting sqref="F31:F43 F46:F58">
    <cfRule type="expression" dxfId="1472" priority="41">
      <formula>F31&gt;0</formula>
    </cfRule>
    <cfRule type="expression" dxfId="1471" priority="42">
      <formula>F31&lt;0</formula>
    </cfRule>
  </conditionalFormatting>
  <conditionalFormatting sqref="H31:H43 H46:H58">
    <cfRule type="expression" dxfId="1470" priority="39">
      <formula>H31&gt;0</formula>
    </cfRule>
    <cfRule type="expression" dxfId="1469" priority="40">
      <formula>H31&lt;0</formula>
    </cfRule>
  </conditionalFormatting>
  <conditionalFormatting sqref="Q10">
    <cfRule type="expression" dxfId="1468" priority="37">
      <formula>Q10&gt;0</formula>
    </cfRule>
    <cfRule type="expression" dxfId="1467" priority="38">
      <formula>Q10&lt;0</formula>
    </cfRule>
  </conditionalFormatting>
  <conditionalFormatting sqref="J25:J38">
    <cfRule type="expression" dxfId="1466" priority="35">
      <formula>J25&gt;0</formula>
    </cfRule>
    <cfRule type="expression" dxfId="1465" priority="36">
      <formula>J25&lt;0</formula>
    </cfRule>
  </conditionalFormatting>
  <conditionalFormatting sqref="K25:K38">
    <cfRule type="expression" dxfId="1464" priority="33">
      <formula>K25&gt;0</formula>
    </cfRule>
    <cfRule type="expression" dxfId="1463" priority="34">
      <formula>K25&lt;0</formula>
    </cfRule>
  </conditionalFormatting>
  <conditionalFormatting sqref="L25:L38">
    <cfRule type="expression" dxfId="1462" priority="31">
      <formula>L25&gt;0</formula>
    </cfRule>
    <cfRule type="expression" dxfId="1461" priority="32">
      <formula>L25&lt;0</formula>
    </cfRule>
  </conditionalFormatting>
  <conditionalFormatting sqref="F89:F110">
    <cfRule type="expression" dxfId="1460" priority="29">
      <formula>F89&gt;0</formula>
    </cfRule>
    <cfRule type="expression" dxfId="1459" priority="30">
      <formula>F89&lt;0</formula>
    </cfRule>
  </conditionalFormatting>
  <conditionalFormatting sqref="H89:H110">
    <cfRule type="expression" dxfId="1458" priority="27">
      <formula>H89&gt;0</formula>
    </cfRule>
    <cfRule type="expression" dxfId="1457" priority="28">
      <formula>H89&lt;0</formula>
    </cfRule>
  </conditionalFormatting>
  <conditionalFormatting sqref="J89:J102">
    <cfRule type="expression" dxfId="1456" priority="25">
      <formula>J89&gt;0</formula>
    </cfRule>
    <cfRule type="expression" dxfId="1455" priority="26">
      <formula>J89&lt;0</formula>
    </cfRule>
  </conditionalFormatting>
  <conditionalFormatting sqref="K89:K102">
    <cfRule type="expression" dxfId="1454" priority="23">
      <formula>K89&gt;0</formula>
    </cfRule>
    <cfRule type="expression" dxfId="1453" priority="24">
      <formula>K89&lt;0</formula>
    </cfRule>
  </conditionalFormatting>
  <conditionalFormatting sqref="L89:L102">
    <cfRule type="expression" dxfId="1452" priority="21">
      <formula>L89&gt;0</formula>
    </cfRule>
    <cfRule type="expression" dxfId="1451" priority="22">
      <formula>L89&lt;0</formula>
    </cfRule>
  </conditionalFormatting>
  <conditionalFormatting sqref="F25:F28">
    <cfRule type="expression" dxfId="1450" priority="19">
      <formula>F25&gt;0</formula>
    </cfRule>
    <cfRule type="expression" dxfId="1449" priority="20">
      <formula>F25&lt;0</formula>
    </cfRule>
  </conditionalFormatting>
  <conditionalFormatting sqref="H25:H28">
    <cfRule type="expression" dxfId="1448" priority="17">
      <formula>H25&gt;0</formula>
    </cfRule>
    <cfRule type="expression" dxfId="1447" priority="18">
      <formula>H25&lt;0</formula>
    </cfRule>
  </conditionalFormatting>
  <conditionalFormatting sqref="F29:F30">
    <cfRule type="expression" dxfId="1446" priority="13">
      <formula>F29&gt;0</formula>
    </cfRule>
    <cfRule type="expression" dxfId="1445" priority="14">
      <formula>F29&lt;0</formula>
    </cfRule>
  </conditionalFormatting>
  <conditionalFormatting sqref="H29:H30">
    <cfRule type="expression" dxfId="1444" priority="11">
      <formula>H29&gt;0</formula>
    </cfRule>
    <cfRule type="expression" dxfId="1443" priority="12">
      <formula>H29&lt;0</formula>
    </cfRule>
  </conditionalFormatting>
  <conditionalFormatting sqref="J45">
    <cfRule type="expression" dxfId="1442" priority="9">
      <formula>J45&gt;0</formula>
    </cfRule>
    <cfRule type="expression" dxfId="1441" priority="10">
      <formula>J45&lt;0</formula>
    </cfRule>
  </conditionalFormatting>
  <conditionalFormatting sqref="F44:F45">
    <cfRule type="expression" dxfId="1440" priority="7">
      <formula>F44&gt;0</formula>
    </cfRule>
    <cfRule type="expression" dxfId="1439" priority="8">
      <formula>F44&lt;0</formula>
    </cfRule>
  </conditionalFormatting>
  <conditionalFormatting sqref="H44:H45">
    <cfRule type="expression" dxfId="1438" priority="5">
      <formula>H44&gt;0</formula>
    </cfRule>
    <cfRule type="expression" dxfId="1437" priority="6">
      <formula>H44&lt;0</formula>
    </cfRule>
  </conditionalFormatting>
  <conditionalFormatting sqref="J46:J50">
    <cfRule type="expression" dxfId="1436" priority="3">
      <formula>J46&gt;0</formula>
    </cfRule>
    <cfRule type="expression" dxfId="1435" priority="4">
      <formula>J46&lt;0</formula>
    </cfRule>
  </conditionalFormatting>
  <conditionalFormatting sqref="J51">
    <cfRule type="expression" dxfId="1434" priority="1">
      <formula>J51&gt;0</formula>
    </cfRule>
    <cfRule type="expression" dxfId="1433" priority="2">
      <formula>J51&lt;0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1291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9" t="s">
        <v>78</v>
      </c>
      <c r="P21" s="879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2" priority="33">
      <formula>F7&gt;0</formula>
    </cfRule>
    <cfRule type="expression" dxfId="1431" priority="34">
      <formula>F7&lt;0</formula>
    </cfRule>
  </conditionalFormatting>
  <conditionalFormatting sqref="Q8">
    <cfRule type="expression" dxfId="1430" priority="31">
      <formula>Q8&gt;0</formula>
    </cfRule>
    <cfRule type="expression" dxfId="1429" priority="32">
      <formula>Q8&lt;0</formula>
    </cfRule>
  </conditionalFormatting>
  <conditionalFormatting sqref="F114:F135">
    <cfRule type="expression" dxfId="1428" priority="25">
      <formula>F114&gt;0</formula>
    </cfRule>
    <cfRule type="expression" dxfId="1427" priority="26">
      <formula>F114&lt;0</formula>
    </cfRule>
  </conditionalFormatting>
  <conditionalFormatting sqref="H114:H135">
    <cfRule type="expression" dxfId="1426" priority="23">
      <formula>H114&gt;0</formula>
    </cfRule>
    <cfRule type="expression" dxfId="1425" priority="24">
      <formula>H114&lt;0</formula>
    </cfRule>
  </conditionalFormatting>
  <conditionalFormatting sqref="Q10">
    <cfRule type="expression" dxfId="1424" priority="21">
      <formula>Q10&gt;0</formula>
    </cfRule>
    <cfRule type="expression" dxfId="1423" priority="22">
      <formula>Q10&lt;0</formula>
    </cfRule>
  </conditionalFormatting>
  <conditionalFormatting sqref="J31:J44">
    <cfRule type="expression" dxfId="1422" priority="19">
      <formula>J31&gt;0</formula>
    </cfRule>
    <cfRule type="expression" dxfId="1421" priority="20">
      <formula>J31&lt;0</formula>
    </cfRule>
  </conditionalFormatting>
  <conditionalFormatting sqref="K31:K44">
    <cfRule type="expression" dxfId="1420" priority="17">
      <formula>K31&gt;0</formula>
    </cfRule>
    <cfRule type="expression" dxfId="1419" priority="18">
      <formula>K31&lt;0</formula>
    </cfRule>
  </conditionalFormatting>
  <conditionalFormatting sqref="L31:L35 L37:L44">
    <cfRule type="expression" dxfId="1418" priority="15">
      <formula>L31&gt;0</formula>
    </cfRule>
    <cfRule type="expression" dxfId="1417" priority="16">
      <formula>L31&lt;0</formula>
    </cfRule>
  </conditionalFormatting>
  <conditionalFormatting sqref="M31:M44">
    <cfRule type="expression" dxfId="1416" priority="13">
      <formula>M31&gt;0</formula>
    </cfRule>
    <cfRule type="expression" dxfId="1415" priority="14">
      <formula>M31&lt;0</formula>
    </cfRule>
  </conditionalFormatting>
  <conditionalFormatting sqref="F82 H82">
    <cfRule type="expression" dxfId="1414" priority="9">
      <formula>F82&gt;0</formula>
    </cfRule>
    <cfRule type="expression" dxfId="1413" priority="10">
      <formula>F82&lt;0</formula>
    </cfRule>
  </conditionalFormatting>
  <conditionalFormatting sqref="F75:F81 H75:H81">
    <cfRule type="expression" dxfId="1412" priority="7">
      <formula>F75&gt;0</formula>
    </cfRule>
    <cfRule type="expression" dxfId="1411" priority="8">
      <formula>F75&lt;0</formula>
    </cfRule>
  </conditionalFormatting>
  <conditionalFormatting sqref="F71:F74 H71:H74">
    <cfRule type="expression" dxfId="1410" priority="5">
      <formula>F71&gt;0</formula>
    </cfRule>
    <cfRule type="expression" dxfId="1409" priority="6">
      <formula>F71&lt;0</formula>
    </cfRule>
  </conditionalFormatting>
  <conditionalFormatting sqref="F86 H84:H86">
    <cfRule type="expression" dxfId="1408" priority="3">
      <formula>F84&gt;0</formula>
    </cfRule>
    <cfRule type="expression" dxfId="1407" priority="4">
      <formula>F84&lt;0</formula>
    </cfRule>
  </conditionalFormatting>
  <conditionalFormatting sqref="J86">
    <cfRule type="expression" dxfId="1406" priority="1">
      <formula>J86&gt;0</formula>
    </cfRule>
    <cfRule type="expression" dxfId="1405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1249</v>
      </c>
    </row>
    <row r="12" spans="1:21" x14ac:dyDescent="0.25">
      <c r="H12" s="70"/>
      <c r="O12" s="11" t="s">
        <v>925</v>
      </c>
      <c r="Q12" s="1" t="s">
        <v>1261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1262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2" priority="43">
      <formula>F54&gt;0</formula>
    </cfRule>
    <cfRule type="expression" dxfId="1381" priority="44">
      <formula>F54&lt;0</formula>
    </cfRule>
  </conditionalFormatting>
  <conditionalFormatting sqref="Q7">
    <cfRule type="expression" dxfId="1380" priority="41">
      <formula>Q7&gt;0</formula>
    </cfRule>
    <cfRule type="expression" dxfId="1379" priority="42">
      <formula>Q7&lt;0</formula>
    </cfRule>
  </conditionalFormatting>
  <conditionalFormatting sqref="Q8">
    <cfRule type="expression" dxfId="1378" priority="39">
      <formula>Q8&gt;0</formula>
    </cfRule>
    <cfRule type="expression" dxfId="1377" priority="40">
      <formula>Q8&lt;0</formula>
    </cfRule>
  </conditionalFormatting>
  <conditionalFormatting sqref="F33:F36 F38:F53">
    <cfRule type="expression" dxfId="1376" priority="37">
      <formula>F33&gt;0</formula>
    </cfRule>
    <cfRule type="expression" dxfId="1375" priority="38">
      <formula>F33&lt;0</formula>
    </cfRule>
  </conditionalFormatting>
  <conditionalFormatting sqref="H33:H36 H38:H53">
    <cfRule type="expression" dxfId="1374" priority="35">
      <formula>H33&gt;0</formula>
    </cfRule>
    <cfRule type="expression" dxfId="1373" priority="36">
      <formula>H33&lt;0</formula>
    </cfRule>
  </conditionalFormatting>
  <conditionalFormatting sqref="Q10">
    <cfRule type="expression" dxfId="1372" priority="33">
      <formula>Q10&gt;0</formula>
    </cfRule>
    <cfRule type="expression" dxfId="1371" priority="34">
      <formula>Q10&lt;0</formula>
    </cfRule>
  </conditionalFormatting>
  <conditionalFormatting sqref="J25:J37">
    <cfRule type="expression" dxfId="1370" priority="31">
      <formula>J25&gt;0</formula>
    </cfRule>
    <cfRule type="expression" dxfId="1369" priority="32">
      <formula>J25&lt;0</formula>
    </cfRule>
  </conditionalFormatting>
  <conditionalFormatting sqref="K25:K38">
    <cfRule type="expression" dxfId="1368" priority="29">
      <formula>K25&gt;0</formula>
    </cfRule>
    <cfRule type="expression" dxfId="1367" priority="30">
      <formula>K25&lt;0</formula>
    </cfRule>
  </conditionalFormatting>
  <conditionalFormatting sqref="L25">
    <cfRule type="expression" dxfId="1366" priority="27">
      <formula>L25&gt;0</formula>
    </cfRule>
    <cfRule type="expression" dxfId="1365" priority="28">
      <formula>L25&lt;0</formula>
    </cfRule>
  </conditionalFormatting>
  <conditionalFormatting sqref="F89:F110">
    <cfRule type="expression" dxfId="1364" priority="25">
      <formula>F89&gt;0</formula>
    </cfRule>
    <cfRule type="expression" dxfId="1363" priority="26">
      <formula>F89&lt;0</formula>
    </cfRule>
  </conditionalFormatting>
  <conditionalFormatting sqref="H89:H110">
    <cfRule type="expression" dxfId="1362" priority="23">
      <formula>H89&gt;0</formula>
    </cfRule>
    <cfRule type="expression" dxfId="1361" priority="24">
      <formula>H89&lt;0</formula>
    </cfRule>
  </conditionalFormatting>
  <conditionalFormatting sqref="J89:J102">
    <cfRule type="expression" dxfId="1360" priority="21">
      <formula>J89&gt;0</formula>
    </cfRule>
    <cfRule type="expression" dxfId="1359" priority="22">
      <formula>J89&lt;0</formula>
    </cfRule>
  </conditionalFormatting>
  <conditionalFormatting sqref="K89:K102">
    <cfRule type="expression" dxfId="1358" priority="19">
      <formula>K89&gt;0</formula>
    </cfRule>
    <cfRule type="expression" dxfId="1357" priority="20">
      <formula>K89&lt;0</formula>
    </cfRule>
  </conditionalFormatting>
  <conditionalFormatting sqref="L89:L102">
    <cfRule type="expression" dxfId="1356" priority="17">
      <formula>L89&gt;0</formula>
    </cfRule>
    <cfRule type="expression" dxfId="1355" priority="18">
      <formula>L89&lt;0</formula>
    </cfRule>
  </conditionalFormatting>
  <conditionalFormatting sqref="F29:F32">
    <cfRule type="expression" dxfId="1354" priority="15">
      <formula>F29&gt;0</formula>
    </cfRule>
    <cfRule type="expression" dxfId="1353" priority="16">
      <formula>F29&lt;0</formula>
    </cfRule>
  </conditionalFormatting>
  <conditionalFormatting sqref="H29:H32">
    <cfRule type="expression" dxfId="1352" priority="13">
      <formula>H29&gt;0</formula>
    </cfRule>
    <cfRule type="expression" dxfId="1351" priority="14">
      <formula>H29&lt;0</formula>
    </cfRule>
  </conditionalFormatting>
  <conditionalFormatting sqref="F25:F28">
    <cfRule type="expression" dxfId="1350" priority="11">
      <formula>F25&gt;0</formula>
    </cfRule>
    <cfRule type="expression" dxfId="1349" priority="12">
      <formula>F25&lt;0</formula>
    </cfRule>
  </conditionalFormatting>
  <conditionalFormatting sqref="H25:H28">
    <cfRule type="expression" dxfId="1348" priority="9">
      <formula>H25&gt;0</formula>
    </cfRule>
    <cfRule type="expression" dxfId="1347" priority="10">
      <formula>H25&lt;0</formula>
    </cfRule>
  </conditionalFormatting>
  <conditionalFormatting sqref="F37">
    <cfRule type="expression" dxfId="1346" priority="7">
      <formula>F37&gt;0</formula>
    </cfRule>
    <cfRule type="expression" dxfId="1345" priority="8">
      <formula>F37&lt;0</formula>
    </cfRule>
  </conditionalFormatting>
  <conditionalFormatting sqref="H37">
    <cfRule type="expression" dxfId="1344" priority="5">
      <formula>H37&gt;0</formula>
    </cfRule>
    <cfRule type="expression" dxfId="1343" priority="6">
      <formula>H37&lt;0</formula>
    </cfRule>
  </conditionalFormatting>
  <conditionalFormatting sqref="J49">
    <cfRule type="expression" dxfId="1342" priority="3">
      <formula>J49&gt;0</formula>
    </cfRule>
    <cfRule type="expression" dxfId="1341" priority="4">
      <formula>J49&lt;0</formula>
    </cfRule>
  </conditionalFormatting>
  <conditionalFormatting sqref="J38:J48">
    <cfRule type="expression" dxfId="1340" priority="1">
      <formula>J38&gt;0</formula>
    </cfRule>
    <cfRule type="expression" dxfId="133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4" activePane="bottomLeft" state="frozen"/>
      <selection activeCell="A2" sqref="A2"/>
      <selection pane="bottomLeft" activeCell="S30" sqref="S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 t="s">
        <v>942</v>
      </c>
      <c r="U2" t="s">
        <v>1279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1280</v>
      </c>
      <c r="M3" s="4"/>
      <c r="O3" s="11" t="s">
        <v>58</v>
      </c>
      <c r="Q3" s="221">
        <f>IF(Q2=0, Q4, (F18-K18-M18)/Q2)</f>
        <v>188.8013333333333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189.76</v>
      </c>
      <c r="R4" s="495">
        <v>1.1000000000000001E-3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5692.7999999999993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5664.0399999999991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28.760000000000218</v>
      </c>
      <c r="R7" s="29">
        <v>43418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28.760000000000218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5.0776477567249217E-3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1.0118043844856661E-2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22.013921113689097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208.73600000000002</v>
      </c>
    </row>
    <row r="23" spans="1:16" x14ac:dyDescent="0.25">
      <c r="O23" s="81">
        <v>1.0900000000000001</v>
      </c>
      <c r="P23" s="81">
        <f t="shared" ref="P23:P42" si="0">O23*$Q$4</f>
        <v>206.83840000000001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204.9408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203.04320000000001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201.1456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199.24799999999999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9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197.35040000000001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195.4528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193.55519999999999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191.6576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189.76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187.86239999999998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185.9648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184.06719999999999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 t="shared" ref="F36:F39" si="4">C36*(E36-D36)</f>
        <v>-1426.0860000000011</v>
      </c>
      <c r="G36" s="39">
        <f t="shared" ref="G36:G39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182.16959999999997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180.27199999999999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 t="shared" si="4"/>
        <v>-80.999999999999659</v>
      </c>
      <c r="G38" s="39">
        <f t="shared" si="5"/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178.37439999999998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 t="shared" si="4"/>
        <v>28.760999999999797</v>
      </c>
      <c r="G39" s="39">
        <f t="shared" si="5"/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176.4768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174.57919999999999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172.6816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170.78399999999999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5">
      <formula>F47&gt;0</formula>
    </cfRule>
    <cfRule type="expression" dxfId="1337" priority="36">
      <formula>F47&lt;0</formula>
    </cfRule>
  </conditionalFormatting>
  <conditionalFormatting sqref="Q7">
    <cfRule type="expression" dxfId="1336" priority="33">
      <formula>Q7&gt;0</formula>
    </cfRule>
    <cfRule type="expression" dxfId="1335" priority="34">
      <formula>Q7&lt;0</formula>
    </cfRule>
  </conditionalFormatting>
  <conditionalFormatting sqref="Q8">
    <cfRule type="expression" dxfId="1334" priority="31">
      <formula>Q8&gt;0</formula>
    </cfRule>
    <cfRule type="expression" dxfId="1333" priority="32">
      <formula>Q8&lt;0</formula>
    </cfRule>
  </conditionalFormatting>
  <conditionalFormatting sqref="F34:F46">
    <cfRule type="expression" dxfId="1332" priority="29">
      <formula>F34&gt;0</formula>
    </cfRule>
    <cfRule type="expression" dxfId="1331" priority="30">
      <formula>F34&lt;0</formula>
    </cfRule>
  </conditionalFormatting>
  <conditionalFormatting sqref="H34:H46">
    <cfRule type="expression" dxfId="1330" priority="27">
      <formula>H34&gt;0</formula>
    </cfRule>
    <cfRule type="expression" dxfId="1329" priority="28">
      <formula>H34&lt;0</formula>
    </cfRule>
  </conditionalFormatting>
  <conditionalFormatting sqref="Q10">
    <cfRule type="expression" dxfId="1328" priority="25">
      <formula>Q10&gt;0</formula>
    </cfRule>
    <cfRule type="expression" dxfId="1327" priority="26">
      <formula>Q10&lt;0</formula>
    </cfRule>
  </conditionalFormatting>
  <conditionalFormatting sqref="J25:J38">
    <cfRule type="expression" dxfId="1326" priority="23">
      <formula>J25&gt;0</formula>
    </cfRule>
    <cfRule type="expression" dxfId="1325" priority="24">
      <formula>J25&lt;0</formula>
    </cfRule>
  </conditionalFormatting>
  <conditionalFormatting sqref="K25:K29 K31:K38">
    <cfRule type="expression" dxfId="1324" priority="21">
      <formula>K25&gt;0</formula>
    </cfRule>
    <cfRule type="expression" dxfId="1323" priority="22">
      <formula>K25&lt;0</formula>
    </cfRule>
  </conditionalFormatting>
  <conditionalFormatting sqref="L25:L38">
    <cfRule type="expression" dxfId="1322" priority="19">
      <formula>L25&gt;0</formula>
    </cfRule>
    <cfRule type="expression" dxfId="1321" priority="20">
      <formula>L25&lt;0</formula>
    </cfRule>
  </conditionalFormatting>
  <conditionalFormatting sqref="F89:F110">
    <cfRule type="expression" dxfId="1320" priority="17">
      <formula>F89&gt;0</formula>
    </cfRule>
    <cfRule type="expression" dxfId="1319" priority="18">
      <formula>F89&lt;0</formula>
    </cfRule>
  </conditionalFormatting>
  <conditionalFormatting sqref="H89:H110">
    <cfRule type="expression" dxfId="1318" priority="15">
      <formula>H89&gt;0</formula>
    </cfRule>
    <cfRule type="expression" dxfId="1317" priority="16">
      <formula>H89&lt;0</formula>
    </cfRule>
  </conditionalFormatting>
  <conditionalFormatting sqref="J89:J102">
    <cfRule type="expression" dxfId="1316" priority="13">
      <formula>J89&gt;0</formula>
    </cfRule>
    <cfRule type="expression" dxfId="1315" priority="14">
      <formula>J89&lt;0</formula>
    </cfRule>
  </conditionalFormatting>
  <conditionalFormatting sqref="K89:K102">
    <cfRule type="expression" dxfId="1314" priority="11">
      <formula>K89&gt;0</formula>
    </cfRule>
    <cfRule type="expression" dxfId="1313" priority="12">
      <formula>K89&lt;0</formula>
    </cfRule>
  </conditionalFormatting>
  <conditionalFormatting sqref="L89:L102">
    <cfRule type="expression" dxfId="1312" priority="9">
      <formula>L89&gt;0</formula>
    </cfRule>
    <cfRule type="expression" dxfId="1311" priority="10">
      <formula>L89&lt;0</formula>
    </cfRule>
  </conditionalFormatting>
  <conditionalFormatting sqref="F25:F27">
    <cfRule type="expression" dxfId="1310" priority="7">
      <formula>F25&gt;0</formula>
    </cfRule>
    <cfRule type="expression" dxfId="1309" priority="8">
      <formula>F25&lt;0</formula>
    </cfRule>
  </conditionalFormatting>
  <conditionalFormatting sqref="H25:H27">
    <cfRule type="expression" dxfId="1308" priority="5">
      <formula>H25&gt;0</formula>
    </cfRule>
    <cfRule type="expression" dxfId="1307" priority="6">
      <formula>H25&lt;0</formula>
    </cfRule>
  </conditionalFormatting>
  <conditionalFormatting sqref="F28:F33">
    <cfRule type="expression" dxfId="1306" priority="3">
      <formula>F28&gt;0</formula>
    </cfRule>
    <cfRule type="expression" dxfId="1305" priority="4">
      <formula>F28&lt;0</formula>
    </cfRule>
  </conditionalFormatting>
  <conditionalFormatting sqref="H28:H33">
    <cfRule type="expression" dxfId="1304" priority="1">
      <formula>H28&gt;0</formula>
    </cfRule>
    <cfRule type="expression" dxfId="1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35" activePane="bottomLeft" state="frozen"/>
      <selection activeCell="A2" sqref="A2"/>
      <selection pane="bottomLeft" activeCell="A56" sqref="A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  <c r="U2" s="877">
        <v>25.8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53.549900000000001</v>
      </c>
      <c r="R4" s="495">
        <v>1.6999999999999999E-3</v>
      </c>
      <c r="T4" t="s">
        <v>1118</v>
      </c>
      <c r="U4" s="11" t="s">
        <v>1315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21419.96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-1648.4500000000007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-1648.4500000000007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-7.1459194630232453E-2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4.66854279839925E-2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14.671205479452055</v>
      </c>
    </row>
    <row r="14" spans="1:21" x14ac:dyDescent="0.25">
      <c r="H14" s="70"/>
      <c r="O14" s="11" t="s">
        <v>1039</v>
      </c>
      <c r="Q14" s="1">
        <v>43407</v>
      </c>
      <c r="T14" s="1">
        <v>43407</v>
      </c>
      <c r="U14" s="475" t="s">
        <v>1316</v>
      </c>
    </row>
    <row r="15" spans="1:21" x14ac:dyDescent="0.25">
      <c r="H15" s="70"/>
      <c r="U15" s="475" t="s">
        <v>1317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58.904890000000009</v>
      </c>
    </row>
    <row r="23" spans="1:16" x14ac:dyDescent="0.25">
      <c r="O23" s="81">
        <v>1.0900000000000001</v>
      </c>
      <c r="P23" s="81">
        <f t="shared" ref="P23:P42" si="1">O23*$Q$4</f>
        <v>58.369391000000007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57.833892000000006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57.298393000000004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56.762894000000003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56.227395000000001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55.691896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55.156397000000005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54.620898000000004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54.085399000000002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53.549900000000001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53.014400999999999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52.478901999999998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51.943402999999996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51.407904000000002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50.872405000000001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50.336905999999999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49.801407000000005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49.265908000000003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48.730409000000002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48.19491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5" si="8">C43*(E43-D43)</f>
        <v>138.58000000000033</v>
      </c>
      <c r="G43" s="39">
        <f t="shared" ref="G43:G55" si="9">D43*C43</f>
        <v>11867.42</v>
      </c>
      <c r="H43" s="222">
        <f t="shared" ref="H43:H55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2" priority="35">
      <formula>F25&gt;0</formula>
    </cfRule>
    <cfRule type="expression" dxfId="1301" priority="36">
      <formula>F25&lt;0</formula>
    </cfRule>
  </conditionalFormatting>
  <conditionalFormatting sqref="Q7">
    <cfRule type="expression" dxfId="1300" priority="33">
      <formula>Q7&gt;0</formula>
    </cfRule>
    <cfRule type="expression" dxfId="1299" priority="34">
      <formula>Q7&lt;0</formula>
    </cfRule>
  </conditionalFormatting>
  <conditionalFormatting sqref="Q8">
    <cfRule type="expression" dxfId="1298" priority="31">
      <formula>Q8&gt;0</formula>
    </cfRule>
    <cfRule type="expression" dxfId="1297" priority="32">
      <formula>Q8&lt;0</formula>
    </cfRule>
  </conditionalFormatting>
  <conditionalFormatting sqref="F39:F62">
    <cfRule type="expression" dxfId="1296" priority="29">
      <formula>F39&gt;0</formula>
    </cfRule>
    <cfRule type="expression" dxfId="1295" priority="30">
      <formula>F39&lt;0</formula>
    </cfRule>
  </conditionalFormatting>
  <conditionalFormatting sqref="H39:H62">
    <cfRule type="expression" dxfId="1294" priority="27">
      <formula>H39&gt;0</formula>
    </cfRule>
    <cfRule type="expression" dxfId="1293" priority="28">
      <formula>H39&lt;0</formula>
    </cfRule>
  </conditionalFormatting>
  <conditionalFormatting sqref="Q10">
    <cfRule type="expression" dxfId="1292" priority="25">
      <formula>Q10&gt;0</formula>
    </cfRule>
    <cfRule type="expression" dxfId="1291" priority="26">
      <formula>Q10&lt;0</formula>
    </cfRule>
  </conditionalFormatting>
  <conditionalFormatting sqref="L25:L32">
    <cfRule type="expression" dxfId="1290" priority="19">
      <formula>L25&gt;0</formula>
    </cfRule>
    <cfRule type="expression" dxfId="1289" priority="20">
      <formula>L25&lt;0</formula>
    </cfRule>
  </conditionalFormatting>
  <conditionalFormatting sqref="F88:F109">
    <cfRule type="expression" dxfId="1288" priority="17">
      <formula>F88&gt;0</formula>
    </cfRule>
    <cfRule type="expression" dxfId="1287" priority="18">
      <formula>F88&lt;0</formula>
    </cfRule>
  </conditionalFormatting>
  <conditionalFormatting sqref="H88:H109">
    <cfRule type="expression" dxfId="1286" priority="15">
      <formula>H88&gt;0</formula>
    </cfRule>
    <cfRule type="expression" dxfId="1285" priority="16">
      <formula>H88&lt;0</formula>
    </cfRule>
  </conditionalFormatting>
  <conditionalFormatting sqref="J88:J101">
    <cfRule type="expression" dxfId="1284" priority="13">
      <formula>J88&gt;0</formula>
    </cfRule>
    <cfRule type="expression" dxfId="1283" priority="14">
      <formula>J88&lt;0</formula>
    </cfRule>
  </conditionalFormatting>
  <conditionalFormatting sqref="K88:K101">
    <cfRule type="expression" dxfId="1282" priority="11">
      <formula>K88&gt;0</formula>
    </cfRule>
    <cfRule type="expression" dxfId="1281" priority="12">
      <formula>K88&lt;0</formula>
    </cfRule>
  </conditionalFormatting>
  <conditionalFormatting sqref="L88:L101">
    <cfRule type="expression" dxfId="1280" priority="9">
      <formula>L88&gt;0</formula>
    </cfRule>
    <cfRule type="expression" dxfId="1279" priority="10">
      <formula>L88&lt;0</formula>
    </cfRule>
  </conditionalFormatting>
  <conditionalFormatting sqref="F25:F29">
    <cfRule type="expression" dxfId="1278" priority="7">
      <formula>F25&gt;0</formula>
    </cfRule>
    <cfRule type="expression" dxfId="1277" priority="8">
      <formula>F25&lt;0</formula>
    </cfRule>
  </conditionalFormatting>
  <conditionalFormatting sqref="H25:H29">
    <cfRule type="expression" dxfId="1276" priority="5">
      <formula>H25&gt;0</formula>
    </cfRule>
    <cfRule type="expression" dxfId="1275" priority="6">
      <formula>H25&lt;0</formula>
    </cfRule>
  </conditionalFormatting>
  <conditionalFormatting sqref="F35:F38">
    <cfRule type="expression" dxfId="1274" priority="3">
      <formula>F35&gt;0</formula>
    </cfRule>
    <cfRule type="expression" dxfId="1273" priority="4">
      <formula>F35&lt;0</formula>
    </cfRule>
  </conditionalFormatting>
  <conditionalFormatting sqref="H35:H38">
    <cfRule type="expression" dxfId="1272" priority="1">
      <formula>H35&gt;0</formula>
    </cfRule>
    <cfRule type="expression" dxfId="127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0" priority="35">
      <formula>F47&gt;0</formula>
    </cfRule>
    <cfRule type="expression" dxfId="1269" priority="36">
      <formula>F47&lt;0</formula>
    </cfRule>
  </conditionalFormatting>
  <conditionalFormatting sqref="Q7">
    <cfRule type="expression" dxfId="1268" priority="33">
      <formula>Q7&gt;0</formula>
    </cfRule>
    <cfRule type="expression" dxfId="1267" priority="34">
      <formula>Q7&lt;0</formula>
    </cfRule>
  </conditionalFormatting>
  <conditionalFormatting sqref="Q8">
    <cfRule type="expression" dxfId="1266" priority="31">
      <formula>Q8&gt;0</formula>
    </cfRule>
    <cfRule type="expression" dxfId="1265" priority="32">
      <formula>Q8&lt;0</formula>
    </cfRule>
  </conditionalFormatting>
  <conditionalFormatting sqref="F32:F46">
    <cfRule type="expression" dxfId="1264" priority="29">
      <formula>F32&gt;0</formula>
    </cfRule>
    <cfRule type="expression" dxfId="1263" priority="30">
      <formula>F32&lt;0</formula>
    </cfRule>
  </conditionalFormatting>
  <conditionalFormatting sqref="H32:H46">
    <cfRule type="expression" dxfId="1262" priority="27">
      <formula>H32&gt;0</formula>
    </cfRule>
    <cfRule type="expression" dxfId="1261" priority="28">
      <formula>H32&lt;0</formula>
    </cfRule>
  </conditionalFormatting>
  <conditionalFormatting sqref="Q10">
    <cfRule type="expression" dxfId="1260" priority="25">
      <formula>Q10&gt;0</formula>
    </cfRule>
    <cfRule type="expression" dxfId="1259" priority="26">
      <formula>Q10&lt;0</formula>
    </cfRule>
  </conditionalFormatting>
  <conditionalFormatting sqref="J25:J38">
    <cfRule type="expression" dxfId="1258" priority="23">
      <formula>J25&gt;0</formula>
    </cfRule>
    <cfRule type="expression" dxfId="1257" priority="24">
      <formula>J25&lt;0</formula>
    </cfRule>
  </conditionalFormatting>
  <conditionalFormatting sqref="K25:K38">
    <cfRule type="expression" dxfId="1256" priority="21">
      <formula>K25&gt;0</formula>
    </cfRule>
    <cfRule type="expression" dxfId="1255" priority="22">
      <formula>K25&lt;0</formula>
    </cfRule>
  </conditionalFormatting>
  <conditionalFormatting sqref="L25:L38">
    <cfRule type="expression" dxfId="1254" priority="19">
      <formula>L25&gt;0</formula>
    </cfRule>
    <cfRule type="expression" dxfId="1253" priority="20">
      <formula>L25&lt;0</formula>
    </cfRule>
  </conditionalFormatting>
  <conditionalFormatting sqref="F89:F110">
    <cfRule type="expression" dxfId="1252" priority="17">
      <formula>F89&gt;0</formula>
    </cfRule>
    <cfRule type="expression" dxfId="1251" priority="18">
      <formula>F89&lt;0</formula>
    </cfRule>
  </conditionalFormatting>
  <conditionalFormatting sqref="H89:H110">
    <cfRule type="expression" dxfId="1250" priority="15">
      <formula>H89&gt;0</formula>
    </cfRule>
    <cfRule type="expression" dxfId="1249" priority="16">
      <formula>H89&lt;0</formula>
    </cfRule>
  </conditionalFormatting>
  <conditionalFormatting sqref="J89:J102">
    <cfRule type="expression" dxfId="1248" priority="13">
      <formula>J89&gt;0</formula>
    </cfRule>
    <cfRule type="expression" dxfId="1247" priority="14">
      <formula>J89&lt;0</formula>
    </cfRule>
  </conditionalFormatting>
  <conditionalFormatting sqref="K89:K102">
    <cfRule type="expression" dxfId="1246" priority="11">
      <formula>K89&gt;0</formula>
    </cfRule>
    <cfRule type="expression" dxfId="1245" priority="12">
      <formula>K89&lt;0</formula>
    </cfRule>
  </conditionalFormatting>
  <conditionalFormatting sqref="L89:L102">
    <cfRule type="expression" dxfId="1244" priority="9">
      <formula>L89&gt;0</formula>
    </cfRule>
    <cfRule type="expression" dxfId="1243" priority="10">
      <formula>L89&lt;0</formula>
    </cfRule>
  </conditionalFormatting>
  <conditionalFormatting sqref="F25:F28">
    <cfRule type="expression" dxfId="1242" priority="7">
      <formula>F25&gt;0</formula>
    </cfRule>
    <cfRule type="expression" dxfId="1241" priority="8">
      <formula>F25&lt;0</formula>
    </cfRule>
  </conditionalFormatting>
  <conditionalFormatting sqref="H25:H28">
    <cfRule type="expression" dxfId="1240" priority="5">
      <formula>H25&gt;0</formula>
    </cfRule>
    <cfRule type="expression" dxfId="1239" priority="6">
      <formula>H25&lt;0</formula>
    </cfRule>
  </conditionalFormatting>
  <conditionalFormatting sqref="F29:F31">
    <cfRule type="expression" dxfId="1238" priority="3">
      <formula>F29&gt;0</formula>
    </cfRule>
    <cfRule type="expression" dxfId="1237" priority="4">
      <formula>F29&lt;0</formula>
    </cfRule>
  </conditionalFormatting>
  <conditionalFormatting sqref="H29:H31">
    <cfRule type="expression" dxfId="1236" priority="1">
      <formula>H29&gt;0</formula>
    </cfRule>
    <cfRule type="expression" dxfId="123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129.3699</v>
      </c>
      <c r="R4" s="495">
        <v>-2.4799999999999999E-2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6468.4949999999999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1031.4349999999949</v>
      </c>
      <c r="R7">
        <v>10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1031.4349999999949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0.18970454620695626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4.0194821206478481E-3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15.008109048723899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142.30689000000001</v>
      </c>
    </row>
    <row r="20" spans="1:21" x14ac:dyDescent="0.25">
      <c r="O20" s="81">
        <v>1.0900000000000001</v>
      </c>
      <c r="P20" s="81">
        <f t="shared" ref="P20:P39" si="2">O20*$Q$4</f>
        <v>141.01319100000001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139.719492</v>
      </c>
    </row>
    <row r="22" spans="1:21" x14ac:dyDescent="0.25">
      <c r="O22" s="81">
        <v>1.07</v>
      </c>
      <c r="P22" s="81">
        <f t="shared" si="2"/>
        <v>138.425793</v>
      </c>
    </row>
    <row r="23" spans="1:21" x14ac:dyDescent="0.25">
      <c r="O23" s="81">
        <v>1.06</v>
      </c>
      <c r="P23" s="81">
        <f t="shared" si="2"/>
        <v>137.132094</v>
      </c>
    </row>
    <row r="24" spans="1:21" x14ac:dyDescent="0.25">
      <c r="O24" s="81">
        <v>1.05</v>
      </c>
      <c r="P24" s="81">
        <f t="shared" si="2"/>
        <v>135.83839500000002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134.54469600000002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133.25099700000001</v>
      </c>
      <c r="T26" s="67"/>
    </row>
    <row r="27" spans="1:21" x14ac:dyDescent="0.25">
      <c r="O27" s="81">
        <v>1.02</v>
      </c>
      <c r="P27" s="81">
        <f t="shared" si="2"/>
        <v>131.95729800000001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130.663599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129.3699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128.076201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126.78250199999999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125.488803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124.195104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122.901405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121.60770599999999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120.314007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119.020308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117.72660900000001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116.43291000000001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4" priority="39">
      <formula>F7&gt;0</formula>
    </cfRule>
    <cfRule type="expression" dxfId="1233" priority="40">
      <formula>F7&lt;0</formula>
    </cfRule>
  </conditionalFormatting>
  <conditionalFormatting sqref="Q8">
    <cfRule type="expression" dxfId="1232" priority="37">
      <formula>Q8&gt;0</formula>
    </cfRule>
    <cfRule type="expression" dxfId="1231" priority="38">
      <formula>Q8&lt;0</formula>
    </cfRule>
  </conditionalFormatting>
  <conditionalFormatting sqref="F41:F61">
    <cfRule type="expression" dxfId="1230" priority="35">
      <formula>F41&gt;0</formula>
    </cfRule>
    <cfRule type="expression" dxfId="1229" priority="36">
      <formula>F41&lt;0</formula>
    </cfRule>
  </conditionalFormatting>
  <conditionalFormatting sqref="H41:H61">
    <cfRule type="expression" dxfId="1228" priority="33">
      <formula>H41&gt;0</formula>
    </cfRule>
    <cfRule type="expression" dxfId="1227" priority="34">
      <formula>H41&lt;0</formula>
    </cfRule>
  </conditionalFormatting>
  <conditionalFormatting sqref="Q10">
    <cfRule type="expression" dxfId="1226" priority="31">
      <formula>Q10&gt;0</formula>
    </cfRule>
    <cfRule type="expression" dxfId="1225" priority="32">
      <formula>Q10&lt;0</formula>
    </cfRule>
  </conditionalFormatting>
  <conditionalFormatting sqref="J32:J45">
    <cfRule type="expression" dxfId="1224" priority="29">
      <formula>J32&gt;0</formula>
    </cfRule>
    <cfRule type="expression" dxfId="1223" priority="30">
      <formula>J32&lt;0</formula>
    </cfRule>
  </conditionalFormatting>
  <conditionalFormatting sqref="K32:K42 K44:K45">
    <cfRule type="expression" dxfId="1222" priority="27">
      <formula>K32&gt;0</formula>
    </cfRule>
    <cfRule type="expression" dxfId="1221" priority="28">
      <formula>K32&lt;0</formula>
    </cfRule>
  </conditionalFormatting>
  <conditionalFormatting sqref="L32">
    <cfRule type="expression" dxfId="1220" priority="25">
      <formula>L32&gt;0</formula>
    </cfRule>
    <cfRule type="expression" dxfId="1219" priority="26">
      <formula>L32&lt;0</formula>
    </cfRule>
  </conditionalFormatting>
  <conditionalFormatting sqref="F102:F123">
    <cfRule type="expression" dxfId="1218" priority="23">
      <formula>F102&gt;0</formula>
    </cfRule>
    <cfRule type="expression" dxfId="1217" priority="24">
      <formula>F102&lt;0</formula>
    </cfRule>
  </conditionalFormatting>
  <conditionalFormatting sqref="H102:H123">
    <cfRule type="expression" dxfId="1216" priority="21">
      <formula>H102&gt;0</formula>
    </cfRule>
    <cfRule type="expression" dxfId="1215" priority="22">
      <formula>H102&lt;0</formula>
    </cfRule>
  </conditionalFormatting>
  <conditionalFormatting sqref="J102:J115">
    <cfRule type="expression" dxfId="1214" priority="19">
      <formula>J102&gt;0</formula>
    </cfRule>
    <cfRule type="expression" dxfId="1213" priority="20">
      <formula>J102&lt;0</formula>
    </cfRule>
  </conditionalFormatting>
  <conditionalFormatting sqref="K102:K115">
    <cfRule type="expression" dxfId="1212" priority="17">
      <formula>K102&gt;0</formula>
    </cfRule>
    <cfRule type="expression" dxfId="1211" priority="18">
      <formula>K102&lt;0</formula>
    </cfRule>
  </conditionalFormatting>
  <conditionalFormatting sqref="L102:L115">
    <cfRule type="expression" dxfId="1210" priority="15">
      <formula>L102&gt;0</formula>
    </cfRule>
    <cfRule type="expression" dxfId="1209" priority="16">
      <formula>L102&lt;0</formula>
    </cfRule>
  </conditionalFormatting>
  <conditionalFormatting sqref="F32:F40">
    <cfRule type="expression" dxfId="1208" priority="13">
      <formula>F32&gt;0</formula>
    </cfRule>
    <cfRule type="expression" dxfId="1207" priority="14">
      <formula>F32&lt;0</formula>
    </cfRule>
  </conditionalFormatting>
  <conditionalFormatting sqref="H32:H40">
    <cfRule type="expression" dxfId="1206" priority="11">
      <formula>H32&gt;0</formula>
    </cfRule>
    <cfRule type="expression" dxfId="1205" priority="12">
      <formula>H32&lt;0</formula>
    </cfRule>
  </conditionalFormatting>
  <conditionalFormatting sqref="J61">
    <cfRule type="expression" dxfId="1204" priority="9">
      <formula>J61&gt;0</formula>
    </cfRule>
    <cfRule type="expression" dxfId="1203" priority="10">
      <formula>J61&lt;0</formula>
    </cfRule>
  </conditionalFormatting>
  <conditionalFormatting sqref="F62:F64">
    <cfRule type="expression" dxfId="1202" priority="7">
      <formula>F62&gt;0</formula>
    </cfRule>
    <cfRule type="expression" dxfId="1201" priority="8">
      <formula>F62&lt;0</formula>
    </cfRule>
  </conditionalFormatting>
  <conditionalFormatting sqref="H62:H64">
    <cfRule type="expression" dxfId="1200" priority="5">
      <formula>H62&gt;0</formula>
    </cfRule>
    <cfRule type="expression" dxfId="1199" priority="6">
      <formula>H62&lt;0</formula>
    </cfRule>
  </conditionalFormatting>
  <conditionalFormatting sqref="H68:H70 F68:F70">
    <cfRule type="expression" dxfId="1198" priority="3">
      <formula>F68&gt;0</formula>
    </cfRule>
    <cfRule type="expression" dxfId="1197" priority="4">
      <formula>F68&lt;0</formula>
    </cfRule>
  </conditionalFormatting>
  <conditionalFormatting sqref="H71:H73 F71:F73">
    <cfRule type="expression" dxfId="1196" priority="1">
      <formula>F71&gt;0</formula>
    </cfRule>
    <cfRule type="expression" dxfId="1195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4" priority="31">
      <formula>F47&gt;0</formula>
    </cfRule>
    <cfRule type="expression" dxfId="1193" priority="32">
      <formula>F47&lt;0</formula>
    </cfRule>
  </conditionalFormatting>
  <conditionalFormatting sqref="Q7">
    <cfRule type="expression" dxfId="1192" priority="29">
      <formula>Q7&gt;0</formula>
    </cfRule>
    <cfRule type="expression" dxfId="1191" priority="30">
      <formula>Q7&lt;0</formula>
    </cfRule>
  </conditionalFormatting>
  <conditionalFormatting sqref="Q8">
    <cfRule type="expression" dxfId="1190" priority="27">
      <formula>Q8&gt;0</formula>
    </cfRule>
    <cfRule type="expression" dxfId="1189" priority="28">
      <formula>Q8&lt;0</formula>
    </cfRule>
  </conditionalFormatting>
  <conditionalFormatting sqref="F32:F46">
    <cfRule type="expression" dxfId="1188" priority="25">
      <formula>F32&gt;0</formula>
    </cfRule>
    <cfRule type="expression" dxfId="1187" priority="26">
      <formula>F32&lt;0</formula>
    </cfRule>
  </conditionalFormatting>
  <conditionalFormatting sqref="H32:H46">
    <cfRule type="expression" dxfId="1186" priority="23">
      <formula>H32&gt;0</formula>
    </cfRule>
    <cfRule type="expression" dxfId="1185" priority="24">
      <formula>H32&lt;0</formula>
    </cfRule>
  </conditionalFormatting>
  <conditionalFormatting sqref="Q10">
    <cfRule type="expression" dxfId="1184" priority="21">
      <formula>Q10&gt;0</formula>
    </cfRule>
    <cfRule type="expression" dxfId="1183" priority="22">
      <formula>Q10&lt;0</formula>
    </cfRule>
  </conditionalFormatting>
  <conditionalFormatting sqref="J25:J38">
    <cfRule type="expression" dxfId="1182" priority="19">
      <formula>J25&gt;0</formula>
    </cfRule>
    <cfRule type="expression" dxfId="1181" priority="20">
      <formula>J25&lt;0</formula>
    </cfRule>
  </conditionalFormatting>
  <conditionalFormatting sqref="K25:K38">
    <cfRule type="expression" dxfId="1180" priority="17">
      <formula>K25&gt;0</formula>
    </cfRule>
    <cfRule type="expression" dxfId="1179" priority="18">
      <formula>K25&lt;0</formula>
    </cfRule>
  </conditionalFormatting>
  <conditionalFormatting sqref="L25:L38">
    <cfRule type="expression" dxfId="1178" priority="15">
      <formula>L25&gt;0</formula>
    </cfRule>
    <cfRule type="expression" dxfId="1177" priority="16">
      <formula>L25&lt;0</formula>
    </cfRule>
  </conditionalFormatting>
  <conditionalFormatting sqref="F89:F110">
    <cfRule type="expression" dxfId="1176" priority="13">
      <formula>F89&gt;0</formula>
    </cfRule>
    <cfRule type="expression" dxfId="1175" priority="14">
      <formula>F89&lt;0</formula>
    </cfRule>
  </conditionalFormatting>
  <conditionalFormatting sqref="H89:H110">
    <cfRule type="expression" dxfId="1174" priority="11">
      <formula>H89&gt;0</formula>
    </cfRule>
    <cfRule type="expression" dxfId="1173" priority="12">
      <formula>H89&lt;0</formula>
    </cfRule>
  </conditionalFormatting>
  <conditionalFormatting sqref="J89:J102">
    <cfRule type="expression" dxfId="1172" priority="9">
      <formula>J89&gt;0</formula>
    </cfRule>
    <cfRule type="expression" dxfId="1171" priority="10">
      <formula>J89&lt;0</formula>
    </cfRule>
  </conditionalFormatting>
  <conditionalFormatting sqref="K89:K102">
    <cfRule type="expression" dxfId="1170" priority="7">
      <formula>K89&gt;0</formula>
    </cfRule>
    <cfRule type="expression" dxfId="1169" priority="8">
      <formula>K89&lt;0</formula>
    </cfRule>
  </conditionalFormatting>
  <conditionalFormatting sqref="L89:L102">
    <cfRule type="expression" dxfId="1168" priority="5">
      <formula>L89&gt;0</formula>
    </cfRule>
    <cfRule type="expression" dxfId="1167" priority="6">
      <formula>L89&lt;0</formula>
    </cfRule>
  </conditionalFormatting>
  <conditionalFormatting sqref="F25:F31">
    <cfRule type="expression" dxfId="1166" priority="3">
      <formula>F25&gt;0</formula>
    </cfRule>
    <cfRule type="expression" dxfId="1165" priority="4">
      <formula>F25&lt;0</formula>
    </cfRule>
  </conditionalFormatting>
  <conditionalFormatting sqref="H25:H31">
    <cfRule type="expression" dxfId="1164" priority="1">
      <formula>H25&gt;0</formula>
    </cfRule>
    <cfRule type="expression" dxfId="116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78.549899999999994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4712.9939999999997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826.49399999999787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826.49399999999787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0.21265766113469642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1.2221530517543626E-2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22.126732394366197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86.404889999999995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85.619390999999993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84.833892000000006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84.048393000000004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83.262894000000003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82.477395000000001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81.691896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80.906396999999998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80.120897999999997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79.335398999999995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78.549899999999994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77.764400999999992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76.978901999999991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76.193402999999989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75.407903999999988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>C38*(E38-D38)</f>
        <v>727.79999999999973</v>
      </c>
      <c r="G38" s="39">
        <f>D38*C38</f>
        <v>3886.8</v>
      </c>
      <c r="H38" s="222">
        <f>(E38-D38)/D38</f>
        <v>0.18724915097252232</v>
      </c>
      <c r="I38" s="39"/>
      <c r="J38" s="39"/>
      <c r="K38" s="39"/>
      <c r="L38" s="39"/>
      <c r="O38" s="81">
        <v>0.95</v>
      </c>
      <c r="P38" s="81">
        <f t="shared" si="0"/>
        <v>74.622404999999986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73.836905999999985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73.051406999999998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72.265907999999996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71.480408999999995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70.694909999999993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2" priority="35">
      <formula>F47&gt;0</formula>
    </cfRule>
    <cfRule type="expression" dxfId="1161" priority="36">
      <formula>F47&lt;0</formula>
    </cfRule>
  </conditionalFormatting>
  <conditionalFormatting sqref="Q7">
    <cfRule type="expression" dxfId="1160" priority="33">
      <formula>Q7&gt;0</formula>
    </cfRule>
    <cfRule type="expression" dxfId="1159" priority="34">
      <formula>Q7&lt;0</formula>
    </cfRule>
  </conditionalFormatting>
  <conditionalFormatting sqref="Q8">
    <cfRule type="expression" dxfId="1158" priority="31">
      <formula>Q8&gt;0</formula>
    </cfRule>
    <cfRule type="expression" dxfId="1157" priority="32">
      <formula>Q8&lt;0</formula>
    </cfRule>
  </conditionalFormatting>
  <conditionalFormatting sqref="F30:F33 F38:F46">
    <cfRule type="expression" dxfId="1156" priority="29">
      <formula>F30&gt;0</formula>
    </cfRule>
    <cfRule type="expression" dxfId="1155" priority="30">
      <formula>F30&lt;0</formula>
    </cfRule>
  </conditionalFormatting>
  <conditionalFormatting sqref="H30:H33 H37:H46">
    <cfRule type="expression" dxfId="1154" priority="27">
      <formula>H30&gt;0</formula>
    </cfRule>
    <cfRule type="expression" dxfId="1153" priority="28">
      <formula>H30&lt;0</formula>
    </cfRule>
  </conditionalFormatting>
  <conditionalFormatting sqref="Q10">
    <cfRule type="expression" dxfId="1152" priority="25">
      <formula>Q10&gt;0</formula>
    </cfRule>
    <cfRule type="expression" dxfId="1151" priority="26">
      <formula>Q10&lt;0</formula>
    </cfRule>
  </conditionalFormatting>
  <conditionalFormatting sqref="J25:J38">
    <cfRule type="expression" dxfId="1150" priority="23">
      <formula>J25&gt;0</formula>
    </cfRule>
    <cfRule type="expression" dxfId="1149" priority="24">
      <formula>J25&lt;0</formula>
    </cfRule>
  </conditionalFormatting>
  <conditionalFormatting sqref="K25:K38">
    <cfRule type="expression" dxfId="1148" priority="21">
      <formula>K25&gt;0</formula>
    </cfRule>
    <cfRule type="expression" dxfId="1147" priority="22">
      <formula>K25&lt;0</formula>
    </cfRule>
  </conditionalFormatting>
  <conditionalFormatting sqref="L25:L38">
    <cfRule type="expression" dxfId="1146" priority="19">
      <formula>L25&gt;0</formula>
    </cfRule>
    <cfRule type="expression" dxfId="1145" priority="20">
      <formula>L25&lt;0</formula>
    </cfRule>
  </conditionalFormatting>
  <conditionalFormatting sqref="F89:F110">
    <cfRule type="expression" dxfId="1144" priority="17">
      <formula>F89&gt;0</formula>
    </cfRule>
    <cfRule type="expression" dxfId="1143" priority="18">
      <formula>F89&lt;0</formula>
    </cfRule>
  </conditionalFormatting>
  <conditionalFormatting sqref="H89:H110">
    <cfRule type="expression" dxfId="1142" priority="15">
      <formula>H89&gt;0</formula>
    </cfRule>
    <cfRule type="expression" dxfId="1141" priority="16">
      <formula>H89&lt;0</formula>
    </cfRule>
  </conditionalFormatting>
  <conditionalFormatting sqref="J89:J102">
    <cfRule type="expression" dxfId="1140" priority="13">
      <formula>J89&gt;0</formula>
    </cfRule>
    <cfRule type="expression" dxfId="1139" priority="14">
      <formula>J89&lt;0</formula>
    </cfRule>
  </conditionalFormatting>
  <conditionalFormatting sqref="K89:K102">
    <cfRule type="expression" dxfId="1138" priority="11">
      <formula>K89&gt;0</formula>
    </cfRule>
    <cfRule type="expression" dxfId="1137" priority="12">
      <formula>K89&lt;0</formula>
    </cfRule>
  </conditionalFormatting>
  <conditionalFormatting sqref="L89:L102">
    <cfRule type="expression" dxfId="1136" priority="9">
      <formula>L89&gt;0</formula>
    </cfRule>
    <cfRule type="expression" dxfId="1135" priority="10">
      <formula>L89&lt;0</formula>
    </cfRule>
  </conditionalFormatting>
  <conditionalFormatting sqref="F25:F29">
    <cfRule type="expression" dxfId="1134" priority="7">
      <formula>F25&gt;0</formula>
    </cfRule>
    <cfRule type="expression" dxfId="1133" priority="8">
      <formula>F25&lt;0</formula>
    </cfRule>
  </conditionalFormatting>
  <conditionalFormatting sqref="H25:H29">
    <cfRule type="expression" dxfId="1132" priority="5">
      <formula>H25&gt;0</formula>
    </cfRule>
    <cfRule type="expression" dxfId="1131" priority="6">
      <formula>H25&lt;0</formula>
    </cfRule>
  </conditionalFormatting>
  <conditionalFormatting sqref="F34:F37">
    <cfRule type="expression" dxfId="1130" priority="3">
      <formula>F34&gt;0</formula>
    </cfRule>
    <cfRule type="expression" dxfId="1129" priority="4">
      <formula>F34&lt;0</formula>
    </cfRule>
  </conditionalFormatting>
  <conditionalFormatting sqref="H34:H36">
    <cfRule type="expression" dxfId="1128" priority="1">
      <formula>H34&gt;0</formula>
    </cfRule>
    <cfRule type="expression" dxfId="112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6" priority="57">
      <formula>F27&gt;0</formula>
    </cfRule>
    <cfRule type="expression" dxfId="1125" priority="58">
      <formula>F27&lt;0</formula>
    </cfRule>
  </conditionalFormatting>
  <conditionalFormatting sqref="H28:H33">
    <cfRule type="expression" dxfId="1124" priority="53">
      <formula>H28&gt;0</formula>
    </cfRule>
    <cfRule type="expression" dxfId="1123" priority="54">
      <formula>H28&lt;0</formula>
    </cfRule>
  </conditionalFormatting>
  <conditionalFormatting sqref="F24:F26">
    <cfRule type="expression" dxfId="1122" priority="39">
      <formula>F24&gt;0</formula>
    </cfRule>
    <cfRule type="expression" dxfId="1121" priority="40">
      <formula>F24&lt;0</formula>
    </cfRule>
  </conditionalFormatting>
  <conditionalFormatting sqref="Q8">
    <cfRule type="expression" dxfId="1120" priority="33">
      <formula>Q8&gt;0</formula>
    </cfRule>
    <cfRule type="expression" dxfId="1119" priority="34">
      <formula>Q8&lt;0</formula>
    </cfRule>
  </conditionalFormatting>
  <conditionalFormatting sqref="Q7">
    <cfRule type="expression" dxfId="1118" priority="35">
      <formula>Q7&gt;0</formula>
    </cfRule>
    <cfRule type="expression" dxfId="1117" priority="36">
      <formula>Q7&lt;0</formula>
    </cfRule>
  </conditionalFormatting>
  <conditionalFormatting sqref="F34">
    <cfRule type="expression" dxfId="1116" priority="31">
      <formula>F34&gt;0</formula>
    </cfRule>
    <cfRule type="expression" dxfId="1115" priority="32">
      <formula>F34&lt;0</formula>
    </cfRule>
  </conditionalFormatting>
  <conditionalFormatting sqref="H34">
    <cfRule type="expression" dxfId="1114" priority="29">
      <formula>H34&gt;0</formula>
    </cfRule>
    <cfRule type="expression" dxfId="1113" priority="30">
      <formula>H34&lt;0</formula>
    </cfRule>
  </conditionalFormatting>
  <conditionalFormatting sqref="M36">
    <cfRule type="expression" dxfId="1112" priority="19">
      <formula>M36&gt;0</formula>
    </cfRule>
    <cfRule type="expression" dxfId="1111" priority="20">
      <formula>M36&lt;0</formula>
    </cfRule>
  </conditionalFormatting>
  <conditionalFormatting sqref="Q10">
    <cfRule type="expression" dxfId="1110" priority="15">
      <formula>Q10&gt;0</formula>
    </cfRule>
    <cfRule type="expression" dxfId="1109" priority="16">
      <formula>Q10&lt;0</formula>
    </cfRule>
  </conditionalFormatting>
  <conditionalFormatting sqref="F23">
    <cfRule type="expression" dxfId="1108" priority="13">
      <formula>F23&gt;0</formula>
    </cfRule>
    <cfRule type="expression" dxfId="1107" priority="14">
      <formula>F23&lt;0</formula>
    </cfRule>
  </conditionalFormatting>
  <conditionalFormatting sqref="I25:J25">
    <cfRule type="expression" dxfId="1106" priority="9">
      <formula>I25&gt;0</formula>
    </cfRule>
    <cfRule type="expression" dxfId="1105" priority="10">
      <formula>I25&lt;0</formula>
    </cfRule>
  </conditionalFormatting>
  <conditionalFormatting sqref="I26:J27">
    <cfRule type="expression" dxfId="1104" priority="7">
      <formula>I26&gt;0</formula>
    </cfRule>
    <cfRule type="expression" dxfId="1103" priority="8">
      <formula>I26&lt;0</formula>
    </cfRule>
  </conditionalFormatting>
  <conditionalFormatting sqref="K25:K27">
    <cfRule type="expression" dxfId="1102" priority="5">
      <formula>K25&gt;0</formula>
    </cfRule>
    <cfRule type="expression" dxfId="1101" priority="6">
      <formula>K25&lt;0</formula>
    </cfRule>
  </conditionalFormatting>
  <conditionalFormatting sqref="I23:J23">
    <cfRule type="expression" dxfId="1100" priority="3">
      <formula>I23&gt;0</formula>
    </cfRule>
    <cfRule type="expression" dxfId="109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36.6</v>
      </c>
      <c r="R4" s="494">
        <v>2.69E-2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18300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10859.410000000036</v>
      </c>
      <c r="R7" s="29">
        <v>43413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9407.1500000000378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1.0578329781791076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2.7322404371584699E-3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19.263157894736842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43407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40.260000000000005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39.894000000000005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39.528000000000006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39.162000000000006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38.796000000000006</v>
      </c>
      <c r="V23" t="s">
        <v>1218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38.43</v>
      </c>
      <c r="V24" t="s">
        <v>1219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38.064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37.698</v>
      </c>
      <c r="U26" s="1">
        <v>43339</v>
      </c>
      <c r="V26" t="s">
        <v>1264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37.332000000000001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36.966000000000001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36.6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36.234000000000002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35.868000000000002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 t="shared" ref="F32:F35" si="4">D32*C32+E32</f>
        <v>3008</v>
      </c>
      <c r="G32" s="29"/>
      <c r="O32" s="81">
        <v>0.97</v>
      </c>
      <c r="P32" s="81">
        <f t="shared" si="3"/>
        <v>35.502000000000002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35.136000000000003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34.770000000000003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34.403999999999996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34.038000000000004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33.672000000000004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33.306000000000004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32.940000000000005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5">C47*(E47-D47)</f>
        <v>267.00000000000017</v>
      </c>
      <c r="G47" s="527">
        <f t="shared" ref="G47:G52" si="6">D47*C47</f>
        <v>2758</v>
      </c>
      <c r="H47" s="568">
        <f t="shared" ref="H47:H52" si="7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5"/>
        <v>436.92999999999989</v>
      </c>
      <c r="G48" s="527">
        <f t="shared" si="6"/>
        <v>2718.07</v>
      </c>
      <c r="H48" s="568">
        <f t="shared" si="7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222">
        <f t="shared" si="7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222">
        <f t="shared" si="7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222">
        <f t="shared" si="7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222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222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222">
        <f t="shared" si="10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222">
        <f t="shared" si="10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222">
        <f t="shared" si="10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222">
        <f t="shared" si="10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222">
        <f t="shared" si="10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222">
        <f t="shared" si="10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222">
        <f t="shared" si="10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222">
        <f t="shared" si="10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222">
        <f t="shared" si="10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222">
        <f t="shared" si="10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222">
        <f t="shared" si="10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222">
        <f t="shared" si="10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222">
        <f t="shared" si="10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222">
        <f t="shared" ref="H68:H79" si="13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222">
        <f t="shared" si="13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222">
        <f t="shared" si="13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222">
        <f t="shared" si="13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222">
        <f t="shared" si="13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222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222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222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222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222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222">
        <f t="shared" si="13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222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222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222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222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222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222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222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222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222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222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222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222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222">
        <f t="shared" si="16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222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222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222">
        <f t="shared" si="19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222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222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222">
        <f t="shared" si="19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222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222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222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222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222">
        <f t="shared" si="22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222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222">
        <f t="shared" si="22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222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222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222">
        <f t="shared" si="22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222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222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222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222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222">
        <f t="shared" si="26"/>
        <v>0.5913271278078146</v>
      </c>
      <c r="I116" s="229" t="s">
        <v>1180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222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222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222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222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222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222">
        <f t="shared" si="26"/>
        <v>0.36989465902790614</v>
      </c>
      <c r="I122" s="39" t="s">
        <v>1258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222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222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222">
        <f t="shared" si="29"/>
        <v>0.83622828784119119</v>
      </c>
      <c r="I125" s="508" t="s">
        <v>1263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222">
        <f t="shared" si="29"/>
        <v>0.8659184878913172</v>
      </c>
      <c r="I126" s="39"/>
      <c r="J126" s="39"/>
      <c r="K126" s="863">
        <f t="shared" si="30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222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222">
        <f t="shared" si="29"/>
        <v>0.35217784396107005</v>
      </c>
      <c r="I128" s="39" t="s">
        <v>1258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222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222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222">
        <f t="shared" si="29"/>
        <v>0.37921253700650603</v>
      </c>
      <c r="I131" s="39"/>
      <c r="J131" s="39"/>
      <c r="K131" s="863">
        <f t="shared" si="30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222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222">
        <f t="shared" si="29"/>
        <v>2.256841505131129</v>
      </c>
      <c r="I133" s="39"/>
      <c r="J133" s="39"/>
      <c r="K133" s="863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222">
        <f t="shared" si="29"/>
        <v>2.300643579528042</v>
      </c>
      <c r="I134" s="39"/>
      <c r="J134" s="39"/>
      <c r="K134" s="863">
        <f t="shared" si="31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222">
        <f t="shared" si="29"/>
        <v>-1.8829074151654799</v>
      </c>
      <c r="I135" s="39"/>
      <c r="J135" s="39"/>
      <c r="K135" s="863">
        <f t="shared" si="31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222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1" si="32">C137*(E137-D137)</f>
        <v>7264.2000000000007</v>
      </c>
      <c r="G137" s="39">
        <f t="shared" ref="G137:G141" si="33">D137*C137</f>
        <v>9180.7999999999993</v>
      </c>
      <c r="H137" s="222">
        <f t="shared" ref="H137:H141" si="34">(E137-D137)/D137</f>
        <v>0.79123823631927515</v>
      </c>
      <c r="I137" s="39"/>
      <c r="J137" s="39"/>
      <c r="K137" s="863">
        <f t="shared" si="31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222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222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222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222">
        <f t="shared" si="34"/>
        <v>1.0022484541877459</v>
      </c>
      <c r="I141" s="39"/>
      <c r="J141" s="39"/>
      <c r="K141" s="863">
        <f t="shared" si="31"/>
        <v>10367.259999999998</v>
      </c>
      <c r="L141" s="39">
        <v>18.760000000000002</v>
      </c>
    </row>
    <row r="142" spans="1:12" x14ac:dyDescent="0.25">
      <c r="B142" s="184"/>
      <c r="C142" s="10"/>
      <c r="D142" s="39"/>
      <c r="E142" s="39"/>
      <c r="F142" s="39"/>
      <c r="G142" s="39"/>
      <c r="H142" s="222"/>
      <c r="I142" s="39"/>
      <c r="J142" s="39"/>
      <c r="K142" s="39"/>
      <c r="L142" s="39"/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5">C149*(E149-D149)</f>
        <v>-30.999999999999872</v>
      </c>
      <c r="G149" s="363">
        <f t="shared" ref="G149:G154" si="36">D149*C149</f>
        <v>2500</v>
      </c>
      <c r="H149" s="364">
        <f t="shared" ref="H149:H154" si="37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5"/>
        <v>26.000000000000156</v>
      </c>
      <c r="G150" s="363">
        <f t="shared" si="36"/>
        <v>2500</v>
      </c>
      <c r="H150" s="364">
        <f t="shared" si="37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5"/>
        <v>157.00000000000003</v>
      </c>
      <c r="G151" s="363">
        <f t="shared" si="36"/>
        <v>2500</v>
      </c>
      <c r="H151" s="364">
        <f t="shared" si="37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5"/>
        <v>46.999999999999886</v>
      </c>
      <c r="G152" s="363">
        <f t="shared" si="36"/>
        <v>2500</v>
      </c>
      <c r="H152" s="364">
        <f t="shared" si="37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5"/>
        <v>69.000000000000128</v>
      </c>
      <c r="G153" s="363">
        <f t="shared" si="36"/>
        <v>2500</v>
      </c>
      <c r="H153" s="364">
        <f t="shared" si="37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5"/>
        <v>148.00000000000006</v>
      </c>
      <c r="G154" s="363">
        <f t="shared" si="36"/>
        <v>2500</v>
      </c>
      <c r="H154" s="364">
        <f t="shared" si="37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8">C155*(E155-D155)</f>
        <v>428.00000000000011</v>
      </c>
      <c r="G155" s="363">
        <f t="shared" ref="G155:G161" si="39">D155*C155</f>
        <v>2500</v>
      </c>
      <c r="H155" s="364">
        <f t="shared" ref="H155:H161" si="40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8"/>
        <v>368</v>
      </c>
      <c r="G156" s="363">
        <f t="shared" si="39"/>
        <v>2500</v>
      </c>
      <c r="H156" s="364">
        <f t="shared" si="40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8"/>
        <v>401.00000000000017</v>
      </c>
      <c r="G157" s="363">
        <f t="shared" si="39"/>
        <v>2500</v>
      </c>
      <c r="H157" s="364">
        <f t="shared" si="40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8"/>
        <v>389.00000000000006</v>
      </c>
      <c r="G158" s="363">
        <f t="shared" si="39"/>
        <v>2500</v>
      </c>
      <c r="H158" s="364">
        <f t="shared" si="40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8"/>
        <v>362.99999999999989</v>
      </c>
      <c r="G159" s="363">
        <f t="shared" si="39"/>
        <v>2500</v>
      </c>
      <c r="H159" s="364">
        <f t="shared" si="40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8"/>
        <v>434</v>
      </c>
      <c r="G160" s="363">
        <f t="shared" si="39"/>
        <v>2500</v>
      </c>
      <c r="H160" s="364">
        <f t="shared" si="40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8"/>
        <v>200</v>
      </c>
      <c r="G161" s="363">
        <f t="shared" si="39"/>
        <v>2500</v>
      </c>
      <c r="H161" s="364">
        <f t="shared" si="40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41">C166*(E166-D166)</f>
        <v>-9.9999999999999645</v>
      </c>
      <c r="G166" s="251">
        <f t="shared" ref="G166:G171" si="42">D166*C166</f>
        <v>1287</v>
      </c>
      <c r="H166" s="265">
        <f t="shared" ref="H166:H171" si="43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41"/>
        <v>-45.999999999999908</v>
      </c>
      <c r="G167" s="251">
        <f t="shared" si="42"/>
        <v>1287</v>
      </c>
      <c r="H167" s="265">
        <f t="shared" si="43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41"/>
        <v>-82.000000000000028</v>
      </c>
      <c r="G168" s="251">
        <f t="shared" si="42"/>
        <v>2496</v>
      </c>
      <c r="H168" s="265">
        <f t="shared" si="43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41"/>
        <v>-99.000000000000028</v>
      </c>
      <c r="G169" s="251">
        <f t="shared" si="42"/>
        <v>3720</v>
      </c>
      <c r="H169" s="265">
        <f t="shared" si="43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41"/>
        <v>-121.50000000000034</v>
      </c>
      <c r="G170" s="251">
        <f t="shared" si="42"/>
        <v>3720</v>
      </c>
      <c r="H170" s="265">
        <f t="shared" si="43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41"/>
        <v>-50.999999999999979</v>
      </c>
      <c r="G171" s="251">
        <f t="shared" si="42"/>
        <v>3720</v>
      </c>
      <c r="H171" s="265">
        <f t="shared" si="43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4">C172*(E172-D172)</f>
        <v>13.499999999999979</v>
      </c>
      <c r="G172" s="251">
        <f t="shared" ref="G172:G183" si="45">D172*C172</f>
        <v>3720</v>
      </c>
      <c r="H172" s="265">
        <f t="shared" ref="H172:H183" si="46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4"/>
        <v>40.499999999999936</v>
      </c>
      <c r="G173" s="251">
        <f t="shared" si="45"/>
        <v>3720</v>
      </c>
      <c r="H173" s="265">
        <f t="shared" si="46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4"/>
        <v>7.5000000000001066</v>
      </c>
      <c r="G174" s="251">
        <f t="shared" si="45"/>
        <v>3720</v>
      </c>
      <c r="H174" s="265">
        <f t="shared" si="46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4"/>
        <v>-33.000000000000362</v>
      </c>
      <c r="G175" s="251">
        <f t="shared" si="45"/>
        <v>3720</v>
      </c>
      <c r="H175" s="265">
        <f t="shared" si="46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4"/>
        <v>-211.50000000000003</v>
      </c>
      <c r="G176" s="251">
        <f t="shared" si="45"/>
        <v>3720</v>
      </c>
      <c r="H176" s="265">
        <f t="shared" si="46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4"/>
        <v>-144.00000000000011</v>
      </c>
      <c r="G177" s="251">
        <f t="shared" si="45"/>
        <v>3720</v>
      </c>
      <c r="H177" s="265">
        <f t="shared" si="46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4"/>
        <v>-73.500000000000298</v>
      </c>
      <c r="G178" s="251">
        <f t="shared" si="45"/>
        <v>3720</v>
      </c>
      <c r="H178" s="265">
        <f t="shared" si="46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4"/>
        <v>-104.53499999999991</v>
      </c>
      <c r="G179" s="251">
        <f t="shared" si="45"/>
        <v>3694.0349999999999</v>
      </c>
      <c r="H179" s="265">
        <f t="shared" si="46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4"/>
        <v>-164.53499999999968</v>
      </c>
      <c r="G180" s="251">
        <f t="shared" si="45"/>
        <v>3694.0349999999999</v>
      </c>
      <c r="H180" s="265">
        <f t="shared" si="46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4"/>
        <v>8.2949999999998525</v>
      </c>
      <c r="G181" s="251">
        <f t="shared" si="45"/>
        <v>3639.7050000000004</v>
      </c>
      <c r="H181" s="265">
        <f t="shared" si="46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4"/>
        <v>69.794999999999874</v>
      </c>
      <c r="G182" s="251">
        <f t="shared" si="45"/>
        <v>3639.7050000000004</v>
      </c>
      <c r="H182" s="265">
        <f t="shared" si="46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4"/>
        <v>589.25999999999976</v>
      </c>
      <c r="G183" s="251">
        <f t="shared" si="45"/>
        <v>2250.7400000000002</v>
      </c>
      <c r="H183" s="265">
        <f t="shared" si="46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98" priority="108">
      <formula>F95&gt;0</formula>
    </cfRule>
    <cfRule type="expression" dxfId="1097" priority="109">
      <formula>F95&lt;0</formula>
    </cfRule>
  </conditionalFormatting>
  <conditionalFormatting sqref="Q7">
    <cfRule type="expression" dxfId="1096" priority="96">
      <formula>Q7&gt;0</formula>
    </cfRule>
    <cfRule type="expression" dxfId="1095" priority="97">
      <formula>Q7&lt;0</formula>
    </cfRule>
  </conditionalFormatting>
  <conditionalFormatting sqref="Q8">
    <cfRule type="expression" dxfId="1094" priority="94">
      <formula>Q8&gt;0</formula>
    </cfRule>
    <cfRule type="expression" dxfId="1093" priority="95">
      <formula>Q8&lt;0</formula>
    </cfRule>
  </conditionalFormatting>
  <conditionalFormatting sqref="F149:F161">
    <cfRule type="expression" dxfId="1092" priority="92">
      <formula>F149&gt;0</formula>
    </cfRule>
    <cfRule type="expression" dxfId="1091" priority="93">
      <formula>F149&lt;0</formula>
    </cfRule>
  </conditionalFormatting>
  <conditionalFormatting sqref="H149:H161">
    <cfRule type="expression" dxfId="1090" priority="90">
      <formula>H149&gt;0</formula>
    </cfRule>
    <cfRule type="expression" dxfId="1089" priority="91">
      <formula>H149&lt;0</formula>
    </cfRule>
  </conditionalFormatting>
  <conditionalFormatting sqref="H165:H168">
    <cfRule type="expression" dxfId="1088" priority="86">
      <formula>H165&gt;0</formula>
    </cfRule>
    <cfRule type="expression" dxfId="1087" priority="87">
      <formula>H165&lt;0</formula>
    </cfRule>
  </conditionalFormatting>
  <conditionalFormatting sqref="F165:F168">
    <cfRule type="expression" dxfId="1086" priority="88">
      <formula>F165&gt;0</formula>
    </cfRule>
    <cfRule type="expression" dxfId="1085" priority="89">
      <formula>F165&lt;0</formula>
    </cfRule>
  </conditionalFormatting>
  <conditionalFormatting sqref="M191">
    <cfRule type="expression" dxfId="1084" priority="84">
      <formula>M191&gt;0</formula>
    </cfRule>
    <cfRule type="expression" dxfId="1083" priority="85">
      <formula>M191&lt;0</formula>
    </cfRule>
  </conditionalFormatting>
  <conditionalFormatting sqref="F47:F48 F55:F92">
    <cfRule type="expression" dxfId="1082" priority="82">
      <formula>F47&gt;0</formula>
    </cfRule>
    <cfRule type="expression" dxfId="1081" priority="83">
      <formula>F47&lt;0</formula>
    </cfRule>
  </conditionalFormatting>
  <conditionalFormatting sqref="H47:H48 H55:H92">
    <cfRule type="expression" dxfId="1080" priority="80">
      <formula>H47&gt;0</formula>
    </cfRule>
    <cfRule type="expression" dxfId="1079" priority="81">
      <formula>H47&lt;0</formula>
    </cfRule>
  </conditionalFormatting>
  <conditionalFormatting sqref="Q10">
    <cfRule type="expression" dxfId="1078" priority="78">
      <formula>Q10&gt;0</formula>
    </cfRule>
    <cfRule type="expression" dxfId="1077" priority="79">
      <formula>Q10&lt;0</formula>
    </cfRule>
  </conditionalFormatting>
  <conditionalFormatting sqref="F49:F54">
    <cfRule type="expression" dxfId="1076" priority="76">
      <formula>F49&gt;0</formula>
    </cfRule>
    <cfRule type="expression" dxfId="1075" priority="77">
      <formula>F49&lt;0</formula>
    </cfRule>
  </conditionalFormatting>
  <conditionalFormatting sqref="H49:H54">
    <cfRule type="expression" dxfId="1074" priority="74">
      <formula>H49&gt;0</formula>
    </cfRule>
    <cfRule type="expression" dxfId="1073" priority="75">
      <formula>H49&lt;0</formula>
    </cfRule>
  </conditionalFormatting>
  <conditionalFormatting sqref="K52:K59">
    <cfRule type="expression" dxfId="1072" priority="72">
      <formula>K52&gt;0</formula>
    </cfRule>
    <cfRule type="expression" dxfId="1071" priority="73">
      <formula>K52&lt;0</formula>
    </cfRule>
  </conditionalFormatting>
  <conditionalFormatting sqref="K60:K92">
    <cfRule type="expression" dxfId="1070" priority="70">
      <formula>K60&gt;0</formula>
    </cfRule>
    <cfRule type="expression" dxfId="1069" priority="71">
      <formula>K60&lt;0</formula>
    </cfRule>
  </conditionalFormatting>
  <conditionalFormatting sqref="F93:F94">
    <cfRule type="expression" dxfId="1068" priority="67">
      <formula>F93&gt;0</formula>
    </cfRule>
    <cfRule type="expression" dxfId="1067" priority="68">
      <formula>F93&lt;0</formula>
    </cfRule>
  </conditionalFormatting>
  <conditionalFormatting sqref="H93:H94">
    <cfRule type="expression" dxfId="1066" priority="65">
      <formula>H93&gt;0</formula>
    </cfRule>
    <cfRule type="expression" dxfId="1065" priority="66">
      <formula>H93&lt;0</formula>
    </cfRule>
  </conditionalFormatting>
  <conditionalFormatting sqref="K93:K94">
    <cfRule type="expression" dxfId="1064" priority="63">
      <formula>K93&gt;0</formula>
    </cfRule>
    <cfRule type="expression" dxfId="1063" priority="64">
      <formula>K93&lt;0</formula>
    </cfRule>
  </conditionalFormatting>
  <conditionalFormatting sqref="F103:F105 H103:H105 K103:K105">
    <cfRule type="expression" dxfId="1062" priority="59">
      <formula>F103&gt;0</formula>
    </cfRule>
    <cfRule type="expression" dxfId="1061" priority="60">
      <formula>F103&lt;0</formula>
    </cfRule>
  </conditionalFormatting>
  <conditionalFormatting sqref="L95:L101 L146">
    <cfRule type="expression" dxfId="1060" priority="57">
      <formula>L95&gt;0</formula>
    </cfRule>
    <cfRule type="expression" dxfId="1059" priority="58">
      <formula>L95&lt;0</formula>
    </cfRule>
  </conditionalFormatting>
  <conditionalFormatting sqref="L52:L59">
    <cfRule type="expression" dxfId="1058" priority="55">
      <formula>L52&gt;0</formula>
    </cfRule>
    <cfRule type="expression" dxfId="1057" priority="56">
      <formula>L52&lt;0</formula>
    </cfRule>
  </conditionalFormatting>
  <conditionalFormatting sqref="L60:L92">
    <cfRule type="expression" dxfId="1056" priority="53">
      <formula>L60&gt;0</formula>
    </cfRule>
    <cfRule type="expression" dxfId="1055" priority="54">
      <formula>L60&lt;0</formula>
    </cfRule>
  </conditionalFormatting>
  <conditionalFormatting sqref="L93:L94">
    <cfRule type="expression" dxfId="1054" priority="51">
      <formula>L93&gt;0</formula>
    </cfRule>
    <cfRule type="expression" dxfId="1053" priority="52">
      <formula>L93&lt;0</formula>
    </cfRule>
  </conditionalFormatting>
  <conditionalFormatting sqref="L103:L105">
    <cfRule type="expression" dxfId="1052" priority="49">
      <formula>L103&gt;0</formula>
    </cfRule>
    <cfRule type="expression" dxfId="1051" priority="50">
      <formula>L103&lt;0</formula>
    </cfRule>
  </conditionalFormatting>
  <conditionalFormatting sqref="F112:F115 H112:H115">
    <cfRule type="expression" dxfId="1050" priority="47">
      <formula>F112&gt;0</formula>
    </cfRule>
    <cfRule type="expression" dxfId="1049" priority="48">
      <formula>F112&lt;0</formula>
    </cfRule>
  </conditionalFormatting>
  <conditionalFormatting sqref="K109:K111 F109:F111 H109:H111">
    <cfRule type="expression" dxfId="1048" priority="43">
      <formula>F109&gt;0</formula>
    </cfRule>
    <cfRule type="expression" dxfId="1047" priority="44">
      <formula>F109&lt;0</formula>
    </cfRule>
  </conditionalFormatting>
  <conditionalFormatting sqref="L109:L110">
    <cfRule type="expression" dxfId="1046" priority="41">
      <formula>L109&gt;0</formula>
    </cfRule>
    <cfRule type="expression" dxfId="1045" priority="42">
      <formula>L109&lt;0</formula>
    </cfRule>
  </conditionalFormatting>
  <conditionalFormatting sqref="K106:K108 F106:F108 H106:H108">
    <cfRule type="expression" dxfId="1044" priority="39">
      <formula>F106&gt;0</formula>
    </cfRule>
    <cfRule type="expression" dxfId="1043" priority="40">
      <formula>F106&lt;0</formula>
    </cfRule>
  </conditionalFormatting>
  <conditionalFormatting sqref="L107:L108">
    <cfRule type="expression" dxfId="1042" priority="37">
      <formula>L107&gt;0</formula>
    </cfRule>
    <cfRule type="expression" dxfId="1041" priority="38">
      <formula>L107&lt;0</formula>
    </cfRule>
  </conditionalFormatting>
  <conditionalFormatting sqref="H117:H120 F117:F120">
    <cfRule type="expression" dxfId="1040" priority="31">
      <formula>F117&gt;0</formula>
    </cfRule>
    <cfRule type="expression" dxfId="1039" priority="32">
      <formula>F117&lt;0</formula>
    </cfRule>
  </conditionalFormatting>
  <conditionalFormatting sqref="H121:H124 F121:F124">
    <cfRule type="expression" dxfId="1038" priority="27">
      <formula>F121&gt;0</formula>
    </cfRule>
    <cfRule type="expression" dxfId="1037" priority="28">
      <formula>F121&lt;0</formula>
    </cfRule>
  </conditionalFormatting>
  <conditionalFormatting sqref="F126:F131 H126:H131 K126:K131">
    <cfRule type="expression" dxfId="1036" priority="23">
      <formula>F126&gt;0</formula>
    </cfRule>
    <cfRule type="expression" dxfId="1035" priority="24">
      <formula>F126&lt;0</formula>
    </cfRule>
  </conditionalFormatting>
  <conditionalFormatting sqref="L130:L131">
    <cfRule type="expression" dxfId="1034" priority="17">
      <formula>L130&gt;0</formula>
    </cfRule>
    <cfRule type="expression" dxfId="1033" priority="18">
      <formula>L130&lt;0</formula>
    </cfRule>
  </conditionalFormatting>
  <conditionalFormatting sqref="F132:F134 H132:H134 K132:K135">
    <cfRule type="expression" dxfId="1032" priority="15">
      <formula>F132&gt;0</formula>
    </cfRule>
    <cfRule type="expression" dxfId="1031" priority="16">
      <formula>F132&lt;0</formula>
    </cfRule>
  </conditionalFormatting>
  <conditionalFormatting sqref="F135:F137 H135:H137 K136:K137">
    <cfRule type="expression" dxfId="1030" priority="11">
      <formula>F135&gt;0</formula>
    </cfRule>
    <cfRule type="expression" dxfId="1029" priority="12">
      <formula>F135&lt;0</formula>
    </cfRule>
  </conditionalFormatting>
  <conditionalFormatting sqref="F138:F140 H138:H140 K138:K140">
    <cfRule type="expression" dxfId="1028" priority="7">
      <formula>F138&gt;0</formula>
    </cfRule>
    <cfRule type="expression" dxfId="1027" priority="8">
      <formula>F138&lt;0</formula>
    </cfRule>
  </conditionalFormatting>
  <conditionalFormatting sqref="F141:F143 H141:H143 K141:K143">
    <cfRule type="expression" dxfId="1026" priority="3">
      <formula>F141&gt;0</formula>
    </cfRule>
    <cfRule type="expression" dxfId="1025" priority="4">
      <formula>F141&lt;0</formula>
    </cfRule>
  </conditionalFormatting>
  <conditionalFormatting sqref="L143">
    <cfRule type="expression" dxfId="1024" priority="1">
      <formula>L143&gt;0</formula>
    </cfRule>
    <cfRule type="expression" dxfId="1023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100.4</v>
      </c>
      <c r="R4" s="495">
        <v>1.5900000000000001E-2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4016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1147.6599999999999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1147.6599999999999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0.40011295732026197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2.2709163346613541E-2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21.092436974789919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110.44000000000001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109.43600000000002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108.43200000000002</v>
      </c>
      <c r="W21" s="134"/>
    </row>
    <row r="22" spans="1:23" x14ac:dyDescent="0.25">
      <c r="O22" s="81">
        <v>1.07</v>
      </c>
      <c r="P22" s="81">
        <f t="shared" si="1"/>
        <v>107.42800000000001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106.42400000000001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105.42000000000002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104.41600000000001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103.41200000000001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102.408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101.40400000000001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100.4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99.396000000000001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98.39200000000001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97.388000000000005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96.384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95.38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94.376000000000005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93.372000000000014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92.368000000000009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91.364000000000004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90.360000000000014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1217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313</v>
      </c>
      <c r="AJ2">
        <f>$Q$2*$Q$4</f>
        <v>7341</v>
      </c>
      <c r="AK2">
        <f ca="1">AJ2*EXP(-$X$2 * AI2/365.25)</f>
        <v>18522.350781527799</v>
      </c>
      <c r="AM2" s="2">
        <f>Q10</f>
        <v>0</v>
      </c>
      <c r="AO2">
        <f ca="1" xml:space="preserve"> (SUM(AB:AB) - SUM(AE:AE) - SUM(AH:AH) - SUM(AK:AK))/SUM(AB:AB)</f>
        <v>-0.90637643332165319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313</v>
      </c>
      <c r="AJ3">
        <f t="shared" ref="AJ3:AJ17" si="11">$Q$2*$Q$4</f>
        <v>7341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24.47</v>
      </c>
      <c r="R4" s="495">
        <v>4.0800000000000003E-2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313</v>
      </c>
      <c r="AJ4">
        <f t="shared" si="11"/>
        <v>7341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7341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313</v>
      </c>
      <c r="AJ5">
        <f t="shared" si="11"/>
        <v>7341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313</v>
      </c>
      <c r="AJ6">
        <f t="shared" si="11"/>
        <v>7341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-1850.8599999999933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313</v>
      </c>
      <c r="AJ7">
        <f t="shared" si="11"/>
        <v>7341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-1850.8599999999933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313</v>
      </c>
      <c r="AJ8">
        <f t="shared" si="11"/>
        <v>7341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-0.20135859336412812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313</v>
      </c>
      <c r="AJ9">
        <f t="shared" si="11"/>
        <v>7341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313</v>
      </c>
      <c r="AJ10">
        <f t="shared" si="11"/>
        <v>7341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4.25010216591745E-2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313</v>
      </c>
      <c r="AJ11">
        <f t="shared" si="11"/>
        <v>7341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1308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313</v>
      </c>
      <c r="AJ12">
        <f t="shared" si="11"/>
        <v>7341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14.394117647058824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313</v>
      </c>
      <c r="AJ13">
        <f t="shared" si="11"/>
        <v>7341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313</v>
      </c>
      <c r="AJ14">
        <f t="shared" si="11"/>
        <v>7341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313</v>
      </c>
      <c r="AJ15">
        <f t="shared" si="11"/>
        <v>7341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313</v>
      </c>
      <c r="AJ16">
        <f t="shared" si="11"/>
        <v>7341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313</v>
      </c>
      <c r="AJ17">
        <f t="shared" si="11"/>
        <v>7341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26.917000000000002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26.6723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26.427600000000002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26.1829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25.938199999999998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25.6935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25.448799999999999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25.2041</v>
      </c>
      <c r="W26" s="134"/>
    </row>
    <row r="27" spans="1:39" x14ac:dyDescent="0.25">
      <c r="O27" s="81">
        <v>1.02</v>
      </c>
      <c r="P27" s="81">
        <f t="shared" si="13"/>
        <v>24.959399999999999</v>
      </c>
      <c r="T27" s="1">
        <v>43342</v>
      </c>
      <c r="U27" t="s">
        <v>1266</v>
      </c>
      <c r="W27" s="134"/>
    </row>
    <row r="28" spans="1:39" x14ac:dyDescent="0.25">
      <c r="O28" s="81">
        <v>1.01</v>
      </c>
      <c r="P28" s="81">
        <f t="shared" si="13"/>
        <v>24.714700000000001</v>
      </c>
      <c r="U28" s="475" t="s">
        <v>1267</v>
      </c>
      <c r="W28" s="134"/>
    </row>
    <row r="29" spans="1:39" x14ac:dyDescent="0.25">
      <c r="O29" s="81">
        <v>1</v>
      </c>
      <c r="P29" s="81">
        <f t="shared" si="13"/>
        <v>24.47</v>
      </c>
      <c r="U29" t="s">
        <v>1268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24.225299999999997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23.980599999999999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23.735899999999997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23.491199999999999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23.246499999999997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23.001799999999999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22.757100000000001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22.5124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22.267700000000001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22.023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9" t="s">
        <v>78</v>
      </c>
      <c r="Q17" s="87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53.58</v>
      </c>
      <c r="R4" s="475">
        <v>5.9999999999999995E-4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6429.5999999999995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2595.8999999999951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991.31999999999334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0.18228557558639727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3.2101530421799182E-2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11.853982300884956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58.938000000000002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58.402200000000001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57.866399999999999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57.330600000000004</v>
      </c>
      <c r="W20" s="2"/>
      <c r="X20" s="134"/>
    </row>
    <row r="21" spans="1:33" x14ac:dyDescent="0.25">
      <c r="P21" s="81">
        <v>1.06</v>
      </c>
      <c r="Q21" s="81">
        <f t="shared" si="2"/>
        <v>56.794800000000002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56.259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55.723199999999999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55.187399999999997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54.651600000000002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54.1158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53.58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53.044199999999996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52.508399999999995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51.9726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51.436799999999998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50.900999999999996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50.365199999999994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49.8294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49.293599999999998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48.757800000000003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48.222000000000001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1244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8">
    <cfRule type="expression" dxfId="684" priority="53">
      <formula>F24&gt;0</formula>
    </cfRule>
    <cfRule type="expression" dxfId="683" priority="54">
      <formula>F24&lt;0</formula>
    </cfRule>
  </conditionalFormatting>
  <conditionalFormatting sqref="F24:F58">
    <cfRule type="expression" dxfId="682" priority="55">
      <formula>F24&gt;0</formula>
    </cfRule>
    <cfRule type="expression" dxfId="681" priority="56">
      <formula>F24&lt;0</formula>
    </cfRule>
  </conditionalFormatting>
  <conditionalFormatting sqref="H24:H58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8" priority="5">
      <formula>J59&gt;0</formula>
    </cfRule>
    <cfRule type="expression" dxfId="677" priority="6">
      <formula>J59&lt;0</formula>
    </cfRule>
  </conditionalFormatting>
  <conditionalFormatting sqref="F59:F61">
    <cfRule type="expression" dxfId="676" priority="1">
      <formula>F59&gt;0</formula>
    </cfRule>
    <cfRule type="expression" dxfId="675" priority="2">
      <formula>F59&lt;0</formula>
    </cfRule>
  </conditionalFormatting>
  <conditionalFormatting sqref="F59:F61">
    <cfRule type="expression" dxfId="674" priority="3">
      <formula>F59&gt;0</formula>
    </cfRule>
    <cfRule type="expression" dxfId="67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5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8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20.169899999999998</v>
      </c>
      <c r="R4" s="223">
        <v>1.0999999999999999E-2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26220.87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1311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-5176.2999999999956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-5251.3199999999961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-0.16685588133523588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4.5612521628763655E-2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10.084949999999999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43407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22.186890000000002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21.985191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21.783491999999999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21.581793000000001</v>
      </c>
    </row>
    <row r="23" spans="1:21" x14ac:dyDescent="0.25">
      <c r="A23" s="882" t="s">
        <v>1227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21.380094</v>
      </c>
      <c r="T23" s="1">
        <v>43128</v>
      </c>
      <c r="U23" t="s">
        <v>894</v>
      </c>
    </row>
    <row r="24" spans="1:21" x14ac:dyDescent="0.25">
      <c r="A24" s="882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21.178394999999998</v>
      </c>
    </row>
    <row r="25" spans="1:21" x14ac:dyDescent="0.25">
      <c r="A25" s="882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20.976696</v>
      </c>
    </row>
    <row r="26" spans="1:21" x14ac:dyDescent="0.25">
      <c r="A26" s="882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20.774996999999999</v>
      </c>
    </row>
    <row r="27" spans="1:21" x14ac:dyDescent="0.25">
      <c r="A27" s="882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20.573297999999998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20.371599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20.169899999999998</v>
      </c>
    </row>
    <row r="30" spans="1:21" ht="15" customHeight="1" x14ac:dyDescent="0.25">
      <c r="A30" s="883" t="s">
        <v>1290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19.968200999999997</v>
      </c>
      <c r="T30" s="1">
        <v>43175</v>
      </c>
      <c r="U30" t="s">
        <v>1094</v>
      </c>
    </row>
    <row r="31" spans="1:21" x14ac:dyDescent="0.25">
      <c r="A31" s="883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19.766501999999999</v>
      </c>
      <c r="T31" s="1">
        <v>43178</v>
      </c>
      <c r="U31" t="s">
        <v>940</v>
      </c>
    </row>
    <row r="32" spans="1:21" x14ac:dyDescent="0.25">
      <c r="A32" s="883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19.564802999999998</v>
      </c>
    </row>
    <row r="33" spans="1:21" x14ac:dyDescent="0.25">
      <c r="A33" s="883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19.363103999999996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19.161404999999998</v>
      </c>
    </row>
    <row r="35" spans="1:21" x14ac:dyDescent="0.25">
      <c r="O35" s="81">
        <v>0.94</v>
      </c>
      <c r="P35" s="81">
        <f t="shared" si="3"/>
        <v>18.959705999999997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18.758006999999999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18.556307999999998</v>
      </c>
    </row>
    <row r="38" spans="1:21" x14ac:dyDescent="0.25">
      <c r="O38" s="81">
        <v>0.91</v>
      </c>
      <c r="P38" s="81">
        <f t="shared" si="3"/>
        <v>18.354609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18.152909999999999</v>
      </c>
      <c r="U39" t="s">
        <v>1213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1224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1223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1228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1229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1233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1247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ref="F104:F107" si="24">C104*(E104-D104)</f>
        <v>-9128.1</v>
      </c>
      <c r="G104" s="39">
        <f t="shared" ref="G104:G107" si="25">D104*C104</f>
        <v>35408.1</v>
      </c>
      <c r="H104" s="223">
        <f t="shared" ref="H104:H107" si="26">(E104-D104)/D104</f>
        <v>-0.25779694476687537</v>
      </c>
      <c r="I104" s="39"/>
      <c r="J104" s="39"/>
      <c r="K104" s="39">
        <f t="shared" ref="K104:K107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24"/>
        <v>-6930.0000000000018</v>
      </c>
      <c r="G106" s="39">
        <f t="shared" si="25"/>
        <v>35415</v>
      </c>
      <c r="H106" s="223">
        <f t="shared" si="26"/>
        <v>-0.19567979669631516</v>
      </c>
      <c r="I106" s="39"/>
      <c r="J106" s="39"/>
      <c r="K106" s="39">
        <f t="shared" si="27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24"/>
        <v>-5511.2199999999993</v>
      </c>
      <c r="G107" s="39">
        <f t="shared" si="25"/>
        <v>31472.219999999998</v>
      </c>
      <c r="H107" s="223">
        <f t="shared" si="26"/>
        <v>-0.17511379877237768</v>
      </c>
      <c r="I107" s="39"/>
      <c r="J107" s="39"/>
      <c r="K107" s="39">
        <f t="shared" si="27"/>
        <v>-5436.1999999999989</v>
      </c>
      <c r="L107" s="193">
        <v>9.99</v>
      </c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11" activePane="bottomLeft" state="frozen"/>
      <selection activeCell="A2" sqref="A2"/>
      <selection pane="bottomLeft" activeCell="J13" sqref="J1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53.649900000000002</v>
      </c>
      <c r="R4" s="492">
        <v>2.1299999999999999E-2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8047.4850000000006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1940.5049999999992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883.76500000000124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0.12336677033719928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3.5489348535598389E-2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1300</v>
      </c>
      <c r="U12" s="837" t="s">
        <v>1214</v>
      </c>
    </row>
    <row r="13" spans="1:21" x14ac:dyDescent="0.25">
      <c r="H13" s="70"/>
      <c r="O13" s="11" t="s">
        <v>952</v>
      </c>
      <c r="Q13" s="2">
        <f>Q4/(4.85+4.95)*2</f>
        <v>10.94895918367347</v>
      </c>
      <c r="U13" s="837" t="s">
        <v>1215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59.014890000000008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58.478391000000009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57.941892000000003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57.405393000000004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56.868894000000004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56.332395000000005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55.795896000000006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55.259397000000007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54.722898000000001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54.186399000000002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53.649900000000002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53.113401000000003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52.576902000000004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52.040402999999998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51.503903999999999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50.967404999999999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50.430906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49.894407000000008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49.357908000000002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48.821409000000003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48.284910000000004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56.79</v>
      </c>
      <c r="R4" s="494">
        <v>2.3800000000000002E-2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5679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3342.6799999999962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2144.2099999999991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0.60660180661368812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2.1482655397076951E-2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10.278733031674207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62.469000000000001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61.901100000000007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61.333200000000005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60.765300000000003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60.197400000000002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59.6295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59.061599999999999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58.493700000000004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57.925800000000002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57.357900000000001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56.79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56.222099999999998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55.654199999999996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55.086299999999994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54.5184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53.950499999999998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53.382599999999996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52.814700000000002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52.2468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51.678899999999999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51.110999999999997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23.729900000000001</v>
      </c>
      <c r="R4" s="494">
        <v>2.7699999999999999E-2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972.92590000000007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>H6*I6-J6</f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>H7*I7-J7</f>
        <v>3777.05</v>
      </c>
      <c r="L7" s="4"/>
      <c r="M7" s="4"/>
      <c r="O7" s="11" t="s">
        <v>178</v>
      </c>
      <c r="Q7" s="2">
        <f>Q10+Q8</f>
        <v>1961.5959000000021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1676.6258999999973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-2.3825861872957286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9.6856734693877549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26.102890000000002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25.865591000000002</v>
      </c>
      <c r="U18" t="s">
        <v>1058</v>
      </c>
    </row>
    <row r="19" spans="1:21" x14ac:dyDescent="0.25">
      <c r="O19" s="81">
        <v>1.08</v>
      </c>
      <c r="P19" s="81">
        <f t="shared" si="1"/>
        <v>25.628292000000002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25.390993000000002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25.153694000000002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24.916395000000001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24.679096000000001</v>
      </c>
      <c r="T23" s="1">
        <v>43358</v>
      </c>
      <c r="U23" t="s">
        <v>1278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24.441797000000001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24.204498000000001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23.967199000000001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23.729900000000001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23.492601000000001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23.255302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23.018003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22.780704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22.543405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22.306106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22.068807000000003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21.831508000000003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21.594209000000003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21.356910000000003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8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0">C41*(E41-D41)</f>
        <v>900</v>
      </c>
      <c r="G41" s="39">
        <f t="shared" ref="G41:G48" si="11">D41*C41</f>
        <v>3450</v>
      </c>
      <c r="H41" s="223">
        <f t="shared" ref="H41:H48" si="12"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0"/>
        <v>734.76</v>
      </c>
      <c r="G42" s="39">
        <f t="shared" si="11"/>
        <v>7689.24</v>
      </c>
      <c r="H42" s="223">
        <f t="shared" si="12"/>
        <v>9.5556908094948267E-2</v>
      </c>
      <c r="I42" s="39" t="s">
        <v>1258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0"/>
        <v>1216.7000000000003</v>
      </c>
      <c r="G43" s="39">
        <f t="shared" si="11"/>
        <v>3223.2999999999997</v>
      </c>
      <c r="H43" s="223">
        <f t="shared" si="12"/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0"/>
        <v>1704.7000000000005</v>
      </c>
      <c r="G44" s="39">
        <f t="shared" si="11"/>
        <v>3223.2999999999997</v>
      </c>
      <c r="H44" s="223">
        <f t="shared" si="12"/>
        <v>0.52886793038190694</v>
      </c>
      <c r="I44" s="223"/>
      <c r="J44" s="867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0"/>
        <v>1200.7199999999998</v>
      </c>
      <c r="G45" s="39">
        <f t="shared" si="11"/>
        <v>7583.2800000000007</v>
      </c>
      <c r="H45" s="223">
        <f t="shared" si="12"/>
        <v>0.15833781688134946</v>
      </c>
      <c r="I45" s="223"/>
      <c r="J45" s="868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0"/>
        <v>1526.64</v>
      </c>
      <c r="G46" s="39">
        <f t="shared" si="11"/>
        <v>3073.36</v>
      </c>
      <c r="H46" s="223">
        <f t="shared" si="12"/>
        <v>0.49673321706536172</v>
      </c>
      <c r="I46" s="223"/>
      <c r="J46" s="868">
        <f t="shared" si="9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0"/>
        <v>1444.0000000000002</v>
      </c>
      <c r="G47" s="39">
        <f t="shared" si="11"/>
        <v>3074</v>
      </c>
      <c r="H47" s="223">
        <f t="shared" si="12"/>
        <v>0.46974625894599875</v>
      </c>
      <c r="I47" s="223"/>
      <c r="J47" s="868">
        <f t="shared" si="9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0"/>
        <v>1676.6294</v>
      </c>
      <c r="G48" s="39">
        <f t="shared" si="11"/>
        <v>-703.69939999999997</v>
      </c>
      <c r="H48" s="223">
        <f t="shared" si="12"/>
        <v>-2.3825931924909982</v>
      </c>
      <c r="I48" s="223"/>
      <c r="J48" s="868">
        <f t="shared" si="9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43.85</v>
      </c>
      <c r="R4" s="475">
        <v>6.9999999999999999E-4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8770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-497.21999999999844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-547.16999999999825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-5.8727059826105807E-2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4.4697833523375141E-2</v>
      </c>
      <c r="R11">
        <v>0.49</v>
      </c>
      <c r="V11" t="s">
        <v>1231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14.519867549668875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48.235000000000007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47.796500000000002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47.358000000000004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46.919500000000006</v>
      </c>
    </row>
    <row r="22" spans="1:16" x14ac:dyDescent="0.25">
      <c r="H22" s="70"/>
      <c r="O22" s="81">
        <v>1.06</v>
      </c>
      <c r="P22" s="81">
        <f t="shared" si="3"/>
        <v>46.481000000000002</v>
      </c>
    </row>
    <row r="23" spans="1:16" x14ac:dyDescent="0.25">
      <c r="H23" s="70"/>
      <c r="O23" s="81">
        <v>1.05</v>
      </c>
      <c r="P23" s="81">
        <f t="shared" si="3"/>
        <v>46.042500000000004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45.604000000000006</v>
      </c>
    </row>
    <row r="25" spans="1:16" x14ac:dyDescent="0.25">
      <c r="H25" s="70"/>
      <c r="O25" s="81">
        <v>1.03</v>
      </c>
      <c r="P25" s="81">
        <f t="shared" si="3"/>
        <v>45.165500000000002</v>
      </c>
    </row>
    <row r="26" spans="1:16" x14ac:dyDescent="0.25">
      <c r="H26" s="70"/>
      <c r="O26" s="81">
        <v>1.02</v>
      </c>
      <c r="P26" s="81">
        <f t="shared" si="3"/>
        <v>44.727000000000004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44.288499999999999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43.85</v>
      </c>
    </row>
    <row r="29" spans="1:16" x14ac:dyDescent="0.25">
      <c r="O29" s="81">
        <v>0.99</v>
      </c>
      <c r="P29" s="81">
        <f t="shared" si="3"/>
        <v>43.411500000000004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42.972999999999999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42.534500000000001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42.095999999999997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41.657499999999999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41.219000000000001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40.780500000000004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40.342000000000006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39.903500000000001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39.465000000000003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1250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1225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9" t="s">
        <v>78</v>
      </c>
      <c r="P45" s="87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2018-11-08T02:50:28Z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