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7" i="25" l="1"/>
  <c r="F47" i="25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5" i="7"/>
  <c r="F45" i="7"/>
  <c r="G14" i="39"/>
  <c r="H14" i="39"/>
  <c r="H13" i="39"/>
  <c r="G13" i="39"/>
  <c r="H12" i="39"/>
  <c r="G12" i="39"/>
  <c r="H11" i="39"/>
  <c r="G11" i="39"/>
  <c r="H49" i="3"/>
  <c r="K73" i="38" l="1"/>
  <c r="L73" i="38" s="1"/>
  <c r="O73" i="38" s="1"/>
  <c r="M73" i="38"/>
  <c r="N73" i="38"/>
  <c r="G73" i="38"/>
  <c r="H73" i="38"/>
  <c r="D73" i="38"/>
  <c r="E73" i="38"/>
  <c r="F4" i="39"/>
  <c r="K4" i="39"/>
  <c r="H34" i="4"/>
  <c r="G34" i="4"/>
  <c r="F21" i="4"/>
  <c r="K13" i="4"/>
  <c r="G49" i="3"/>
  <c r="K15" i="3"/>
  <c r="F35" i="3" l="1"/>
  <c r="C35" i="3"/>
  <c r="D72" i="38" l="1"/>
  <c r="E72" i="38"/>
  <c r="G72" i="38"/>
  <c r="H72" i="38"/>
  <c r="K72" i="38"/>
  <c r="L72" i="38" s="1"/>
  <c r="O72" i="38" s="1"/>
  <c r="M72" i="38"/>
  <c r="N72" i="38" s="1"/>
  <c r="G36" i="10"/>
  <c r="H36" i="10"/>
  <c r="K13" i="10"/>
  <c r="F3" i="39"/>
  <c r="H11" i="26" l="1"/>
  <c r="G11" i="26"/>
  <c r="H10" i="26"/>
  <c r="G10" i="26"/>
  <c r="H9" i="26"/>
  <c r="G9" i="26"/>
  <c r="H16" i="32"/>
  <c r="G16" i="32"/>
  <c r="H15" i="32"/>
  <c r="G15" i="32"/>
  <c r="H14" i="32"/>
  <c r="G14" i="32"/>
  <c r="H26" i="18"/>
  <c r="G26" i="18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57" i="25"/>
  <c r="G57" i="25"/>
  <c r="H56" i="25"/>
  <c r="G56" i="25"/>
  <c r="H55" i="25"/>
  <c r="G55" i="25"/>
  <c r="H54" i="25"/>
  <c r="G54" i="25"/>
  <c r="H53" i="25"/>
  <c r="G53" i="25"/>
  <c r="H52" i="25"/>
  <c r="G52" i="25"/>
  <c r="H51" i="25"/>
  <c r="G51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G71" i="38"/>
  <c r="H71" i="38"/>
  <c r="K71" i="38"/>
  <c r="L71" i="38" s="1"/>
  <c r="M71" i="38"/>
  <c r="N71" i="38" s="1"/>
  <c r="O71" i="38" l="1"/>
  <c r="C18" i="18"/>
  <c r="F18" i="18"/>
  <c r="Q8" i="31" l="1"/>
  <c r="Q8" i="33"/>
  <c r="G70" i="38" l="1"/>
  <c r="H70" i="38"/>
  <c r="E70" i="38"/>
  <c r="K70" i="38"/>
  <c r="L70" i="38" s="1"/>
  <c r="O70" i="38" s="1"/>
  <c r="M70" i="38"/>
  <c r="N70" i="38"/>
  <c r="F44" i="25"/>
  <c r="F59" i="17"/>
  <c r="K3" i="39"/>
  <c r="G16" i="8"/>
  <c r="F7" i="8"/>
  <c r="F11" i="8"/>
  <c r="C11" i="8"/>
  <c r="F6" i="8"/>
  <c r="F11" i="26"/>
  <c r="F5" i="26"/>
  <c r="F13" i="16"/>
  <c r="K3" i="26"/>
  <c r="K8" i="16"/>
  <c r="K2" i="8" l="1"/>
  <c r="K11" i="8" s="1"/>
  <c r="H11" i="8"/>
  <c r="G15" i="8"/>
  <c r="E69" i="38"/>
  <c r="G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G68" i="38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G67" i="38"/>
  <c r="H67" i="38"/>
  <c r="E67" i="38"/>
  <c r="K66" i="38" l="1"/>
  <c r="L66" i="38"/>
  <c r="O66" i="38" s="1"/>
  <c r="M66" i="38"/>
  <c r="N66" i="38"/>
  <c r="G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35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O51" i="38" s="1"/>
  <c r="M51" i="38"/>
  <c r="N51" i="38" s="1"/>
  <c r="E51" i="38"/>
  <c r="C23" i="13" l="1"/>
  <c r="F16" i="16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Q7" i="20"/>
  <c r="Q3" i="20"/>
  <c r="Q8" i="20" s="1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47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6" i="8" l="1"/>
  <c r="Q7" i="8" s="1"/>
  <c r="Q8" i="8"/>
  <c r="C12" i="22"/>
  <c r="F12" i="22"/>
  <c r="K12" i="22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Q8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1" i="32" l="1"/>
  <c r="Q3" i="32" s="1"/>
  <c r="Q2" i="32"/>
  <c r="F6" i="26"/>
  <c r="Q3" i="26" s="1"/>
  <c r="F8" i="30"/>
  <c r="Q3" i="28"/>
  <c r="Q7" i="28"/>
  <c r="F9" i="24"/>
  <c r="Q3" i="24" s="1"/>
  <c r="Q7" i="15"/>
  <c r="Q3" i="15"/>
  <c r="Q5" i="24"/>
  <c r="K35" i="3"/>
  <c r="Q3" i="3" s="1"/>
  <c r="K23" i="13"/>
  <c r="K47" i="25"/>
  <c r="Q6" i="34"/>
  <c r="Q2" i="30"/>
  <c r="Q5" i="20"/>
  <c r="Q6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0" l="1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<sst xmlns="http://schemas.openxmlformats.org/spreadsheetml/2006/main" count="1837" uniqueCount="374">
  <si>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</si>
  <si>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</si>
  <si>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</si>
  <si>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</si>
  <si>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</si>
  <si>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</si>
  <si>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</si>
  <si>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</si>
  <si>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</si>
  <si>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</si>
  <si>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</si>
  <si>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</si>
  <si>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</si>
  <si>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</si>
  <si>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</si>
  <si>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</si>
  <si>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</si>
  <si>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</si>
  <si>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</si>
  <si>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</si>
  <si>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</si>
  <si>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</si>
  <si>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</si>
  <si>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</si>
  <si>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</si>
  <si>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</si>
  <si>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</si>
  <si>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</si>
  <si>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</si>
  <si>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</si>
  <si>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</si>
  <si>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</si>
  <si>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</si>
  <si>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</si>
  <si>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</si>
  <si>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</si>
  <si>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</si>
  <si>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</si>
  <si>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</si>
  <si>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</si>
  <si>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</si>
  <si>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</si>
  <si>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</si>
  <si>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</si>
  <si>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</si>
  <si>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</si>
  <si>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</si>
  <si>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</si>
  <si>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</si>
  <si>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</si>
  <si>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</si>
  <si>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</si>
  <si>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</si>
  <si>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</si>
  <si>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</si>
  <si>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</si>
  <si>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</si>
  <si>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</si>
  <si>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</si>
  <si>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</si>
  <si>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</si>
  <si>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</si>
  <si>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</si>
  <si>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</si>
  <si>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</si>
  <si>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</si>
  <si>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</si>
  <si>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</si>
  <si>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</si>
  <si>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</si>
  <si>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</si>
  <si>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</si>
  <si>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</si>
  <si>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</si>
  <si>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</si>
  <si>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</si>
  <si>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</si>
  <si>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</si>
  <si>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</si>
  <si>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</si>
  <si>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</si>
  <si>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</si>
  <si>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</si>
  <si>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</si>
  <si>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</si>
  <si>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</si>
  <si>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</si>
  <si>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</si>
  <si>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</si>
  <si>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</si>
  <si>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</si>
  <si>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</si>
  <si>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</si>
  <si>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</si>
  <si>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</si>
  <si>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</si>
  <si>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</si>
  <si>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</si>
  <si>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</si>
  <si>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</si>
  <si>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</si>
  <si>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</si>
  <si>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</si>
  <si>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</si>
  <si>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</si>
  <si>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</si>
  <si>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</si>
  <si>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</si>
  <si>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</si>
  <si>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</si>
  <si>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</si>
  <si>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</si>
  <si>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</si>
  <si>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</si>
  <si>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</si>
  <si>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</si>
  <si>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</si>
  <si>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</si>
  <si>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</si>
  <si>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</si>
  <si>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</si>
  <si>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</si>
  <si>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</si>
  <si>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</si>
  <si>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</si>
  <si>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</si>
  <si>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</si>
  <si>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</si>
  <si>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</si>
  <si>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</si>
  <si>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</si>
  <si>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</si>
  <si>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</si>
  <si>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</si>
  <si>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</si>
  <si>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</si>
  <si>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</si>
  <si>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</si>
  <si>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</si>
  <si>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</si>
  <si>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</si>
  <si>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</si>
  <si>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</si>
  <si>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</si>
  <si>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</si>
  <si>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</si>
  <si>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</si>
  <si>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</si>
  <si>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</si>
  <si>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</si>
  <si>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</si>
  <si>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</si>
  <si>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</si>
  <si>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</si>
  <si>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</si>
  <si>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</si>
  <si>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</si>
  <si>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</si>
  <si>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</si>
  <si>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</si>
  <si>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</si>
  <si>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</si>
  <si>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</si>
  <si>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</si>
  <si>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</si>
  <si>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</si>
  <si>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</si>
  <si>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</si>
  <si>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</si>
  <si>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</si>
  <si>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</si>
  <si>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</si>
  <si>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</si>
  <si>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</si>
  <si>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</si>
  <si>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</si>
  <si>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</si>
  <si>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</si>
  <si>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</si>
  <si>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</si>
  <si>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</si>
  <si>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</si>
  <si>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</si>
  <si>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</si>
  <si>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</si>
  <si>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</si>
  <si>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</si>
  <si>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</si>
  <si>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</si>
  <si>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</si>
  <si>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</si>
  <si>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</si>
  <si>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</si>
  <si>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</si>
  <si>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</si>
  <si>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</si>
  <si>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</si>
  <si>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</si>
  <si>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</si>
  <si>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</si>
  <si>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</si>
  <si>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</si>
  <si>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</si>
  <si>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</si>
  <si>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</si>
  <si>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</si>
  <si>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</si>
  <si>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</si>
  <si>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</si>
  <si>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</si>
  <si>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</si>
  <si>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</si>
  <si>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</si>
  <si>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</si>
  <si>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</si>
  <si>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</si>
  <si>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</si>
  <si>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</si>
  <si>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</si>
  <si>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</si>
  <si>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</si>
  <si>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</si>
  <si>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</si>
  <si>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</si>
  <si>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</si>
  <si>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</si>
  <si>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</si>
  <si>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ER/C, aft-mkt, 4:15, beat</t>
  </si>
  <si>
    <t>36.63 - 78.55</t>
  </si>
  <si>
    <t>sell@111+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</si>
  <si>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</si>
  <si>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</si>
  <si>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</si>
  <si>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</si>
  <si>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</si>
  <si>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</si>
  <si>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</si>
  <si>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</si>
  <si>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</si>
  <si>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</si>
  <si>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</si>
  <si>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</si>
  <si>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</si>
  <si>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</si>
  <si>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</si>
  <si>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buy back 3078</t>
  </si>
  <si>
    <t>sell @43.90+</t>
  </si>
  <si>
    <t>sell all @32.50+</t>
  </si>
  <si>
    <t>buyback 50@60.80-</t>
  </si>
  <si>
    <t>14.09 - 23.51</t>
  </si>
  <si>
    <t>89.72 - 150.50</t>
  </si>
  <si>
    <t>buy 80</t>
  </si>
  <si>
    <t>S&amp;B, 150, 29.7+</t>
  </si>
  <si>
    <t>0.68 (3.90%)</t>
  </si>
  <si>
    <t>0.96 (2.77%)</t>
  </si>
  <si>
    <t>1.00 (1.70%)</t>
  </si>
  <si>
    <t>1.68 (1.33%)</t>
  </si>
  <si>
    <t>90.00 - 122.08</t>
  </si>
  <si>
    <t>2.56 (2.61%)</t>
  </si>
  <si>
    <t>S&amp;B, 4000</t>
  </si>
  <si>
    <t>buyback 60</t>
  </si>
  <si>
    <t>buy @111-</t>
  </si>
  <si>
    <t>107.00 x 100</t>
  </si>
  <si>
    <t>buy 81-</t>
  </si>
  <si>
    <t>buyback 50</t>
  </si>
  <si>
    <t>18.02 x 300</t>
  </si>
  <si>
    <t>18.15 x 300</t>
  </si>
  <si>
    <t>17.83 - 18.40</t>
  </si>
  <si>
    <t>14.03 - 31.53</t>
  </si>
  <si>
    <t>12.27B</t>
  </si>
  <si>
    <t>14.85 x 9600</t>
  </si>
  <si>
    <t>14.86 x 6400</t>
  </si>
  <si>
    <t>14.75 - 15.06</t>
  </si>
  <si>
    <t>5.30B</t>
  </si>
  <si>
    <t>15.58 x 700</t>
  </si>
  <si>
    <t>15.62 x 100</t>
  </si>
  <si>
    <t>15.35 - 15.78</t>
  </si>
  <si>
    <t>16.21B</t>
  </si>
  <si>
    <t>34.41 x 200</t>
  </si>
  <si>
    <t>34.71 x 500</t>
  </si>
  <si>
    <t>34.14 - 34.74</t>
  </si>
  <si>
    <t>162.57B</t>
  </si>
  <si>
    <t>60.61 x 400</t>
  </si>
  <si>
    <t>61.18 x 200</t>
  </si>
  <si>
    <t>59.94 - 61.53</t>
  </si>
  <si>
    <t>47.84 - 79.00</t>
  </si>
  <si>
    <t>17.42B</t>
  </si>
  <si>
    <t>95.34 x 900</t>
  </si>
  <si>
    <t>95.35 x 100</t>
  </si>
  <si>
    <t>94.14 - 96.17</t>
  </si>
  <si>
    <t>72.10 - 116.84</t>
  </si>
  <si>
    <t>28.48B</t>
  </si>
  <si>
    <t>2.36 (2.47%)</t>
  </si>
  <si>
    <t>9.41 x 100</t>
  </si>
  <si>
    <t>9.44 x 1600</t>
  </si>
  <si>
    <t>9.03 - 9.45</t>
  </si>
  <si>
    <t>7.81 - 17.59</t>
  </si>
  <si>
    <t>12.33B</t>
  </si>
  <si>
    <t>0.12 (1.32%)</t>
  </si>
  <si>
    <t>17.38 x 100</t>
  </si>
  <si>
    <t>20.99 x 500</t>
  </si>
  <si>
    <t>20.48 - 21.10</t>
  </si>
  <si>
    <t>2.68B</t>
  </si>
  <si>
    <t>42.61 x 300</t>
  </si>
  <si>
    <t>43.09 x 300</t>
  </si>
  <si>
    <t>42.47 - 43.58</t>
  </si>
  <si>
    <t>7.90B</t>
  </si>
  <si>
    <t>62.39 x 100</t>
  </si>
  <si>
    <t>62.60 x 100</t>
  </si>
  <si>
    <t>62.35 - 62.94</t>
  </si>
  <si>
    <t>24.18B</t>
  </si>
  <si>
    <t>1.20 (1.90%)</t>
  </si>
  <si>
    <t>29.21 x 300</t>
  </si>
  <si>
    <t>29.50 x 300</t>
  </si>
  <si>
    <t>28.01 - 29.46</t>
  </si>
  <si>
    <t>2.86B</t>
  </si>
  <si>
    <t>9.27 x 500</t>
  </si>
  <si>
    <t>9.32 x 1200</t>
  </si>
  <si>
    <t>9.23 - 9.30</t>
  </si>
  <si>
    <t>1.62B</t>
  </si>
  <si>
    <t>0.16 (1.84%)</t>
  </si>
  <si>
    <t>134.98 x 700</t>
  </si>
  <si>
    <t>127.66 - 129.17</t>
  </si>
  <si>
    <t>35.44B</t>
  </si>
  <si>
    <t>118.72 x 400</t>
  </si>
  <si>
    <t>118.86 x 100</t>
  </si>
  <si>
    <t>118.15 - 119.34</t>
  </si>
  <si>
    <t>200.30B</t>
  </si>
  <si>
    <t>1.32 (1.11%)</t>
  </si>
  <si>
    <t>107.60 x 600</t>
  </si>
  <si>
    <t>107.98 x 100</t>
  </si>
  <si>
    <t>106.31 - 108.07</t>
  </si>
  <si>
    <t>155.33B</t>
  </si>
  <si>
    <t>1.72 (1.62%)</t>
  </si>
  <si>
    <t>45.42 x 100</t>
  </si>
  <si>
    <t>53.89 x 200</t>
  </si>
  <si>
    <t>49.46 - 50.00</t>
  </si>
  <si>
    <t>3.14B</t>
  </si>
  <si>
    <t>0.40 (0.82%)</t>
  </si>
  <si>
    <t>36.34 x 1200</t>
  </si>
  <si>
    <t>36.42 x 500</t>
  </si>
  <si>
    <t>36.11 - 36.42</t>
  </si>
  <si>
    <t>56.50B</t>
  </si>
  <si>
    <t>1.44 (3.99%)</t>
  </si>
  <si>
    <t>31.39 x 100</t>
  </si>
  <si>
    <t>34.79 x 300</t>
  </si>
  <si>
    <t>31.89 - 32.30</t>
  </si>
  <si>
    <t>2.66B</t>
  </si>
  <si>
    <t>1.04 (3.29%)</t>
  </si>
  <si>
    <t>3.95 x 900</t>
  </si>
  <si>
    <t>3.19 - 3.44</t>
  </si>
  <si>
    <t>55.33M</t>
  </si>
  <si>
    <t>97.27 x 300</t>
  </si>
  <si>
    <t>97.49 x 300</t>
  </si>
  <si>
    <t>97.25 - 98.05</t>
  </si>
  <si>
    <t>86.28B</t>
  </si>
  <si>
    <t>114.41 x 200</t>
  </si>
  <si>
    <t>114.80 x 300</t>
  </si>
  <si>
    <t>113.00 - 115.05</t>
  </si>
  <si>
    <t>109.05B</t>
  </si>
  <si>
    <t>2.00 (1.78%)</t>
  </si>
  <si>
    <t>291.10 x 100</t>
  </si>
  <si>
    <t>289.29 - 292.86</t>
  </si>
  <si>
    <t>65.15B</t>
  </si>
  <si>
    <t>5.14 x 100</t>
  </si>
  <si>
    <t>10.00 x 900</t>
  </si>
  <si>
    <t>9.48 - 9.96</t>
  </si>
  <si>
    <t>256.30M</t>
  </si>
  <si>
    <t>89.20 x 100</t>
  </si>
  <si>
    <t>90.89 x 100</t>
  </si>
  <si>
    <t>85.00 - 90.75</t>
  </si>
  <si>
    <t>3.28B</t>
  </si>
  <si>
    <t>S&amp;B, 100, 92+</t>
  </si>
  <si>
    <t>sell 1500@9.7+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</si>
</sst>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9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40" fillId="0" borderId="0" xfId="0" applyNumberFormat="1" applyFont="1"/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59368"/>
        <c:axId val="374159760"/>
      </c:scatterChart>
      <c:valAx>
        <c:axId val="37415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59760"/>
        <c:crosses val="autoZero"/>
        <c:crossBetween val="midCat"/>
      </c:valAx>
      <c:valAx>
        <c:axId val="37415976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5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64072"/>
        <c:axId val="374166424"/>
      </c:scatterChart>
      <c:valAx>
        <c:axId val="37416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6424"/>
        <c:crosses val="autoZero"/>
        <c:crossBetween val="midCat"/>
      </c:valAx>
      <c:valAx>
        <c:axId val="3741664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4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60152"/>
        <c:axId val="374161328"/>
      </c:scatterChart>
      <c:valAx>
        <c:axId val="37416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1328"/>
        <c:crosses val="autoZero"/>
        <c:crossBetween val="midCat"/>
      </c:valAx>
      <c:valAx>
        <c:axId val="3741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0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18.11</c:v>
                </c:pt>
                <c:pt idx="1">
                  <c:v>18.5</c:v>
                </c:pt>
                <c:pt idx="2">
                  <c:v>17.53</c:v>
                </c:pt>
                <c:pt idx="3">
                  <c:v>17.420000000000002</c:v>
                </c:pt>
                <c:pt idx="4">
                  <c:v>17.64</c:v>
                </c:pt>
                <c:pt idx="5">
                  <c:v>17.899999999999999</c:v>
                </c:pt>
                <c:pt idx="6">
                  <c:v>17.71</c:v>
                </c:pt>
                <c:pt idx="7">
                  <c:v>17.87</c:v>
                </c:pt>
                <c:pt idx="9">
                  <c:v>17.14</c:v>
                </c:pt>
                <c:pt idx="10">
                  <c:v>17.2</c:v>
                </c:pt>
                <c:pt idx="11">
                  <c:v>17.3</c:v>
                </c:pt>
                <c:pt idx="12">
                  <c:v>18.78</c:v>
                </c:pt>
                <c:pt idx="13">
                  <c:v>18.36</c:v>
                </c:pt>
                <c:pt idx="14">
                  <c:v>18.29</c:v>
                </c:pt>
                <c:pt idx="15">
                  <c:v>19</c:v>
                </c:pt>
                <c:pt idx="16">
                  <c:v>19.399999999999999</c:v>
                </c:pt>
                <c:pt idx="17">
                  <c:v>19.66</c:v>
                </c:pt>
                <c:pt idx="18">
                  <c:v>19.010000000000002</c:v>
                </c:pt>
                <c:pt idx="19">
                  <c:v>18.38</c:v>
                </c:pt>
                <c:pt idx="20">
                  <c:v>17.55</c:v>
                </c:pt>
                <c:pt idx="21">
                  <c:v>17.68</c:v>
                </c:pt>
                <c:pt idx="22">
                  <c:v>17.11</c:v>
                </c:pt>
                <c:pt idx="23">
                  <c:v>17.59</c:v>
                </c:pt>
                <c:pt idx="24">
                  <c:v>18.3</c:v>
                </c:pt>
                <c:pt idx="25">
                  <c:v>18.48</c:v>
                </c:pt>
                <c:pt idx="26">
                  <c:v>18.02</c:v>
                </c:pt>
                <c:pt idx="27">
                  <c:v>18.559999999999999</c:v>
                </c:pt>
                <c:pt idx="28">
                  <c:v>18.28</c:v>
                </c:pt>
                <c:pt idx="29">
                  <c:v>19.28</c:v>
                </c:pt>
                <c:pt idx="30">
                  <c:v>19.43</c:v>
                </c:pt>
                <c:pt idx="31">
                  <c:v>18.91</c:v>
                </c:pt>
                <c:pt idx="32">
                  <c:v>18.59</c:v>
                </c:pt>
                <c:pt idx="33">
                  <c:v>18.96</c:v>
                </c:pt>
                <c:pt idx="34">
                  <c:v>19.59</c:v>
                </c:pt>
                <c:pt idx="35">
                  <c:v>20.18</c:v>
                </c:pt>
                <c:pt idx="36">
                  <c:v>19.170000000000002</c:v>
                </c:pt>
                <c:pt idx="37">
                  <c:v>19.170000000000002</c:v>
                </c:pt>
                <c:pt idx="38">
                  <c:v>18.05</c:v>
                </c:pt>
                <c:pt idx="39">
                  <c:v>16.66</c:v>
                </c:pt>
                <c:pt idx="40">
                  <c:v>15.31</c:v>
                </c:pt>
                <c:pt idx="41">
                  <c:v>15.4</c:v>
                </c:pt>
                <c:pt idx="42">
                  <c:v>14.97</c:v>
                </c:pt>
                <c:pt idx="43">
                  <c:v>14.76</c:v>
                </c:pt>
                <c:pt idx="44">
                  <c:v>15.75</c:v>
                </c:pt>
                <c:pt idx="45">
                  <c:v>15.45</c:v>
                </c:pt>
                <c:pt idx="46">
                  <c:v>15.3</c:v>
                </c:pt>
                <c:pt idx="47">
                  <c:v>15.66</c:v>
                </c:pt>
                <c:pt idx="48">
                  <c:v>16.11</c:v>
                </c:pt>
                <c:pt idx="49">
                  <c:v>15.84</c:v>
                </c:pt>
                <c:pt idx="50">
                  <c:v>16.43</c:v>
                </c:pt>
                <c:pt idx="51">
                  <c:v>16.21</c:v>
                </c:pt>
                <c:pt idx="52">
                  <c:v>15.45</c:v>
                </c:pt>
                <c:pt idx="53">
                  <c:v>15.41</c:v>
                </c:pt>
                <c:pt idx="54">
                  <c:v>15.09</c:v>
                </c:pt>
                <c:pt idx="55">
                  <c:v>14.98</c:v>
                </c:pt>
                <c:pt idx="56">
                  <c:v>14.91</c:v>
                </c:pt>
                <c:pt idx="57">
                  <c:v>16.32</c:v>
                </c:pt>
                <c:pt idx="58">
                  <c:v>16.36</c:v>
                </c:pt>
                <c:pt idx="59">
                  <c:v>16.87</c:v>
                </c:pt>
                <c:pt idx="60">
                  <c:v>16.87</c:v>
                </c:pt>
                <c:pt idx="61">
                  <c:v>16.850000000000001</c:v>
                </c:pt>
                <c:pt idx="62">
                  <c:v>17.29</c:v>
                </c:pt>
                <c:pt idx="63">
                  <c:v>16.649999999999999</c:v>
                </c:pt>
                <c:pt idx="64">
                  <c:v>15.97</c:v>
                </c:pt>
                <c:pt idx="65">
                  <c:v>14.65</c:v>
                </c:pt>
                <c:pt idx="66">
                  <c:v>14.04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69952"/>
        <c:axId val="374167600"/>
      </c:lineChart>
      <c:catAx>
        <c:axId val="37416995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7600"/>
        <c:crosses val="autoZero"/>
        <c:auto val="1"/>
        <c:lblAlgn val="ctr"/>
        <c:lblOffset val="100"/>
        <c:noMultiLvlLbl val="0"/>
      </c:catAx>
      <c:valAx>
        <c:axId val="37416760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14.84</c:v>
                </c:pt>
                <c:pt idx="1">
                  <c:v>15.08</c:v>
                </c:pt>
                <c:pt idx="2">
                  <c:v>14.67</c:v>
                </c:pt>
                <c:pt idx="3">
                  <c:v>14.64</c:v>
                </c:pt>
                <c:pt idx="4">
                  <c:v>14.57</c:v>
                </c:pt>
                <c:pt idx="5">
                  <c:v>14.65</c:v>
                </c:pt>
                <c:pt idx="6">
                  <c:v>14.38</c:v>
                </c:pt>
                <c:pt idx="7">
                  <c:v>14.92</c:v>
                </c:pt>
                <c:pt idx="8">
                  <c:v>14.52</c:v>
                </c:pt>
                <c:pt idx="9">
                  <c:v>14.29</c:v>
                </c:pt>
                <c:pt idx="10">
                  <c:v>14.49</c:v>
                </c:pt>
                <c:pt idx="11">
                  <c:v>14.75</c:v>
                </c:pt>
                <c:pt idx="12">
                  <c:v>14.7</c:v>
                </c:pt>
                <c:pt idx="13">
                  <c:v>14.61</c:v>
                </c:pt>
                <c:pt idx="14">
                  <c:v>14.88</c:v>
                </c:pt>
                <c:pt idx="15">
                  <c:v>15.35</c:v>
                </c:pt>
                <c:pt idx="16">
                  <c:v>15.3</c:v>
                </c:pt>
                <c:pt idx="17">
                  <c:v>15.41</c:v>
                </c:pt>
                <c:pt idx="18">
                  <c:v>15.51</c:v>
                </c:pt>
                <c:pt idx="19">
                  <c:v>14.94</c:v>
                </c:pt>
                <c:pt idx="20">
                  <c:v>14.88</c:v>
                </c:pt>
                <c:pt idx="21">
                  <c:v>14.61</c:v>
                </c:pt>
                <c:pt idx="22">
                  <c:v>14.91</c:v>
                </c:pt>
                <c:pt idx="23">
                  <c:v>15.19</c:v>
                </c:pt>
                <c:pt idx="24">
                  <c:v>15.81</c:v>
                </c:pt>
                <c:pt idx="25">
                  <c:v>15.76</c:v>
                </c:pt>
                <c:pt idx="26">
                  <c:v>16.239999999999998</c:v>
                </c:pt>
                <c:pt idx="27">
                  <c:v>16.3</c:v>
                </c:pt>
                <c:pt idx="28">
                  <c:v>16.170000000000002</c:v>
                </c:pt>
                <c:pt idx="29">
                  <c:v>16.32</c:v>
                </c:pt>
                <c:pt idx="30">
                  <c:v>16.239999999999998</c:v>
                </c:pt>
                <c:pt idx="31">
                  <c:v>16.22</c:v>
                </c:pt>
                <c:pt idx="32">
                  <c:v>16.09</c:v>
                </c:pt>
                <c:pt idx="33">
                  <c:v>16.420000000000002</c:v>
                </c:pt>
                <c:pt idx="34">
                  <c:v>16.5</c:v>
                </c:pt>
                <c:pt idx="35">
                  <c:v>16</c:v>
                </c:pt>
                <c:pt idx="36">
                  <c:v>15.96</c:v>
                </c:pt>
                <c:pt idx="37">
                  <c:v>16.05</c:v>
                </c:pt>
                <c:pt idx="38">
                  <c:v>15.4</c:v>
                </c:pt>
                <c:pt idx="39">
                  <c:v>14.73</c:v>
                </c:pt>
                <c:pt idx="40">
                  <c:v>14.6</c:v>
                </c:pt>
                <c:pt idx="41">
                  <c:v>14.3</c:v>
                </c:pt>
                <c:pt idx="42">
                  <c:v>14.35</c:v>
                </c:pt>
                <c:pt idx="43">
                  <c:v>14.4</c:v>
                </c:pt>
                <c:pt idx="44">
                  <c:v>14.46</c:v>
                </c:pt>
                <c:pt idx="45">
                  <c:v>14.66</c:v>
                </c:pt>
                <c:pt idx="46">
                  <c:v>14.79</c:v>
                </c:pt>
                <c:pt idx="47">
                  <c:v>15.37</c:v>
                </c:pt>
                <c:pt idx="48">
                  <c:v>15.49</c:v>
                </c:pt>
                <c:pt idx="49">
                  <c:v>15.94</c:v>
                </c:pt>
                <c:pt idx="50">
                  <c:v>15.85</c:v>
                </c:pt>
                <c:pt idx="51">
                  <c:v>15.79</c:v>
                </c:pt>
                <c:pt idx="52">
                  <c:v>15.57</c:v>
                </c:pt>
                <c:pt idx="53">
                  <c:v>15.19</c:v>
                </c:pt>
                <c:pt idx="54">
                  <c:v>15.28</c:v>
                </c:pt>
                <c:pt idx="55">
                  <c:v>15.48</c:v>
                </c:pt>
                <c:pt idx="56">
                  <c:v>15.48</c:v>
                </c:pt>
                <c:pt idx="57">
                  <c:v>15.1</c:v>
                </c:pt>
                <c:pt idx="58">
                  <c:v>15.43</c:v>
                </c:pt>
                <c:pt idx="59">
                  <c:v>15.3</c:v>
                </c:pt>
                <c:pt idx="60">
                  <c:v>15.41</c:v>
                </c:pt>
                <c:pt idx="61">
                  <c:v>15.94</c:v>
                </c:pt>
                <c:pt idx="62">
                  <c:v>16.21</c:v>
                </c:pt>
                <c:pt idx="63">
                  <c:v>15.89</c:v>
                </c:pt>
                <c:pt idx="64">
                  <c:v>15.44</c:v>
                </c:pt>
                <c:pt idx="65">
                  <c:v>15.14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67208"/>
        <c:axId val="374168384"/>
      </c:lineChart>
      <c:dateAx>
        <c:axId val="374167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8384"/>
        <c:crosses val="autoZero"/>
        <c:auto val="1"/>
        <c:lblOffset val="100"/>
        <c:baseTimeUnit val="days"/>
      </c:dateAx>
      <c:valAx>
        <c:axId val="37416838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6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15.58</c:v>
                </c:pt>
                <c:pt idx="1">
                  <c:v>15.63</c:v>
                </c:pt>
                <c:pt idx="2">
                  <c:v>15.32</c:v>
                </c:pt>
                <c:pt idx="3">
                  <c:v>15.43</c:v>
                </c:pt>
                <c:pt idx="4">
                  <c:v>15.87</c:v>
                </c:pt>
                <c:pt idx="5">
                  <c:v>15.61</c:v>
                </c:pt>
                <c:pt idx="6">
                  <c:v>15.28</c:v>
                </c:pt>
                <c:pt idx="7">
                  <c:v>14.89</c:v>
                </c:pt>
                <c:pt idx="8">
                  <c:v>15</c:v>
                </c:pt>
                <c:pt idx="9">
                  <c:v>15.35</c:v>
                </c:pt>
                <c:pt idx="10">
                  <c:v>15.5</c:v>
                </c:pt>
                <c:pt idx="11">
                  <c:v>15.55</c:v>
                </c:pt>
                <c:pt idx="12">
                  <c:v>15.84</c:v>
                </c:pt>
                <c:pt idx="13">
                  <c:v>16.45</c:v>
                </c:pt>
                <c:pt idx="14">
                  <c:v>16.510000000000002</c:v>
                </c:pt>
                <c:pt idx="15">
                  <c:v>17.440000000000001</c:v>
                </c:pt>
                <c:pt idx="16">
                  <c:v>17.84</c:v>
                </c:pt>
                <c:pt idx="17">
                  <c:v>17.09</c:v>
                </c:pt>
                <c:pt idx="18">
                  <c:v>16.559999999999999</c:v>
                </c:pt>
                <c:pt idx="19">
                  <c:v>16.21</c:v>
                </c:pt>
                <c:pt idx="20">
                  <c:v>16.920000000000002</c:v>
                </c:pt>
                <c:pt idx="21">
                  <c:v>16.68</c:v>
                </c:pt>
                <c:pt idx="22">
                  <c:v>16.579999999999998</c:v>
                </c:pt>
                <c:pt idx="23">
                  <c:v>17.239999999999998</c:v>
                </c:pt>
                <c:pt idx="24">
                  <c:v>16.72</c:v>
                </c:pt>
                <c:pt idx="25">
                  <c:v>16.43</c:v>
                </c:pt>
                <c:pt idx="26">
                  <c:v>17.09</c:v>
                </c:pt>
                <c:pt idx="27">
                  <c:v>19.16</c:v>
                </c:pt>
                <c:pt idx="28">
                  <c:v>18.5</c:v>
                </c:pt>
                <c:pt idx="29">
                  <c:v>18.66</c:v>
                </c:pt>
                <c:pt idx="30">
                  <c:v>18.82</c:v>
                </c:pt>
                <c:pt idx="31">
                  <c:v>18.18</c:v>
                </c:pt>
                <c:pt idx="32">
                  <c:v>18.03</c:v>
                </c:pt>
                <c:pt idx="33">
                  <c:v>18.16</c:v>
                </c:pt>
                <c:pt idx="34">
                  <c:v>18.72</c:v>
                </c:pt>
                <c:pt idx="35">
                  <c:v>18.62</c:v>
                </c:pt>
                <c:pt idx="36">
                  <c:v>18.22</c:v>
                </c:pt>
                <c:pt idx="37">
                  <c:v>17.57</c:v>
                </c:pt>
                <c:pt idx="38">
                  <c:v>15.91</c:v>
                </c:pt>
                <c:pt idx="39">
                  <c:v>14.77</c:v>
                </c:pt>
                <c:pt idx="40">
                  <c:v>14.98</c:v>
                </c:pt>
                <c:pt idx="41">
                  <c:v>14.38</c:v>
                </c:pt>
                <c:pt idx="42">
                  <c:v>14.06</c:v>
                </c:pt>
                <c:pt idx="43">
                  <c:v>14.91</c:v>
                </c:pt>
                <c:pt idx="44">
                  <c:v>15.34</c:v>
                </c:pt>
                <c:pt idx="45">
                  <c:v>14.81</c:v>
                </c:pt>
                <c:pt idx="46">
                  <c:v>15.41</c:v>
                </c:pt>
                <c:pt idx="47">
                  <c:v>15.75</c:v>
                </c:pt>
                <c:pt idx="48">
                  <c:v>15.5</c:v>
                </c:pt>
                <c:pt idx="49">
                  <c:v>16.41</c:v>
                </c:pt>
                <c:pt idx="50">
                  <c:v>16.68</c:v>
                </c:pt>
                <c:pt idx="51">
                  <c:v>16.52</c:v>
                </c:pt>
                <c:pt idx="52">
                  <c:v>16.7</c:v>
                </c:pt>
                <c:pt idx="53">
                  <c:v>16.8</c:v>
                </c:pt>
                <c:pt idx="54">
                  <c:v>17.2</c:v>
                </c:pt>
                <c:pt idx="55">
                  <c:v>16.96</c:v>
                </c:pt>
                <c:pt idx="56">
                  <c:v>17.53</c:v>
                </c:pt>
                <c:pt idx="57">
                  <c:v>16.82</c:v>
                </c:pt>
                <c:pt idx="58">
                  <c:v>16.59</c:v>
                </c:pt>
                <c:pt idx="59">
                  <c:v>16.29</c:v>
                </c:pt>
                <c:pt idx="60">
                  <c:v>15.82</c:v>
                </c:pt>
                <c:pt idx="61">
                  <c:v>16.41</c:v>
                </c:pt>
                <c:pt idx="62">
                  <c:v>15.96</c:v>
                </c:pt>
                <c:pt idx="63">
                  <c:v>15.67</c:v>
                </c:pt>
                <c:pt idx="64">
                  <c:v>14.42</c:v>
                </c:pt>
                <c:pt idx="65">
                  <c:v>14.27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24992"/>
        <c:axId val="450125776"/>
      </c:lineChart>
      <c:dateAx>
        <c:axId val="45012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5776"/>
        <c:crosses val="autoZero"/>
        <c:auto val="1"/>
        <c:lblOffset val="100"/>
        <c:baseTimeUnit val="days"/>
      </c:dateAx>
      <c:valAx>
        <c:axId val="45012577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34.450000000000003</c:v>
                </c:pt>
                <c:pt idx="1">
                  <c:v>34.36</c:v>
                </c:pt>
                <c:pt idx="2">
                  <c:v>34.479999999999997</c:v>
                </c:pt>
                <c:pt idx="3">
                  <c:v>34.659999999999997</c:v>
                </c:pt>
                <c:pt idx="4">
                  <c:v>34.299999999999997</c:v>
                </c:pt>
                <c:pt idx="5">
                  <c:v>33.159999999999997</c:v>
                </c:pt>
                <c:pt idx="6">
                  <c:v>32.64</c:v>
                </c:pt>
                <c:pt idx="7">
                  <c:v>32.1</c:v>
                </c:pt>
                <c:pt idx="8">
                  <c:v>32.11</c:v>
                </c:pt>
                <c:pt idx="9">
                  <c:v>32.4</c:v>
                </c:pt>
                <c:pt idx="10">
                  <c:v>32.86</c:v>
                </c:pt>
                <c:pt idx="11">
                  <c:v>33.21</c:v>
                </c:pt>
                <c:pt idx="12">
                  <c:v>33.35</c:v>
                </c:pt>
                <c:pt idx="13">
                  <c:v>33.840000000000003</c:v>
                </c:pt>
                <c:pt idx="14">
                  <c:v>34</c:v>
                </c:pt>
                <c:pt idx="15">
                  <c:v>34.15</c:v>
                </c:pt>
                <c:pt idx="17">
                  <c:v>34.31</c:v>
                </c:pt>
                <c:pt idx="18">
                  <c:v>34.11</c:v>
                </c:pt>
                <c:pt idx="19">
                  <c:v>33.86</c:v>
                </c:pt>
                <c:pt idx="20">
                  <c:v>34.03</c:v>
                </c:pt>
                <c:pt idx="21">
                  <c:v>34.71</c:v>
                </c:pt>
                <c:pt idx="22">
                  <c:v>34.47</c:v>
                </c:pt>
                <c:pt idx="23">
                  <c:v>34.590000000000003</c:v>
                </c:pt>
                <c:pt idx="24">
                  <c:v>34.9</c:v>
                </c:pt>
                <c:pt idx="25">
                  <c:v>34.4</c:v>
                </c:pt>
                <c:pt idx="26">
                  <c:v>33.369999999999997</c:v>
                </c:pt>
                <c:pt idx="27">
                  <c:v>33.44</c:v>
                </c:pt>
                <c:pt idx="28">
                  <c:v>33.590000000000003</c:v>
                </c:pt>
                <c:pt idx="29">
                  <c:v>33.04</c:v>
                </c:pt>
                <c:pt idx="30">
                  <c:v>32.75</c:v>
                </c:pt>
                <c:pt idx="31">
                  <c:v>32.799999999999997</c:v>
                </c:pt>
                <c:pt idx="32">
                  <c:v>32.04</c:v>
                </c:pt>
                <c:pt idx="33">
                  <c:v>32.21</c:v>
                </c:pt>
                <c:pt idx="34">
                  <c:v>32.14</c:v>
                </c:pt>
                <c:pt idx="35">
                  <c:v>32.520000000000003</c:v>
                </c:pt>
                <c:pt idx="36">
                  <c:v>32.32</c:v>
                </c:pt>
                <c:pt idx="37">
                  <c:v>31.74</c:v>
                </c:pt>
                <c:pt idx="38">
                  <c:v>31.21</c:v>
                </c:pt>
                <c:pt idx="39">
                  <c:v>30.51</c:v>
                </c:pt>
                <c:pt idx="40">
                  <c:v>30</c:v>
                </c:pt>
                <c:pt idx="41">
                  <c:v>30.14</c:v>
                </c:pt>
                <c:pt idx="42">
                  <c:v>29.24</c:v>
                </c:pt>
                <c:pt idx="43">
                  <c:v>28.76</c:v>
                </c:pt>
                <c:pt idx="44">
                  <c:v>28.81</c:v>
                </c:pt>
                <c:pt idx="45">
                  <c:v>28.48</c:v>
                </c:pt>
                <c:pt idx="46">
                  <c:v>28.74</c:v>
                </c:pt>
                <c:pt idx="47">
                  <c:v>28.67</c:v>
                </c:pt>
                <c:pt idx="48">
                  <c:v>29.16</c:v>
                </c:pt>
                <c:pt idx="49">
                  <c:v>29.02</c:v>
                </c:pt>
                <c:pt idx="50">
                  <c:v>29.71</c:v>
                </c:pt>
                <c:pt idx="51">
                  <c:v>29.77</c:v>
                </c:pt>
                <c:pt idx="52">
                  <c:v>29.73</c:v>
                </c:pt>
                <c:pt idx="53">
                  <c:v>29.39</c:v>
                </c:pt>
                <c:pt idx="54">
                  <c:v>29.47</c:v>
                </c:pt>
                <c:pt idx="55">
                  <c:v>29.27</c:v>
                </c:pt>
                <c:pt idx="56">
                  <c:v>29.24</c:v>
                </c:pt>
                <c:pt idx="57">
                  <c:v>29.5</c:v>
                </c:pt>
                <c:pt idx="58">
                  <c:v>28.52</c:v>
                </c:pt>
                <c:pt idx="59">
                  <c:v>29.08</c:v>
                </c:pt>
                <c:pt idx="60">
                  <c:v>28.6</c:v>
                </c:pt>
                <c:pt idx="61">
                  <c:v>27.82</c:v>
                </c:pt>
                <c:pt idx="62">
                  <c:v>28.54</c:v>
                </c:pt>
                <c:pt idx="63">
                  <c:v>28.42</c:v>
                </c:pt>
                <c:pt idx="64">
                  <c:v>27.72</c:v>
                </c:pt>
                <c:pt idx="65">
                  <c:v>27.3</c:v>
                </c:pt>
                <c:pt idx="66">
                  <c:v>25.87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15192"/>
        <c:axId val="450115976"/>
      </c:lineChart>
      <c:catAx>
        <c:axId val="45011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15976"/>
        <c:crosses val="autoZero"/>
        <c:auto val="1"/>
        <c:lblAlgn val="ctr"/>
        <c:lblOffset val="100"/>
        <c:noMultiLvlLbl val="0"/>
      </c:catAx>
      <c:valAx>
        <c:axId val="450115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1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60.88</c:v>
                </c:pt>
                <c:pt idx="1">
                  <c:v>61.36</c:v>
                </c:pt>
                <c:pt idx="2">
                  <c:v>58.75</c:v>
                </c:pt>
                <c:pt idx="3">
                  <c:v>58.94</c:v>
                </c:pt>
                <c:pt idx="4">
                  <c:v>60.1</c:v>
                </c:pt>
                <c:pt idx="5">
                  <c:v>61.17</c:v>
                </c:pt>
                <c:pt idx="6">
                  <c:v>60.09</c:v>
                </c:pt>
                <c:pt idx="7">
                  <c:v>61.84</c:v>
                </c:pt>
                <c:pt idx="8">
                  <c:v>59.76</c:v>
                </c:pt>
                <c:pt idx="9">
                  <c:v>59.72</c:v>
                </c:pt>
                <c:pt idx="10">
                  <c:v>61.16</c:v>
                </c:pt>
                <c:pt idx="11">
                  <c:v>62.79</c:v>
                </c:pt>
                <c:pt idx="12">
                  <c:v>61.98</c:v>
                </c:pt>
                <c:pt idx="13">
                  <c:v>62.76</c:v>
                </c:pt>
                <c:pt idx="14">
                  <c:v>62.19</c:v>
                </c:pt>
                <c:pt idx="15">
                  <c:v>60.42</c:v>
                </c:pt>
                <c:pt idx="16">
                  <c:v>60.15</c:v>
                </c:pt>
                <c:pt idx="17">
                  <c:v>57.62</c:v>
                </c:pt>
                <c:pt idx="18">
                  <c:v>56.21</c:v>
                </c:pt>
                <c:pt idx="19">
                  <c:v>56.14</c:v>
                </c:pt>
                <c:pt idx="20">
                  <c:v>57.07</c:v>
                </c:pt>
                <c:pt idx="21">
                  <c:v>56.93</c:v>
                </c:pt>
                <c:pt idx="22">
                  <c:v>58.71</c:v>
                </c:pt>
                <c:pt idx="23">
                  <c:v>60.87</c:v>
                </c:pt>
                <c:pt idx="24">
                  <c:v>61.13</c:v>
                </c:pt>
                <c:pt idx="25">
                  <c:v>59.08</c:v>
                </c:pt>
                <c:pt idx="26">
                  <c:v>60.35</c:v>
                </c:pt>
                <c:pt idx="27">
                  <c:v>59.82</c:v>
                </c:pt>
                <c:pt idx="28">
                  <c:v>61.03</c:v>
                </c:pt>
                <c:pt idx="29">
                  <c:v>61.42</c:v>
                </c:pt>
                <c:pt idx="30">
                  <c:v>60.21</c:v>
                </c:pt>
                <c:pt idx="31">
                  <c:v>60.28</c:v>
                </c:pt>
                <c:pt idx="32">
                  <c:v>60.13</c:v>
                </c:pt>
                <c:pt idx="33">
                  <c:v>61.91</c:v>
                </c:pt>
                <c:pt idx="34">
                  <c:v>62.57</c:v>
                </c:pt>
                <c:pt idx="35">
                  <c:v>59.98</c:v>
                </c:pt>
                <c:pt idx="36">
                  <c:v>58.78</c:v>
                </c:pt>
                <c:pt idx="37">
                  <c:v>55.88</c:v>
                </c:pt>
                <c:pt idx="38">
                  <c:v>53.69</c:v>
                </c:pt>
                <c:pt idx="39">
                  <c:v>50.75</c:v>
                </c:pt>
                <c:pt idx="40">
                  <c:v>50.06</c:v>
                </c:pt>
                <c:pt idx="41">
                  <c:v>48.28</c:v>
                </c:pt>
                <c:pt idx="42">
                  <c:v>48.26</c:v>
                </c:pt>
                <c:pt idx="43">
                  <c:v>50.27</c:v>
                </c:pt>
                <c:pt idx="44">
                  <c:v>50.05</c:v>
                </c:pt>
                <c:pt idx="45">
                  <c:v>50.07</c:v>
                </c:pt>
                <c:pt idx="46">
                  <c:v>51.15</c:v>
                </c:pt>
                <c:pt idx="47">
                  <c:v>52.3</c:v>
                </c:pt>
                <c:pt idx="48">
                  <c:v>52.43</c:v>
                </c:pt>
                <c:pt idx="49">
                  <c:v>54.6</c:v>
                </c:pt>
                <c:pt idx="51">
                  <c:v>54.69</c:v>
                </c:pt>
                <c:pt idx="52">
                  <c:v>52.79</c:v>
                </c:pt>
                <c:pt idx="53">
                  <c:v>51.98</c:v>
                </c:pt>
                <c:pt idx="54">
                  <c:v>52.5</c:v>
                </c:pt>
                <c:pt idx="55">
                  <c:v>54.1</c:v>
                </c:pt>
                <c:pt idx="56">
                  <c:v>54.92</c:v>
                </c:pt>
                <c:pt idx="57">
                  <c:v>56.53</c:v>
                </c:pt>
                <c:pt idx="58">
                  <c:v>56.35</c:v>
                </c:pt>
                <c:pt idx="59">
                  <c:v>57.4</c:v>
                </c:pt>
                <c:pt idx="60">
                  <c:v>57.51</c:v>
                </c:pt>
                <c:pt idx="61">
                  <c:v>57.07</c:v>
                </c:pt>
                <c:pt idx="62">
                  <c:v>59.45</c:v>
                </c:pt>
                <c:pt idx="63">
                  <c:v>57.46</c:v>
                </c:pt>
                <c:pt idx="64">
                  <c:v>55.76</c:v>
                </c:pt>
                <c:pt idx="65">
                  <c:v>51.22</c:v>
                </c:pt>
                <c:pt idx="66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14800"/>
        <c:axId val="450121072"/>
      </c:lineChart>
      <c:catAx>
        <c:axId val="45011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1072"/>
        <c:crosses val="autoZero"/>
        <c:auto val="1"/>
        <c:lblAlgn val="ctr"/>
        <c:lblOffset val="100"/>
        <c:noMultiLvlLbl val="0"/>
      </c:catAx>
      <c:valAx>
        <c:axId val="45012107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42306.00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84.63</c:v>
                </c:pt>
                <c:pt idx="1">
                  <c:v>84.8</c:v>
                </c:pt>
                <c:pt idx="2">
                  <c:v>85.11</c:v>
                </c:pt>
                <c:pt idx="3">
                  <c:v>86.74</c:v>
                </c:pt>
                <c:pt idx="4">
                  <c:v>87.04</c:v>
                </c:pt>
                <c:pt idx="5">
                  <c:v>87.11</c:v>
                </c:pt>
                <c:pt idx="6">
                  <c:v>85.1</c:v>
                </c:pt>
                <c:pt idx="7">
                  <c:v>84.35</c:v>
                </c:pt>
                <c:pt idx="8">
                  <c:v>83.78</c:v>
                </c:pt>
                <c:pt idx="9">
                  <c:v>83.95</c:v>
                </c:pt>
                <c:pt idx="10">
                  <c:v>84.37</c:v>
                </c:pt>
                <c:pt idx="11">
                  <c:v>84.84</c:v>
                </c:pt>
                <c:pt idx="12">
                  <c:v>86.17</c:v>
                </c:pt>
                <c:pt idx="13">
                  <c:v>85.98</c:v>
                </c:pt>
                <c:pt idx="14">
                  <c:v>87.21</c:v>
                </c:pt>
                <c:pt idx="15">
                  <c:v>88.19</c:v>
                </c:pt>
                <c:pt idx="16">
                  <c:v>88.7</c:v>
                </c:pt>
                <c:pt idx="17">
                  <c:v>89.1</c:v>
                </c:pt>
                <c:pt idx="18">
                  <c:v>89.35</c:v>
                </c:pt>
                <c:pt idx="19">
                  <c:v>90.52</c:v>
                </c:pt>
                <c:pt idx="20">
                  <c:v>90.1</c:v>
                </c:pt>
                <c:pt idx="21">
                  <c:v>90.24</c:v>
                </c:pt>
                <c:pt idx="22">
                  <c:v>95.17</c:v>
                </c:pt>
                <c:pt idx="23">
                  <c:v>96.92</c:v>
                </c:pt>
                <c:pt idx="24">
                  <c:v>97.01</c:v>
                </c:pt>
                <c:pt idx="25">
                  <c:v>93.41</c:v>
                </c:pt>
                <c:pt idx="26">
                  <c:v>93.74</c:v>
                </c:pt>
                <c:pt idx="27">
                  <c:v>92.71</c:v>
                </c:pt>
                <c:pt idx="28">
                  <c:v>92.94</c:v>
                </c:pt>
                <c:pt idx="29">
                  <c:v>94.26</c:v>
                </c:pt>
                <c:pt idx="30">
                  <c:v>92.91</c:v>
                </c:pt>
                <c:pt idx="31">
                  <c:v>93.8</c:v>
                </c:pt>
                <c:pt idx="32">
                  <c:v>95.26</c:v>
                </c:pt>
                <c:pt idx="33">
                  <c:v>97.04</c:v>
                </c:pt>
                <c:pt idx="34">
                  <c:v>97.05</c:v>
                </c:pt>
                <c:pt idx="35">
                  <c:v>95.11</c:v>
                </c:pt>
                <c:pt idx="36">
                  <c:v>93.39</c:v>
                </c:pt>
                <c:pt idx="37">
                  <c:v>93.71</c:v>
                </c:pt>
                <c:pt idx="38">
                  <c:v>91.9</c:v>
                </c:pt>
                <c:pt idx="39">
                  <c:v>90.4</c:v>
                </c:pt>
                <c:pt idx="40">
                  <c:v>88.41</c:v>
                </c:pt>
                <c:pt idx="41">
                  <c:v>86.55</c:v>
                </c:pt>
                <c:pt idx="42">
                  <c:v>84.97</c:v>
                </c:pt>
                <c:pt idx="43">
                  <c:v>86.59</c:v>
                </c:pt>
                <c:pt idx="44">
                  <c:v>84.83</c:v>
                </c:pt>
                <c:pt idx="45">
                  <c:v>85.68</c:v>
                </c:pt>
                <c:pt idx="46">
                  <c:v>86.67</c:v>
                </c:pt>
                <c:pt idx="47">
                  <c:v>88.25</c:v>
                </c:pt>
                <c:pt idx="48">
                  <c:v>87.78</c:v>
                </c:pt>
                <c:pt idx="49">
                  <c:v>89.72</c:v>
                </c:pt>
                <c:pt idx="50">
                  <c:v>89.79</c:v>
                </c:pt>
                <c:pt idx="51">
                  <c:v>87.98</c:v>
                </c:pt>
                <c:pt idx="52">
                  <c:v>85.73</c:v>
                </c:pt>
                <c:pt idx="53">
                  <c:v>86.12</c:v>
                </c:pt>
                <c:pt idx="54">
                  <c:v>87.1</c:v>
                </c:pt>
                <c:pt idx="55">
                  <c:v>86.95</c:v>
                </c:pt>
                <c:pt idx="56">
                  <c:v>87.86</c:v>
                </c:pt>
                <c:pt idx="57">
                  <c:v>84.78</c:v>
                </c:pt>
                <c:pt idx="58">
                  <c:v>85.7</c:v>
                </c:pt>
                <c:pt idx="59">
                  <c:v>85.11</c:v>
                </c:pt>
                <c:pt idx="60">
                  <c:v>83.38</c:v>
                </c:pt>
                <c:pt idx="61">
                  <c:v>85.74</c:v>
                </c:pt>
                <c:pt idx="62">
                  <c:v>86.89</c:v>
                </c:pt>
                <c:pt idx="63">
                  <c:v>86.28</c:v>
                </c:pt>
                <c:pt idx="65">
                  <c:v>83.55</c:v>
                </c:pt>
                <c:pt idx="66">
                  <c:v>80.56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17152"/>
        <c:axId val="450114016"/>
      </c:lineChart>
      <c:catAx>
        <c:axId val="45011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14016"/>
        <c:crosses val="autoZero"/>
        <c:auto val="1"/>
        <c:lblAlgn val="ctr"/>
        <c:lblOffset val="100"/>
        <c:noMultiLvlLbl val="0"/>
      </c:catAx>
      <c:valAx>
        <c:axId val="45011401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9.41</c:v>
                </c:pt>
                <c:pt idx="1">
                  <c:v>9.09</c:v>
                </c:pt>
                <c:pt idx="2">
                  <c:v>9.07</c:v>
                </c:pt>
                <c:pt idx="3">
                  <c:v>8.69</c:v>
                </c:pt>
                <c:pt idx="4">
                  <c:v>8.76</c:v>
                </c:pt>
                <c:pt idx="5">
                  <c:v>8.41</c:v>
                </c:pt>
                <c:pt idx="6">
                  <c:v>8.27</c:v>
                </c:pt>
                <c:pt idx="7">
                  <c:v>8.2899999999999991</c:v>
                </c:pt>
                <c:pt idx="8">
                  <c:v>7.99</c:v>
                </c:pt>
                <c:pt idx="9">
                  <c:v>7.82</c:v>
                </c:pt>
                <c:pt idx="10">
                  <c:v>8.08</c:v>
                </c:pt>
                <c:pt idx="11">
                  <c:v>8.35</c:v>
                </c:pt>
                <c:pt idx="12">
                  <c:v>8.61</c:v>
                </c:pt>
                <c:pt idx="13">
                  <c:v>9.09</c:v>
                </c:pt>
                <c:pt idx="14">
                  <c:v>9.1999999999999993</c:v>
                </c:pt>
                <c:pt idx="15">
                  <c:v>9.3800000000000008</c:v>
                </c:pt>
                <c:pt idx="17">
                  <c:v>9.3800000000000008</c:v>
                </c:pt>
                <c:pt idx="18">
                  <c:v>9.17</c:v>
                </c:pt>
                <c:pt idx="19">
                  <c:v>8.93</c:v>
                </c:pt>
                <c:pt idx="20">
                  <c:v>8.9499999999999993</c:v>
                </c:pt>
                <c:pt idx="21">
                  <c:v>8.99</c:v>
                </c:pt>
                <c:pt idx="22">
                  <c:v>8.73</c:v>
                </c:pt>
                <c:pt idx="23">
                  <c:v>8.77</c:v>
                </c:pt>
                <c:pt idx="24">
                  <c:v>9.14</c:v>
                </c:pt>
                <c:pt idx="25">
                  <c:v>9.09</c:v>
                </c:pt>
                <c:pt idx="26">
                  <c:v>9.11</c:v>
                </c:pt>
                <c:pt idx="27">
                  <c:v>9.41</c:v>
                </c:pt>
                <c:pt idx="28">
                  <c:v>9.42</c:v>
                </c:pt>
                <c:pt idx="29">
                  <c:v>9.5500000000000007</c:v>
                </c:pt>
                <c:pt idx="30">
                  <c:v>9.6999999999999993</c:v>
                </c:pt>
                <c:pt idx="31">
                  <c:v>9.9499999999999993</c:v>
                </c:pt>
                <c:pt idx="32">
                  <c:v>10.029999999999999</c:v>
                </c:pt>
                <c:pt idx="33">
                  <c:v>10.08</c:v>
                </c:pt>
                <c:pt idx="34">
                  <c:v>10.26</c:v>
                </c:pt>
                <c:pt idx="35">
                  <c:v>11.01</c:v>
                </c:pt>
                <c:pt idx="36">
                  <c:v>10.94</c:v>
                </c:pt>
                <c:pt idx="37">
                  <c:v>10.98</c:v>
                </c:pt>
                <c:pt idx="38">
                  <c:v>10.41</c:v>
                </c:pt>
                <c:pt idx="39">
                  <c:v>9.52</c:v>
                </c:pt>
                <c:pt idx="40">
                  <c:v>9.26</c:v>
                </c:pt>
                <c:pt idx="41">
                  <c:v>9.66</c:v>
                </c:pt>
                <c:pt idx="42">
                  <c:v>9.4499999999999993</c:v>
                </c:pt>
                <c:pt idx="43">
                  <c:v>9.59</c:v>
                </c:pt>
                <c:pt idx="44">
                  <c:v>9.07</c:v>
                </c:pt>
                <c:pt idx="45">
                  <c:v>9.18</c:v>
                </c:pt>
                <c:pt idx="46">
                  <c:v>9.1999999999999993</c:v>
                </c:pt>
                <c:pt idx="47">
                  <c:v>9.5</c:v>
                </c:pt>
                <c:pt idx="48">
                  <c:v>9.9</c:v>
                </c:pt>
                <c:pt idx="49">
                  <c:v>9.9700000000000006</c:v>
                </c:pt>
                <c:pt idx="50">
                  <c:v>9.9499999999999993</c:v>
                </c:pt>
                <c:pt idx="51">
                  <c:v>9.86</c:v>
                </c:pt>
                <c:pt idx="52">
                  <c:v>9.6300000000000008</c:v>
                </c:pt>
                <c:pt idx="53">
                  <c:v>9.3800000000000008</c:v>
                </c:pt>
                <c:pt idx="54">
                  <c:v>9.65</c:v>
                </c:pt>
                <c:pt idx="55">
                  <c:v>9.6300000000000008</c:v>
                </c:pt>
                <c:pt idx="56">
                  <c:v>9.57</c:v>
                </c:pt>
                <c:pt idx="57">
                  <c:v>9.7200000000000006</c:v>
                </c:pt>
                <c:pt idx="58">
                  <c:v>9.49</c:v>
                </c:pt>
                <c:pt idx="59">
                  <c:v>9.57</c:v>
                </c:pt>
                <c:pt idx="60">
                  <c:v>9.32</c:v>
                </c:pt>
                <c:pt idx="61">
                  <c:v>9.2200000000000006</c:v>
                </c:pt>
                <c:pt idx="62">
                  <c:v>9.4499999999999993</c:v>
                </c:pt>
                <c:pt idx="63">
                  <c:v>9.41</c:v>
                </c:pt>
                <c:pt idx="64">
                  <c:v>8.86</c:v>
                </c:pt>
                <c:pt idx="65">
                  <c:v>8.26</c:v>
                </c:pt>
                <c:pt idx="66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21856"/>
        <c:axId val="450124600"/>
      </c:lineChart>
      <c:dateAx>
        <c:axId val="45012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4600"/>
        <c:crosses val="autoZero"/>
        <c:auto val="1"/>
        <c:lblOffset val="100"/>
        <c:baseTimeUnit val="days"/>
      </c:dateAx>
      <c:valAx>
        <c:axId val="45012460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20.95</c:v>
                </c:pt>
                <c:pt idx="1">
                  <c:v>20.51</c:v>
                </c:pt>
                <c:pt idx="2">
                  <c:v>19.89</c:v>
                </c:pt>
                <c:pt idx="3">
                  <c:v>19.2</c:v>
                </c:pt>
                <c:pt idx="4">
                  <c:v>18.829999999999998</c:v>
                </c:pt>
                <c:pt idx="5">
                  <c:v>19.29</c:v>
                </c:pt>
                <c:pt idx="6">
                  <c:v>18.600000000000001</c:v>
                </c:pt>
                <c:pt idx="7">
                  <c:v>19.11</c:v>
                </c:pt>
                <c:pt idx="8">
                  <c:v>19.52</c:v>
                </c:pt>
                <c:pt idx="9">
                  <c:v>21.02</c:v>
                </c:pt>
                <c:pt idx="10">
                  <c:v>20.149999999999999</c:v>
                </c:pt>
                <c:pt idx="11">
                  <c:v>21</c:v>
                </c:pt>
                <c:pt idx="12">
                  <c:v>20.48</c:v>
                </c:pt>
                <c:pt idx="13">
                  <c:v>21.04</c:v>
                </c:pt>
                <c:pt idx="14">
                  <c:v>21.5</c:v>
                </c:pt>
                <c:pt idx="15">
                  <c:v>19.739999999999998</c:v>
                </c:pt>
                <c:pt idx="16">
                  <c:v>19.41</c:v>
                </c:pt>
                <c:pt idx="17">
                  <c:v>18.3</c:v>
                </c:pt>
                <c:pt idx="18">
                  <c:v>17.97</c:v>
                </c:pt>
                <c:pt idx="19">
                  <c:v>18.190000000000001</c:v>
                </c:pt>
                <c:pt idx="20">
                  <c:v>18.54</c:v>
                </c:pt>
                <c:pt idx="21">
                  <c:v>19.309999999999999</c:v>
                </c:pt>
                <c:pt idx="22">
                  <c:v>20.09</c:v>
                </c:pt>
                <c:pt idx="23">
                  <c:v>20</c:v>
                </c:pt>
                <c:pt idx="24">
                  <c:v>20.53</c:v>
                </c:pt>
                <c:pt idx="25">
                  <c:v>20.55</c:v>
                </c:pt>
                <c:pt idx="26">
                  <c:v>20.92</c:v>
                </c:pt>
                <c:pt idx="27">
                  <c:v>20.62</c:v>
                </c:pt>
                <c:pt idx="28">
                  <c:v>20.54</c:v>
                </c:pt>
                <c:pt idx="29">
                  <c:v>20.8</c:v>
                </c:pt>
                <c:pt idx="30">
                  <c:v>20.94</c:v>
                </c:pt>
                <c:pt idx="31">
                  <c:v>21.38</c:v>
                </c:pt>
                <c:pt idx="32">
                  <c:v>21.82</c:v>
                </c:pt>
                <c:pt idx="33">
                  <c:v>21.49</c:v>
                </c:pt>
                <c:pt idx="34">
                  <c:v>21.1</c:v>
                </c:pt>
                <c:pt idx="35">
                  <c:v>21.3</c:v>
                </c:pt>
                <c:pt idx="36">
                  <c:v>21.17</c:v>
                </c:pt>
                <c:pt idx="37">
                  <c:v>21.39</c:v>
                </c:pt>
                <c:pt idx="38">
                  <c:v>20.49</c:v>
                </c:pt>
                <c:pt idx="39">
                  <c:v>19.52</c:v>
                </c:pt>
                <c:pt idx="40">
                  <c:v>19.11</c:v>
                </c:pt>
                <c:pt idx="41">
                  <c:v>18.64</c:v>
                </c:pt>
                <c:pt idx="42">
                  <c:v>18.739999999999998</c:v>
                </c:pt>
                <c:pt idx="43">
                  <c:v>19.36</c:v>
                </c:pt>
                <c:pt idx="44">
                  <c:v>19.52</c:v>
                </c:pt>
                <c:pt idx="45">
                  <c:v>19.41</c:v>
                </c:pt>
                <c:pt idx="46">
                  <c:v>19.79</c:v>
                </c:pt>
                <c:pt idx="47">
                  <c:v>20.190000000000001</c:v>
                </c:pt>
                <c:pt idx="48">
                  <c:v>20.39</c:v>
                </c:pt>
                <c:pt idx="49">
                  <c:v>20.65</c:v>
                </c:pt>
                <c:pt idx="50">
                  <c:v>20.47</c:v>
                </c:pt>
                <c:pt idx="51">
                  <c:v>20.13</c:v>
                </c:pt>
                <c:pt idx="52">
                  <c:v>19.47</c:v>
                </c:pt>
                <c:pt idx="53">
                  <c:v>19.440000000000001</c:v>
                </c:pt>
                <c:pt idx="54">
                  <c:v>18.760000000000002</c:v>
                </c:pt>
                <c:pt idx="55">
                  <c:v>18.54</c:v>
                </c:pt>
                <c:pt idx="56">
                  <c:v>19.84</c:v>
                </c:pt>
                <c:pt idx="57">
                  <c:v>19.29</c:v>
                </c:pt>
                <c:pt idx="58">
                  <c:v>19.41</c:v>
                </c:pt>
                <c:pt idx="59">
                  <c:v>19.02</c:v>
                </c:pt>
                <c:pt idx="60">
                  <c:v>18.45</c:v>
                </c:pt>
                <c:pt idx="61">
                  <c:v>18.96</c:v>
                </c:pt>
                <c:pt idx="62">
                  <c:v>18.88</c:v>
                </c:pt>
                <c:pt idx="63">
                  <c:v>18.420000000000002</c:v>
                </c:pt>
                <c:pt idx="64">
                  <c:v>17.739999999999998</c:v>
                </c:pt>
                <c:pt idx="65">
                  <c:v>17.04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28912"/>
        <c:axId val="450126560"/>
      </c:lineChart>
      <c:catAx>
        <c:axId val="45012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6560"/>
        <c:crosses val="autoZero"/>
        <c:auto val="1"/>
        <c:lblAlgn val="ctr"/>
        <c:lblOffset val="100"/>
        <c:noMultiLvlLbl val="0"/>
      </c:catAx>
      <c:valAx>
        <c:axId val="45012656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42.9</c:v>
                </c:pt>
                <c:pt idx="1">
                  <c:v>42.8</c:v>
                </c:pt>
                <c:pt idx="2">
                  <c:v>42.22</c:v>
                </c:pt>
                <c:pt idx="3">
                  <c:v>41.13</c:v>
                </c:pt>
                <c:pt idx="4">
                  <c:v>40.880000000000003</c:v>
                </c:pt>
                <c:pt idx="5">
                  <c:v>40.85</c:v>
                </c:pt>
                <c:pt idx="6">
                  <c:v>39.32</c:v>
                </c:pt>
                <c:pt idx="7">
                  <c:v>39.67</c:v>
                </c:pt>
                <c:pt idx="8">
                  <c:v>39</c:v>
                </c:pt>
                <c:pt idx="9">
                  <c:v>41.64</c:v>
                </c:pt>
                <c:pt idx="10">
                  <c:v>41.31</c:v>
                </c:pt>
                <c:pt idx="11">
                  <c:v>43.1</c:v>
                </c:pt>
                <c:pt idx="12">
                  <c:v>42.84</c:v>
                </c:pt>
                <c:pt idx="13">
                  <c:v>43.48</c:v>
                </c:pt>
                <c:pt idx="14">
                  <c:v>43.49</c:v>
                </c:pt>
                <c:pt idx="15">
                  <c:v>42.57</c:v>
                </c:pt>
                <c:pt idx="16">
                  <c:v>39.32</c:v>
                </c:pt>
                <c:pt idx="17">
                  <c:v>38.96</c:v>
                </c:pt>
                <c:pt idx="18">
                  <c:v>38.64</c:v>
                </c:pt>
                <c:pt idx="19">
                  <c:v>38.69</c:v>
                </c:pt>
                <c:pt idx="20">
                  <c:v>38.54</c:v>
                </c:pt>
                <c:pt idx="21">
                  <c:v>38.68</c:v>
                </c:pt>
                <c:pt idx="22">
                  <c:v>38.76</c:v>
                </c:pt>
                <c:pt idx="23">
                  <c:v>38.53</c:v>
                </c:pt>
                <c:pt idx="24">
                  <c:v>39.46</c:v>
                </c:pt>
                <c:pt idx="25">
                  <c:v>39.6</c:v>
                </c:pt>
                <c:pt idx="26">
                  <c:v>39.9</c:v>
                </c:pt>
                <c:pt idx="27">
                  <c:v>39.770000000000003</c:v>
                </c:pt>
                <c:pt idx="28">
                  <c:v>40.28</c:v>
                </c:pt>
                <c:pt idx="29">
                  <c:v>41.75</c:v>
                </c:pt>
                <c:pt idx="30">
                  <c:v>41.76</c:v>
                </c:pt>
                <c:pt idx="31">
                  <c:v>41.55</c:v>
                </c:pt>
                <c:pt idx="32">
                  <c:v>41.92</c:v>
                </c:pt>
                <c:pt idx="33">
                  <c:v>42.59</c:v>
                </c:pt>
                <c:pt idx="34">
                  <c:v>43.51</c:v>
                </c:pt>
                <c:pt idx="35">
                  <c:v>42.72</c:v>
                </c:pt>
                <c:pt idx="36">
                  <c:v>43.37</c:v>
                </c:pt>
                <c:pt idx="37">
                  <c:v>43.89</c:v>
                </c:pt>
                <c:pt idx="38">
                  <c:v>43.53</c:v>
                </c:pt>
                <c:pt idx="39">
                  <c:v>41.66</c:v>
                </c:pt>
                <c:pt idx="40">
                  <c:v>42.24</c:v>
                </c:pt>
                <c:pt idx="41">
                  <c:v>40.700000000000003</c:v>
                </c:pt>
                <c:pt idx="42">
                  <c:v>40.549999999999997</c:v>
                </c:pt>
                <c:pt idx="43">
                  <c:v>42.4</c:v>
                </c:pt>
                <c:pt idx="44">
                  <c:v>42.72</c:v>
                </c:pt>
                <c:pt idx="45">
                  <c:v>42.18</c:v>
                </c:pt>
                <c:pt idx="46">
                  <c:v>43.07</c:v>
                </c:pt>
                <c:pt idx="47">
                  <c:v>43.57</c:v>
                </c:pt>
                <c:pt idx="48">
                  <c:v>43.11</c:v>
                </c:pt>
                <c:pt idx="49">
                  <c:v>44.35</c:v>
                </c:pt>
                <c:pt idx="50">
                  <c:v>45.12</c:v>
                </c:pt>
                <c:pt idx="51">
                  <c:v>43.86</c:v>
                </c:pt>
                <c:pt idx="52">
                  <c:v>43.15</c:v>
                </c:pt>
                <c:pt idx="53">
                  <c:v>44.15</c:v>
                </c:pt>
                <c:pt idx="54">
                  <c:v>43.69</c:v>
                </c:pt>
                <c:pt idx="55">
                  <c:v>43.92</c:v>
                </c:pt>
                <c:pt idx="56">
                  <c:v>44.5</c:v>
                </c:pt>
                <c:pt idx="57">
                  <c:v>43.94</c:v>
                </c:pt>
                <c:pt idx="58">
                  <c:v>44.92</c:v>
                </c:pt>
                <c:pt idx="59">
                  <c:v>44.51</c:v>
                </c:pt>
                <c:pt idx="60">
                  <c:v>42.79</c:v>
                </c:pt>
                <c:pt idx="61">
                  <c:v>43.46</c:v>
                </c:pt>
                <c:pt idx="62">
                  <c:v>43.17</c:v>
                </c:pt>
                <c:pt idx="63">
                  <c:v>43.28</c:v>
                </c:pt>
                <c:pt idx="64">
                  <c:v>41.07</c:v>
                </c:pt>
                <c:pt idx="65">
                  <c:v>39.39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128128"/>
        <c:axId val="450128520"/>
      </c:lineChart>
      <c:dateAx>
        <c:axId val="450128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8520"/>
        <c:crosses val="autoZero"/>
        <c:auto val="1"/>
        <c:lblOffset val="100"/>
        <c:baseTimeUnit val="days"/>
      </c:dateAx>
      <c:valAx>
        <c:axId val="450128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12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62.43</c:v>
                </c:pt>
                <c:pt idx="1">
                  <c:v>62.94</c:v>
                </c:pt>
                <c:pt idx="2">
                  <c:v>63.11</c:v>
                </c:pt>
                <c:pt idx="3">
                  <c:v>63.34</c:v>
                </c:pt>
                <c:pt idx="4">
                  <c:v>63.37</c:v>
                </c:pt>
                <c:pt idx="5">
                  <c:v>63.5</c:v>
                </c:pt>
                <c:pt idx="6">
                  <c:v>62.71</c:v>
                </c:pt>
                <c:pt idx="7">
                  <c:v>63.12</c:v>
                </c:pt>
                <c:pt idx="8">
                  <c:v>62.41</c:v>
                </c:pt>
                <c:pt idx="9">
                  <c:v>62.55</c:v>
                </c:pt>
                <c:pt idx="10">
                  <c:v>63.12</c:v>
                </c:pt>
                <c:pt idx="11">
                  <c:v>63.32</c:v>
                </c:pt>
                <c:pt idx="12">
                  <c:v>63.52</c:v>
                </c:pt>
                <c:pt idx="13">
                  <c:v>64.069999999999993</c:v>
                </c:pt>
                <c:pt idx="14">
                  <c:v>63.55</c:v>
                </c:pt>
                <c:pt idx="15">
                  <c:v>62.89</c:v>
                </c:pt>
                <c:pt idx="16">
                  <c:v>63.16</c:v>
                </c:pt>
                <c:pt idx="17">
                  <c:v>61.8</c:v>
                </c:pt>
                <c:pt idx="18">
                  <c:v>61.88</c:v>
                </c:pt>
                <c:pt idx="19">
                  <c:v>62.79</c:v>
                </c:pt>
                <c:pt idx="20">
                  <c:v>62.31</c:v>
                </c:pt>
                <c:pt idx="21">
                  <c:v>60.29</c:v>
                </c:pt>
                <c:pt idx="22">
                  <c:v>61.82</c:v>
                </c:pt>
                <c:pt idx="23">
                  <c:v>61.68</c:v>
                </c:pt>
                <c:pt idx="24">
                  <c:v>61.55</c:v>
                </c:pt>
                <c:pt idx="25">
                  <c:v>60.65</c:v>
                </c:pt>
                <c:pt idx="26">
                  <c:v>61.44</c:v>
                </c:pt>
                <c:pt idx="27">
                  <c:v>61.59</c:v>
                </c:pt>
                <c:pt idx="28">
                  <c:v>61.2</c:v>
                </c:pt>
                <c:pt idx="29">
                  <c:v>61.59</c:v>
                </c:pt>
                <c:pt idx="30">
                  <c:v>59.86</c:v>
                </c:pt>
                <c:pt idx="31">
                  <c:v>60.64</c:v>
                </c:pt>
                <c:pt idx="32">
                  <c:v>60.91</c:v>
                </c:pt>
                <c:pt idx="33">
                  <c:v>60.44</c:v>
                </c:pt>
                <c:pt idx="34">
                  <c:v>61.12</c:v>
                </c:pt>
                <c:pt idx="35">
                  <c:v>60.04</c:v>
                </c:pt>
                <c:pt idx="36">
                  <c:v>59.88</c:v>
                </c:pt>
                <c:pt idx="37">
                  <c:v>59.9</c:v>
                </c:pt>
                <c:pt idx="38">
                  <c:v>59.15</c:v>
                </c:pt>
                <c:pt idx="39">
                  <c:v>57.97</c:v>
                </c:pt>
                <c:pt idx="40">
                  <c:v>58.24</c:v>
                </c:pt>
                <c:pt idx="41">
                  <c:v>58.36</c:v>
                </c:pt>
                <c:pt idx="42">
                  <c:v>57.74</c:v>
                </c:pt>
                <c:pt idx="43">
                  <c:v>58.99</c:v>
                </c:pt>
                <c:pt idx="44">
                  <c:v>58.59</c:v>
                </c:pt>
                <c:pt idx="45">
                  <c:v>58.51</c:v>
                </c:pt>
                <c:pt idx="46">
                  <c:v>58.1</c:v>
                </c:pt>
                <c:pt idx="47">
                  <c:v>58.56</c:v>
                </c:pt>
                <c:pt idx="48">
                  <c:v>57.57</c:v>
                </c:pt>
                <c:pt idx="49">
                  <c:v>58.99</c:v>
                </c:pt>
                <c:pt idx="50">
                  <c:v>59.2</c:v>
                </c:pt>
                <c:pt idx="51">
                  <c:v>58.98</c:v>
                </c:pt>
                <c:pt idx="52">
                  <c:v>58.24</c:v>
                </c:pt>
                <c:pt idx="53">
                  <c:v>58.14</c:v>
                </c:pt>
                <c:pt idx="54">
                  <c:v>57.67</c:v>
                </c:pt>
                <c:pt idx="55">
                  <c:v>57.35</c:v>
                </c:pt>
                <c:pt idx="56">
                  <c:v>58.2</c:v>
                </c:pt>
                <c:pt idx="57">
                  <c:v>57.04</c:v>
                </c:pt>
                <c:pt idx="58">
                  <c:v>57.98</c:v>
                </c:pt>
                <c:pt idx="59">
                  <c:v>57.93</c:v>
                </c:pt>
                <c:pt idx="60">
                  <c:v>57.14</c:v>
                </c:pt>
                <c:pt idx="61">
                  <c:v>58.28</c:v>
                </c:pt>
                <c:pt idx="62">
                  <c:v>58.63</c:v>
                </c:pt>
                <c:pt idx="63">
                  <c:v>58.74</c:v>
                </c:pt>
                <c:pt idx="65">
                  <c:v>57.4</c:v>
                </c:pt>
                <c:pt idx="66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492768"/>
        <c:axId val="470492376"/>
      </c:lineChart>
      <c:catAx>
        <c:axId val="470492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2376"/>
        <c:crosses val="autoZero"/>
        <c:auto val="1"/>
        <c:lblAlgn val="ctr"/>
        <c:lblOffset val="100"/>
        <c:noMultiLvlLbl val="0"/>
      </c:catAx>
      <c:valAx>
        <c:axId val="4704923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11/25/2015</c:v>
                </c:pt>
                <c:pt idx="1">
                  <c:v>11/24/2015</c:v>
                </c:pt>
                <c:pt idx="2">
                  <c:v>11/23/2015</c:v>
                </c:pt>
                <c:pt idx="3">
                  <c:v>11/20/2015</c:v>
                </c:pt>
                <c:pt idx="4">
                  <c:v>11/19/2015</c:v>
                </c:pt>
                <c:pt idx="5">
                  <c:v>11/18/2015</c:v>
                </c:pt>
                <c:pt idx="6">
                  <c:v>11/17/2015</c:v>
                </c:pt>
                <c:pt idx="7">
                  <c:v>11/16/2015</c:v>
                </c:pt>
                <c:pt idx="8">
                  <c:v>11/13/2015</c:v>
                </c:pt>
                <c:pt idx="9">
                  <c:v>11/12/2015</c:v>
                </c:pt>
                <c:pt idx="10">
                  <c:v>11/11/2015</c:v>
                </c:pt>
                <c:pt idx="11">
                  <c:v>11/10/2015</c:v>
                </c:pt>
                <c:pt idx="12">
                  <c:v>11/9/2015</c:v>
                </c:pt>
                <c:pt idx="13">
                  <c:v>11/6/2015</c:v>
                </c:pt>
                <c:pt idx="14">
                  <c:v>11/5/2015</c:v>
                </c:pt>
                <c:pt idx="15">
                  <c:v>11/4/2015</c:v>
                </c:pt>
                <c:pt idx="16">
                  <c:v>11/4/2015</c:v>
                </c:pt>
                <c:pt idx="17">
                  <c:v>11/3/2015</c:v>
                </c:pt>
                <c:pt idx="18">
                  <c:v>11/2/2015</c:v>
                </c:pt>
                <c:pt idx="19">
                  <c:v>10/30/2015</c:v>
                </c:pt>
                <c:pt idx="20">
                  <c:v>10/29/2015</c:v>
                </c:pt>
                <c:pt idx="21">
                  <c:v>10/28/2015</c:v>
                </c:pt>
                <c:pt idx="22">
                  <c:v>10/27/2015</c:v>
                </c:pt>
                <c:pt idx="23">
                  <c:v>10/26/2015</c:v>
                </c:pt>
                <c:pt idx="24">
                  <c:v>10/23/2015</c:v>
                </c:pt>
                <c:pt idx="25">
                  <c:v>10/22/2015</c:v>
                </c:pt>
                <c:pt idx="26">
                  <c:v>10/21/2015</c:v>
                </c:pt>
                <c:pt idx="27">
                  <c:v>10/20/2015</c:v>
                </c:pt>
                <c:pt idx="28">
                  <c:v>10/19/2015</c:v>
                </c:pt>
                <c:pt idx="29">
                  <c:v>10/16/2015</c:v>
                </c:pt>
                <c:pt idx="30">
                  <c:v>10/15/2015</c:v>
                </c:pt>
                <c:pt idx="31">
                  <c:v>10/14/2015</c:v>
                </c:pt>
                <c:pt idx="32">
                  <c:v>10/13/2015</c:v>
                </c:pt>
                <c:pt idx="33">
                  <c:v>10/12/2015</c:v>
                </c:pt>
                <c:pt idx="34">
                  <c:v>10/9/2015</c:v>
                </c:pt>
                <c:pt idx="35">
                  <c:v>10/8/2015</c:v>
                </c:pt>
                <c:pt idx="36">
                  <c:v>10/7/2015</c:v>
                </c:pt>
                <c:pt idx="37">
                  <c:v>10/6/2015</c:v>
                </c:pt>
                <c:pt idx="38">
                  <c:v>10/5/2015</c:v>
                </c:pt>
                <c:pt idx="39">
                  <c:v>10/2/2015</c:v>
                </c:pt>
                <c:pt idx="40">
                  <c:v>10/1/2015</c:v>
                </c:pt>
                <c:pt idx="41">
                  <c:v>9/30/2015</c:v>
                </c:pt>
                <c:pt idx="42">
                  <c:v>9/29/2015</c:v>
                </c:pt>
                <c:pt idx="43">
                  <c:v>9/28/2015</c:v>
                </c:pt>
                <c:pt idx="44">
                  <c:v>9/25/2015</c:v>
                </c:pt>
                <c:pt idx="45">
                  <c:v>9/24/2015</c:v>
                </c:pt>
                <c:pt idx="46">
                  <c:v>9/23/2015</c:v>
                </c:pt>
                <c:pt idx="47">
                  <c:v>9/22/2015</c:v>
                </c:pt>
                <c:pt idx="48">
                  <c:v>9/21/2015</c:v>
                </c:pt>
                <c:pt idx="49">
                  <c:v>9/18/2015</c:v>
                </c:pt>
                <c:pt idx="50">
                  <c:v>9/17/2015</c:v>
                </c:pt>
                <c:pt idx="51">
                  <c:v>9/16/2015</c:v>
                </c:pt>
                <c:pt idx="52">
                  <c:v>9/15/2015</c:v>
                </c:pt>
                <c:pt idx="53">
                  <c:v>9/14/2015</c:v>
                </c:pt>
                <c:pt idx="54">
                  <c:v>9/11/2015</c:v>
                </c:pt>
                <c:pt idx="55">
                  <c:v>9/10/2015</c:v>
                </c:pt>
                <c:pt idx="56">
                  <c:v>9/9/2015</c:v>
                </c:pt>
                <c:pt idx="57">
                  <c:v>9/8/2015</c:v>
                </c:pt>
                <c:pt idx="58">
                  <c:v>9/4/2015</c:v>
                </c:pt>
                <c:pt idx="59">
                  <c:v>9/3/2015</c:v>
                </c:pt>
                <c:pt idx="60">
                  <c:v>9/2/2015</c:v>
                </c:pt>
                <c:pt idx="61">
                  <c:v>9/1/2015</c:v>
                </c:pt>
                <c:pt idx="62">
                  <c:v>8/31/2015</c:v>
                </c:pt>
                <c:pt idx="63">
                  <c:v>8/28/2015</c:v>
                </c:pt>
                <c:pt idx="64">
                  <c:v>8/27/2015</c:v>
                </c:pt>
                <c:pt idx="65">
                  <c:v>8/26/2015</c:v>
                </c:pt>
                <c:pt idx="66">
                  <c:v>8/25/2015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95.4</c:v>
                </c:pt>
                <c:pt idx="1">
                  <c:v>94.55</c:v>
                </c:pt>
                <c:pt idx="2">
                  <c:v>95.56</c:v>
                </c:pt>
                <c:pt idx="3">
                  <c:v>97.56</c:v>
                </c:pt>
                <c:pt idx="4">
                  <c:v>96.85</c:v>
                </c:pt>
                <c:pt idx="5">
                  <c:v>92.49</c:v>
                </c:pt>
                <c:pt idx="6">
                  <c:v>86.97</c:v>
                </c:pt>
                <c:pt idx="7">
                  <c:v>88.3</c:v>
                </c:pt>
                <c:pt idx="8">
                  <c:v>88.96</c:v>
                </c:pt>
                <c:pt idx="9">
                  <c:v>88.75</c:v>
                </c:pt>
                <c:pt idx="10">
                  <c:v>88.89</c:v>
                </c:pt>
                <c:pt idx="11">
                  <c:v>88.57</c:v>
                </c:pt>
                <c:pt idx="12">
                  <c:v>88.62</c:v>
                </c:pt>
                <c:pt idx="13">
                  <c:v>79.87</c:v>
                </c:pt>
                <c:pt idx="14">
                  <c:v>80.150000000000006</c:v>
                </c:pt>
                <c:pt idx="15">
                  <c:v>80.349999999999994</c:v>
                </c:pt>
                <c:pt idx="17">
                  <c:v>80.680000000000007</c:v>
                </c:pt>
                <c:pt idx="18">
                  <c:v>80.38</c:v>
                </c:pt>
                <c:pt idx="19">
                  <c:v>80.03</c:v>
                </c:pt>
                <c:pt idx="20">
                  <c:v>81.09</c:v>
                </c:pt>
                <c:pt idx="21">
                  <c:v>81.599999999999994</c:v>
                </c:pt>
                <c:pt idx="22">
                  <c:v>77.44</c:v>
                </c:pt>
                <c:pt idx="23">
                  <c:v>80.28</c:v>
                </c:pt>
                <c:pt idx="24">
                  <c:v>81</c:v>
                </c:pt>
                <c:pt idx="25">
                  <c:v>80.52</c:v>
                </c:pt>
                <c:pt idx="26">
                  <c:v>78.7</c:v>
                </c:pt>
                <c:pt idx="27">
                  <c:v>78.84</c:v>
                </c:pt>
                <c:pt idx="28">
                  <c:v>77.77</c:v>
                </c:pt>
                <c:pt idx="29">
                  <c:v>78.36</c:v>
                </c:pt>
                <c:pt idx="30">
                  <c:v>79.459999999999994</c:v>
                </c:pt>
                <c:pt idx="31">
                  <c:v>78.23</c:v>
                </c:pt>
                <c:pt idx="32">
                  <c:v>79.290000000000006</c:v>
                </c:pt>
                <c:pt idx="33">
                  <c:v>80.98</c:v>
                </c:pt>
                <c:pt idx="34">
                  <c:v>82.91</c:v>
                </c:pt>
                <c:pt idx="35">
                  <c:v>82.98</c:v>
                </c:pt>
                <c:pt idx="36">
                  <c:v>81.2</c:v>
                </c:pt>
                <c:pt idx="37">
                  <c:v>79.430000000000007</c:v>
                </c:pt>
                <c:pt idx="38">
                  <c:v>79.98</c:v>
                </c:pt>
                <c:pt idx="39">
                  <c:v>79.010000000000005</c:v>
                </c:pt>
                <c:pt idx="40">
                  <c:v>77.33</c:v>
                </c:pt>
                <c:pt idx="41">
                  <c:v>76.400000000000006</c:v>
                </c:pt>
                <c:pt idx="42">
                  <c:v>74.91</c:v>
                </c:pt>
                <c:pt idx="43">
                  <c:v>74.66</c:v>
                </c:pt>
                <c:pt idx="44">
                  <c:v>75.62</c:v>
                </c:pt>
                <c:pt idx="45">
                  <c:v>75.69</c:v>
                </c:pt>
                <c:pt idx="46">
                  <c:v>76.34</c:v>
                </c:pt>
                <c:pt idx="47">
                  <c:v>77.430000000000007</c:v>
                </c:pt>
                <c:pt idx="48">
                  <c:v>79.569999999999993</c:v>
                </c:pt>
                <c:pt idx="49">
                  <c:v>78.95</c:v>
                </c:pt>
                <c:pt idx="50">
                  <c:v>81.11</c:v>
                </c:pt>
                <c:pt idx="51">
                  <c:v>81.69</c:v>
                </c:pt>
                <c:pt idx="52">
                  <c:v>80.52</c:v>
                </c:pt>
                <c:pt idx="53">
                  <c:v>78.69</c:v>
                </c:pt>
                <c:pt idx="54">
                  <c:v>79.17</c:v>
                </c:pt>
                <c:pt idx="55">
                  <c:v>79.040000000000006</c:v>
                </c:pt>
                <c:pt idx="56">
                  <c:v>78.94</c:v>
                </c:pt>
                <c:pt idx="57">
                  <c:v>78.69</c:v>
                </c:pt>
                <c:pt idx="58">
                  <c:v>76.53</c:v>
                </c:pt>
                <c:pt idx="59">
                  <c:v>77.16</c:v>
                </c:pt>
                <c:pt idx="60">
                  <c:v>76.540000000000006</c:v>
                </c:pt>
                <c:pt idx="61">
                  <c:v>75.709999999999994</c:v>
                </c:pt>
                <c:pt idx="62">
                  <c:v>77.91</c:v>
                </c:pt>
                <c:pt idx="63">
                  <c:v>79.2</c:v>
                </c:pt>
                <c:pt idx="64">
                  <c:v>77.92</c:v>
                </c:pt>
                <c:pt idx="65">
                  <c:v>74.12</c:v>
                </c:pt>
                <c:pt idx="66">
                  <c:v>72.44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493160"/>
        <c:axId val="470497080"/>
      </c:lineChart>
      <c:catAx>
        <c:axId val="47049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7080"/>
        <c:crosses val="autoZero"/>
        <c:auto val="1"/>
        <c:lblAlgn val="ctr"/>
        <c:lblOffset val="100"/>
        <c:noMultiLvlLbl val="0"/>
      </c:catAx>
      <c:valAx>
        <c:axId val="4704970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29.26</c:v>
                </c:pt>
                <c:pt idx="1">
                  <c:v>28.57</c:v>
                </c:pt>
                <c:pt idx="2">
                  <c:v>28.21</c:v>
                </c:pt>
                <c:pt idx="3">
                  <c:v>29.04</c:v>
                </c:pt>
                <c:pt idx="4">
                  <c:v>28.7</c:v>
                </c:pt>
                <c:pt idx="5">
                  <c:v>27.75</c:v>
                </c:pt>
                <c:pt idx="6">
                  <c:v>26</c:v>
                </c:pt>
                <c:pt idx="7">
                  <c:v>27.84</c:v>
                </c:pt>
                <c:pt idx="8">
                  <c:v>25.85</c:v>
                </c:pt>
                <c:pt idx="9">
                  <c:v>25.07</c:v>
                </c:pt>
                <c:pt idx="10">
                  <c:v>26.15</c:v>
                </c:pt>
                <c:pt idx="11">
                  <c:v>26.46</c:v>
                </c:pt>
                <c:pt idx="12">
                  <c:v>27.89</c:v>
                </c:pt>
                <c:pt idx="13">
                  <c:v>29.05</c:v>
                </c:pt>
                <c:pt idx="14">
                  <c:v>29.72</c:v>
                </c:pt>
                <c:pt idx="15">
                  <c:v>29.8</c:v>
                </c:pt>
                <c:pt idx="16">
                  <c:v>30.17</c:v>
                </c:pt>
                <c:pt idx="17">
                  <c:v>29.44</c:v>
                </c:pt>
                <c:pt idx="18">
                  <c:v>29.65</c:v>
                </c:pt>
                <c:pt idx="19">
                  <c:v>38.07</c:v>
                </c:pt>
                <c:pt idx="20">
                  <c:v>38.340000000000003</c:v>
                </c:pt>
                <c:pt idx="21">
                  <c:v>37.96</c:v>
                </c:pt>
                <c:pt idx="22">
                  <c:v>38.840000000000003</c:v>
                </c:pt>
                <c:pt idx="23">
                  <c:v>39.24</c:v>
                </c:pt>
                <c:pt idx="24">
                  <c:v>38.9</c:v>
                </c:pt>
                <c:pt idx="25">
                  <c:v>38.049999999999997</c:v>
                </c:pt>
                <c:pt idx="26">
                  <c:v>39.39</c:v>
                </c:pt>
                <c:pt idx="27">
                  <c:v>41.28</c:v>
                </c:pt>
                <c:pt idx="28">
                  <c:v>44.16</c:v>
                </c:pt>
                <c:pt idx="29">
                  <c:v>46.65</c:v>
                </c:pt>
                <c:pt idx="30">
                  <c:v>46.85</c:v>
                </c:pt>
                <c:pt idx="31">
                  <c:v>47.03</c:v>
                </c:pt>
                <c:pt idx="32">
                  <c:v>48.05</c:v>
                </c:pt>
                <c:pt idx="33">
                  <c:v>48.94</c:v>
                </c:pt>
                <c:pt idx="34">
                  <c:v>47.11</c:v>
                </c:pt>
                <c:pt idx="35">
                  <c:v>47.34</c:v>
                </c:pt>
                <c:pt idx="36">
                  <c:v>47.28</c:v>
                </c:pt>
                <c:pt idx="37">
                  <c:v>47.22</c:v>
                </c:pt>
                <c:pt idx="38">
                  <c:v>46.38</c:v>
                </c:pt>
                <c:pt idx="39">
                  <c:v>43.23</c:v>
                </c:pt>
                <c:pt idx="40">
                  <c:v>42.71</c:v>
                </c:pt>
                <c:pt idx="41">
                  <c:v>41.04</c:v>
                </c:pt>
                <c:pt idx="42">
                  <c:v>40.340000000000003</c:v>
                </c:pt>
                <c:pt idx="43">
                  <c:v>41.33</c:v>
                </c:pt>
                <c:pt idx="44">
                  <c:v>42.99</c:v>
                </c:pt>
                <c:pt idx="45">
                  <c:v>43.78</c:v>
                </c:pt>
                <c:pt idx="46">
                  <c:v>47.44</c:v>
                </c:pt>
                <c:pt idx="47">
                  <c:v>47.9</c:v>
                </c:pt>
                <c:pt idx="48">
                  <c:v>48.09</c:v>
                </c:pt>
                <c:pt idx="49">
                  <c:v>48.5</c:v>
                </c:pt>
                <c:pt idx="50">
                  <c:v>48.2</c:v>
                </c:pt>
                <c:pt idx="51">
                  <c:v>48.97</c:v>
                </c:pt>
                <c:pt idx="52">
                  <c:v>48.07</c:v>
                </c:pt>
                <c:pt idx="53">
                  <c:v>48.14</c:v>
                </c:pt>
                <c:pt idx="54">
                  <c:v>48.12</c:v>
                </c:pt>
                <c:pt idx="55">
                  <c:v>47.11</c:v>
                </c:pt>
                <c:pt idx="56">
                  <c:v>50.1</c:v>
                </c:pt>
                <c:pt idx="57">
                  <c:v>49.09</c:v>
                </c:pt>
                <c:pt idx="58">
                  <c:v>49.79</c:v>
                </c:pt>
                <c:pt idx="59">
                  <c:v>49.42</c:v>
                </c:pt>
                <c:pt idx="60">
                  <c:v>46.16</c:v>
                </c:pt>
                <c:pt idx="61">
                  <c:v>48.28</c:v>
                </c:pt>
                <c:pt idx="62">
                  <c:v>48</c:v>
                </c:pt>
                <c:pt idx="63">
                  <c:v>46.23</c:v>
                </c:pt>
                <c:pt idx="64">
                  <c:v>43.05</c:v>
                </c:pt>
                <c:pt idx="65">
                  <c:v>43.63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495904"/>
        <c:axId val="470496688"/>
      </c:lineChart>
      <c:dateAx>
        <c:axId val="470495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6688"/>
        <c:crosses val="autoZero"/>
        <c:auto val="1"/>
        <c:lblOffset val="100"/>
        <c:baseTimeUnit val="days"/>
      </c:dateAx>
      <c:valAx>
        <c:axId val="47049668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9.24</c:v>
                </c:pt>
                <c:pt idx="2">
                  <c:v>8.9600000000000009</c:v>
                </c:pt>
                <c:pt idx="3">
                  <c:v>8.98</c:v>
                </c:pt>
                <c:pt idx="4">
                  <c:v>9.06</c:v>
                </c:pt>
                <c:pt idx="5">
                  <c:v>8.74</c:v>
                </c:pt>
                <c:pt idx="6">
                  <c:v>8.16</c:v>
                </c:pt>
                <c:pt idx="7">
                  <c:v>8.17</c:v>
                </c:pt>
                <c:pt idx="8">
                  <c:v>8.16</c:v>
                </c:pt>
                <c:pt idx="9">
                  <c:v>8.3000000000000007</c:v>
                </c:pt>
                <c:pt idx="10">
                  <c:v>8.3699999999999992</c:v>
                </c:pt>
                <c:pt idx="11">
                  <c:v>8.3800000000000008</c:v>
                </c:pt>
                <c:pt idx="12">
                  <c:v>8.11</c:v>
                </c:pt>
                <c:pt idx="13">
                  <c:v>7.91</c:v>
                </c:pt>
                <c:pt idx="14">
                  <c:v>8.0299999999999994</c:v>
                </c:pt>
                <c:pt idx="15">
                  <c:v>8</c:v>
                </c:pt>
                <c:pt idx="16">
                  <c:v>7.99</c:v>
                </c:pt>
                <c:pt idx="17">
                  <c:v>8</c:v>
                </c:pt>
                <c:pt idx="18">
                  <c:v>7.95</c:v>
                </c:pt>
                <c:pt idx="19">
                  <c:v>7.93</c:v>
                </c:pt>
                <c:pt idx="20">
                  <c:v>8.11</c:v>
                </c:pt>
                <c:pt idx="21">
                  <c:v>8.02</c:v>
                </c:pt>
                <c:pt idx="22">
                  <c:v>7.67</c:v>
                </c:pt>
                <c:pt idx="23">
                  <c:v>8.52</c:v>
                </c:pt>
                <c:pt idx="24">
                  <c:v>8.41</c:v>
                </c:pt>
                <c:pt idx="25">
                  <c:v>8.25</c:v>
                </c:pt>
                <c:pt idx="26">
                  <c:v>8.2200000000000006</c:v>
                </c:pt>
                <c:pt idx="27">
                  <c:v>8.18</c:v>
                </c:pt>
                <c:pt idx="28">
                  <c:v>8.36</c:v>
                </c:pt>
                <c:pt idx="29">
                  <c:v>8.1999999999999993</c:v>
                </c:pt>
                <c:pt idx="30">
                  <c:v>7.8</c:v>
                </c:pt>
                <c:pt idx="31">
                  <c:v>8.11</c:v>
                </c:pt>
                <c:pt idx="32">
                  <c:v>8.11</c:v>
                </c:pt>
                <c:pt idx="33">
                  <c:v>8.1</c:v>
                </c:pt>
                <c:pt idx="34">
                  <c:v>8.08</c:v>
                </c:pt>
                <c:pt idx="35">
                  <c:v>7.85</c:v>
                </c:pt>
                <c:pt idx="36">
                  <c:v>7.75</c:v>
                </c:pt>
                <c:pt idx="37">
                  <c:v>7.6</c:v>
                </c:pt>
                <c:pt idx="38">
                  <c:v>7.47</c:v>
                </c:pt>
                <c:pt idx="39">
                  <c:v>7.14</c:v>
                </c:pt>
                <c:pt idx="40">
                  <c:v>7.17</c:v>
                </c:pt>
                <c:pt idx="41">
                  <c:v>7.01</c:v>
                </c:pt>
                <c:pt idx="42">
                  <c:v>7.19</c:v>
                </c:pt>
                <c:pt idx="43">
                  <c:v>7.41</c:v>
                </c:pt>
                <c:pt idx="44">
                  <c:v>7.42</c:v>
                </c:pt>
                <c:pt idx="45">
                  <c:v>7.59</c:v>
                </c:pt>
                <c:pt idx="46">
                  <c:v>7.57</c:v>
                </c:pt>
                <c:pt idx="47">
                  <c:v>7.81</c:v>
                </c:pt>
                <c:pt idx="48">
                  <c:v>7.74</c:v>
                </c:pt>
                <c:pt idx="49">
                  <c:v>8.02</c:v>
                </c:pt>
                <c:pt idx="50">
                  <c:v>7.97</c:v>
                </c:pt>
                <c:pt idx="51">
                  <c:v>7.72</c:v>
                </c:pt>
                <c:pt idx="52">
                  <c:v>7.66</c:v>
                </c:pt>
                <c:pt idx="53">
                  <c:v>7.65</c:v>
                </c:pt>
                <c:pt idx="54">
                  <c:v>7.72</c:v>
                </c:pt>
                <c:pt idx="55">
                  <c:v>7.97</c:v>
                </c:pt>
                <c:pt idx="56">
                  <c:v>8.11</c:v>
                </c:pt>
                <c:pt idx="57">
                  <c:v>7.69</c:v>
                </c:pt>
                <c:pt idx="58">
                  <c:v>7.83</c:v>
                </c:pt>
                <c:pt idx="59">
                  <c:v>7.79</c:v>
                </c:pt>
                <c:pt idx="60">
                  <c:v>7.66</c:v>
                </c:pt>
                <c:pt idx="61">
                  <c:v>8.2200000000000006</c:v>
                </c:pt>
                <c:pt idx="62">
                  <c:v>8.2899999999999991</c:v>
                </c:pt>
                <c:pt idx="63">
                  <c:v>8.33</c:v>
                </c:pt>
                <c:pt idx="64">
                  <c:v>8.18</c:v>
                </c:pt>
                <c:pt idx="65">
                  <c:v>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11168"/>
        <c:axId val="435510776"/>
      </c:lineChart>
      <c:dateAx>
        <c:axId val="43551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0776"/>
        <c:crosses val="autoZero"/>
        <c:auto val="1"/>
        <c:lblOffset val="100"/>
        <c:baseTimeUnit val="days"/>
      </c:dateAx>
      <c:valAx>
        <c:axId val="43551077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128.38999999999999</c:v>
                </c:pt>
                <c:pt idx="1">
                  <c:v>128.34</c:v>
                </c:pt>
                <c:pt idx="2">
                  <c:v>124.41</c:v>
                </c:pt>
                <c:pt idx="3">
                  <c:v>126.4</c:v>
                </c:pt>
                <c:pt idx="4">
                  <c:v>125.21</c:v>
                </c:pt>
                <c:pt idx="5">
                  <c:v>125.92</c:v>
                </c:pt>
                <c:pt idx="6">
                  <c:v>122.06</c:v>
                </c:pt>
                <c:pt idx="7">
                  <c:v>121.47</c:v>
                </c:pt>
                <c:pt idx="8">
                  <c:v>117.54</c:v>
                </c:pt>
                <c:pt idx="9">
                  <c:v>119.85</c:v>
                </c:pt>
                <c:pt idx="10">
                  <c:v>119.95</c:v>
                </c:pt>
                <c:pt idx="11">
                  <c:v>119.86</c:v>
                </c:pt>
                <c:pt idx="12">
                  <c:v>126.5</c:v>
                </c:pt>
                <c:pt idx="13">
                  <c:v>129.66999999999999</c:v>
                </c:pt>
                <c:pt idx="14">
                  <c:v>121.06</c:v>
                </c:pt>
                <c:pt idx="15">
                  <c:v>124.11</c:v>
                </c:pt>
                <c:pt idx="16">
                  <c:v>122.14</c:v>
                </c:pt>
                <c:pt idx="17">
                  <c:v>123.8</c:v>
                </c:pt>
                <c:pt idx="18">
                  <c:v>123.13</c:v>
                </c:pt>
                <c:pt idx="19">
                  <c:v>120.09</c:v>
                </c:pt>
                <c:pt idx="20">
                  <c:v>127.09</c:v>
                </c:pt>
                <c:pt idx="21">
                  <c:v>121.49</c:v>
                </c:pt>
                <c:pt idx="22">
                  <c:v>123.61</c:v>
                </c:pt>
                <c:pt idx="23">
                  <c:v>129.58000000000001</c:v>
                </c:pt>
                <c:pt idx="24">
                  <c:v>125.34</c:v>
                </c:pt>
                <c:pt idx="25">
                  <c:v>120.5</c:v>
                </c:pt>
                <c:pt idx="26">
                  <c:v>119.89</c:v>
                </c:pt>
                <c:pt idx="27">
                  <c:v>118.96</c:v>
                </c:pt>
                <c:pt idx="28">
                  <c:v>121.07</c:v>
                </c:pt>
                <c:pt idx="29">
                  <c:v>121.87</c:v>
                </c:pt>
                <c:pt idx="30">
                  <c:v>117.46</c:v>
                </c:pt>
                <c:pt idx="31">
                  <c:v>113.42</c:v>
                </c:pt>
                <c:pt idx="32">
                  <c:v>117.68</c:v>
                </c:pt>
                <c:pt idx="33">
                  <c:v>116.91</c:v>
                </c:pt>
                <c:pt idx="34">
                  <c:v>116.69</c:v>
                </c:pt>
                <c:pt idx="35">
                  <c:v>118.64</c:v>
                </c:pt>
                <c:pt idx="36">
                  <c:v>117.11</c:v>
                </c:pt>
                <c:pt idx="37">
                  <c:v>121.22</c:v>
                </c:pt>
                <c:pt idx="38">
                  <c:v>123.33</c:v>
                </c:pt>
                <c:pt idx="39">
                  <c:v>122.14</c:v>
                </c:pt>
                <c:pt idx="40">
                  <c:v>125.01</c:v>
                </c:pt>
                <c:pt idx="41">
                  <c:v>119.67</c:v>
                </c:pt>
                <c:pt idx="42">
                  <c:v>120.85</c:v>
                </c:pt>
                <c:pt idx="43">
                  <c:v>126.74</c:v>
                </c:pt>
                <c:pt idx="44">
                  <c:v>124.1</c:v>
                </c:pt>
                <c:pt idx="45">
                  <c:v>125.54</c:v>
                </c:pt>
                <c:pt idx="46">
                  <c:v>124.7</c:v>
                </c:pt>
                <c:pt idx="47">
                  <c:v>127.26</c:v>
                </c:pt>
                <c:pt idx="48">
                  <c:v>127.59</c:v>
                </c:pt>
                <c:pt idx="49">
                  <c:v>130.61000000000001</c:v>
                </c:pt>
                <c:pt idx="50">
                  <c:v>131.49</c:v>
                </c:pt>
                <c:pt idx="52">
                  <c:v>134.38</c:v>
                </c:pt>
                <c:pt idx="53">
                  <c:v>131.19</c:v>
                </c:pt>
                <c:pt idx="54">
                  <c:v>131.08000000000001</c:v>
                </c:pt>
                <c:pt idx="55">
                  <c:v>128.72</c:v>
                </c:pt>
                <c:pt idx="56">
                  <c:v>127.17</c:v>
                </c:pt>
                <c:pt idx="57">
                  <c:v>129.16</c:v>
                </c:pt>
                <c:pt idx="58">
                  <c:v>121.15</c:v>
                </c:pt>
                <c:pt idx="59">
                  <c:v>123.77</c:v>
                </c:pt>
                <c:pt idx="60">
                  <c:v>124.04</c:v>
                </c:pt>
                <c:pt idx="61">
                  <c:v>119.37</c:v>
                </c:pt>
                <c:pt idx="62">
                  <c:v>125.97</c:v>
                </c:pt>
                <c:pt idx="63">
                  <c:v>127.62</c:v>
                </c:pt>
                <c:pt idx="64">
                  <c:v>126.26</c:v>
                </c:pt>
                <c:pt idx="65">
                  <c:v>116.2</c:v>
                </c:pt>
                <c:pt idx="66">
                  <c:v>108.51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12344"/>
        <c:axId val="435511952"/>
      </c:lineChart>
      <c:catAx>
        <c:axId val="43551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1952"/>
        <c:crosses val="autoZero"/>
        <c:auto val="1"/>
        <c:lblAlgn val="ctr"/>
        <c:lblOffset val="100"/>
        <c:noMultiLvlLbl val="0"/>
      </c:catAx>
      <c:valAx>
        <c:axId val="435511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118.67</c:v>
                </c:pt>
                <c:pt idx="1">
                  <c:v>117.95</c:v>
                </c:pt>
                <c:pt idx="2">
                  <c:v>119.42</c:v>
                </c:pt>
                <c:pt idx="3">
                  <c:v>120.07</c:v>
                </c:pt>
                <c:pt idx="4">
                  <c:v>118.71</c:v>
                </c:pt>
                <c:pt idx="5">
                  <c:v>118.14</c:v>
                </c:pt>
                <c:pt idx="6">
                  <c:v>116.13</c:v>
                </c:pt>
                <c:pt idx="7">
                  <c:v>115.92</c:v>
                </c:pt>
                <c:pt idx="8">
                  <c:v>114.84</c:v>
                </c:pt>
                <c:pt idx="9">
                  <c:v>116.21</c:v>
                </c:pt>
                <c:pt idx="10">
                  <c:v>116.52</c:v>
                </c:pt>
                <c:pt idx="11">
                  <c:v>117.42</c:v>
                </c:pt>
                <c:pt idx="12">
                  <c:v>116.42</c:v>
                </c:pt>
                <c:pt idx="13">
                  <c:v>115.67</c:v>
                </c:pt>
                <c:pt idx="14">
                  <c:v>113</c:v>
                </c:pt>
                <c:pt idx="15">
                  <c:v>113.25</c:v>
                </c:pt>
                <c:pt idx="16">
                  <c:v>115.54</c:v>
                </c:pt>
                <c:pt idx="17">
                  <c:v>115.04</c:v>
                </c:pt>
                <c:pt idx="18">
                  <c:v>113.74</c:v>
                </c:pt>
                <c:pt idx="19">
                  <c:v>115.04</c:v>
                </c:pt>
                <c:pt idx="20">
                  <c:v>114.34</c:v>
                </c:pt>
                <c:pt idx="21">
                  <c:v>113.77</c:v>
                </c:pt>
                <c:pt idx="22">
                  <c:v>113.52</c:v>
                </c:pt>
                <c:pt idx="23">
                  <c:v>113.09</c:v>
                </c:pt>
                <c:pt idx="24">
                  <c:v>113.25</c:v>
                </c:pt>
                <c:pt idx="25">
                  <c:v>110.09</c:v>
                </c:pt>
                <c:pt idx="26">
                  <c:v>109.84</c:v>
                </c:pt>
                <c:pt idx="27">
                  <c:v>109.47</c:v>
                </c:pt>
                <c:pt idx="28">
                  <c:v>108.24</c:v>
                </c:pt>
                <c:pt idx="29">
                  <c:v>107.89</c:v>
                </c:pt>
                <c:pt idx="30">
                  <c:v>105.73</c:v>
                </c:pt>
                <c:pt idx="31">
                  <c:v>106.59</c:v>
                </c:pt>
                <c:pt idx="32">
                  <c:v>106.35</c:v>
                </c:pt>
                <c:pt idx="33">
                  <c:v>105.56</c:v>
                </c:pt>
                <c:pt idx="34">
                  <c:v>104.61</c:v>
                </c:pt>
                <c:pt idx="35">
                  <c:v>103.39</c:v>
                </c:pt>
                <c:pt idx="36">
                  <c:v>103.77</c:v>
                </c:pt>
                <c:pt idx="37">
                  <c:v>103.85</c:v>
                </c:pt>
                <c:pt idx="38">
                  <c:v>103</c:v>
                </c:pt>
                <c:pt idx="39">
                  <c:v>102.67</c:v>
                </c:pt>
                <c:pt idx="40">
                  <c:v>102.2</c:v>
                </c:pt>
                <c:pt idx="41">
                  <c:v>99.42</c:v>
                </c:pt>
                <c:pt idx="42">
                  <c:v>98.49</c:v>
                </c:pt>
                <c:pt idx="43">
                  <c:v>100.3</c:v>
                </c:pt>
                <c:pt idx="44">
                  <c:v>100.62</c:v>
                </c:pt>
                <c:pt idx="45">
                  <c:v>101.57</c:v>
                </c:pt>
                <c:pt idx="46">
                  <c:v>102.49</c:v>
                </c:pt>
                <c:pt idx="47">
                  <c:v>103.41</c:v>
                </c:pt>
                <c:pt idx="48">
                  <c:v>102.84</c:v>
                </c:pt>
                <c:pt idx="49">
                  <c:v>104.2</c:v>
                </c:pt>
                <c:pt idx="50">
                  <c:v>103.96</c:v>
                </c:pt>
                <c:pt idx="51">
                  <c:v>103.43</c:v>
                </c:pt>
                <c:pt idx="52">
                  <c:v>103.82</c:v>
                </c:pt>
                <c:pt idx="53">
                  <c:v>104.48</c:v>
                </c:pt>
                <c:pt idx="54">
                  <c:v>102.6</c:v>
                </c:pt>
                <c:pt idx="55">
                  <c:v>101.91</c:v>
                </c:pt>
                <c:pt idx="56">
                  <c:v>104.01</c:v>
                </c:pt>
                <c:pt idx="57">
                  <c:v>100.97</c:v>
                </c:pt>
                <c:pt idx="58">
                  <c:v>101.99</c:v>
                </c:pt>
                <c:pt idx="59">
                  <c:v>101.89</c:v>
                </c:pt>
                <c:pt idx="60">
                  <c:v>99.51</c:v>
                </c:pt>
                <c:pt idx="61">
                  <c:v>101.88</c:v>
                </c:pt>
                <c:pt idx="62">
                  <c:v>102.48</c:v>
                </c:pt>
                <c:pt idx="63">
                  <c:v>102.17</c:v>
                </c:pt>
                <c:pt idx="64">
                  <c:v>99.23</c:v>
                </c:pt>
                <c:pt idx="65">
                  <c:v>95.89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7248"/>
        <c:axId val="435508032"/>
      </c:lineChart>
      <c:dateAx>
        <c:axId val="43550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8032"/>
        <c:crosses val="autoZero"/>
        <c:auto val="1"/>
        <c:lblOffset val="100"/>
        <c:baseTimeUnit val="days"/>
      </c:dateAx>
      <c:valAx>
        <c:axId val="435508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107.78</c:v>
                </c:pt>
                <c:pt idx="1">
                  <c:v>106.57</c:v>
                </c:pt>
                <c:pt idx="2">
                  <c:v>106.36</c:v>
                </c:pt>
                <c:pt idx="3">
                  <c:v>106.54</c:v>
                </c:pt>
                <c:pt idx="4">
                  <c:v>106.51</c:v>
                </c:pt>
                <c:pt idx="5">
                  <c:v>108.13</c:v>
                </c:pt>
                <c:pt idx="6">
                  <c:v>104.53</c:v>
                </c:pt>
                <c:pt idx="7">
                  <c:v>103.81</c:v>
                </c:pt>
                <c:pt idx="8">
                  <c:v>102.57</c:v>
                </c:pt>
                <c:pt idx="9">
                  <c:v>104.23</c:v>
                </c:pt>
                <c:pt idx="10">
                  <c:v>107.19</c:v>
                </c:pt>
                <c:pt idx="11">
                  <c:v>108.85</c:v>
                </c:pt>
                <c:pt idx="12">
                  <c:v>108.11</c:v>
                </c:pt>
                <c:pt idx="13">
                  <c:v>108.34</c:v>
                </c:pt>
                <c:pt idx="14">
                  <c:v>107.83</c:v>
                </c:pt>
                <c:pt idx="15">
                  <c:v>108.98</c:v>
                </c:pt>
                <c:pt idx="16">
                  <c:v>109.1</c:v>
                </c:pt>
                <c:pt idx="17">
                  <c:v>109.6</c:v>
                </c:pt>
                <c:pt idx="18">
                  <c:v>108.13</c:v>
                </c:pt>
                <c:pt idx="19">
                  <c:v>109.21</c:v>
                </c:pt>
                <c:pt idx="20">
                  <c:v>108.13</c:v>
                </c:pt>
                <c:pt idx="21">
                  <c:v>110.96</c:v>
                </c:pt>
                <c:pt idx="22">
                  <c:v>108.63</c:v>
                </c:pt>
                <c:pt idx="23">
                  <c:v>107.99</c:v>
                </c:pt>
                <c:pt idx="24">
                  <c:v>107.6</c:v>
                </c:pt>
                <c:pt idx="25">
                  <c:v>101.73</c:v>
                </c:pt>
                <c:pt idx="26">
                  <c:v>101.66</c:v>
                </c:pt>
                <c:pt idx="27">
                  <c:v>103.61</c:v>
                </c:pt>
                <c:pt idx="28">
                  <c:v>102.83</c:v>
                </c:pt>
                <c:pt idx="29">
                  <c:v>101.64</c:v>
                </c:pt>
                <c:pt idx="30">
                  <c:v>98.39</c:v>
                </c:pt>
                <c:pt idx="31">
                  <c:v>98.19</c:v>
                </c:pt>
                <c:pt idx="32">
                  <c:v>99.51</c:v>
                </c:pt>
                <c:pt idx="33">
                  <c:v>100.65</c:v>
                </c:pt>
                <c:pt idx="34">
                  <c:v>100.81</c:v>
                </c:pt>
                <c:pt idx="35">
                  <c:v>100.27</c:v>
                </c:pt>
                <c:pt idx="36">
                  <c:v>97.54</c:v>
                </c:pt>
                <c:pt idx="37">
                  <c:v>99.26</c:v>
                </c:pt>
                <c:pt idx="38">
                  <c:v>98.28</c:v>
                </c:pt>
                <c:pt idx="39">
                  <c:v>98.27</c:v>
                </c:pt>
                <c:pt idx="40">
                  <c:v>98.19</c:v>
                </c:pt>
                <c:pt idx="41">
                  <c:v>96</c:v>
                </c:pt>
                <c:pt idx="42">
                  <c:v>94.8</c:v>
                </c:pt>
                <c:pt idx="43">
                  <c:v>100.14</c:v>
                </c:pt>
                <c:pt idx="44">
                  <c:v>102.51</c:v>
                </c:pt>
                <c:pt idx="45">
                  <c:v>105.49</c:v>
                </c:pt>
                <c:pt idx="46">
                  <c:v>106.51</c:v>
                </c:pt>
                <c:pt idx="47">
                  <c:v>105.74</c:v>
                </c:pt>
                <c:pt idx="48">
                  <c:v>108.44</c:v>
                </c:pt>
                <c:pt idx="49">
                  <c:v>111.61</c:v>
                </c:pt>
                <c:pt idx="50">
                  <c:v>111.03</c:v>
                </c:pt>
                <c:pt idx="51">
                  <c:v>111.05</c:v>
                </c:pt>
                <c:pt idx="52">
                  <c:v>109.35</c:v>
                </c:pt>
                <c:pt idx="54">
                  <c:v>109.63</c:v>
                </c:pt>
                <c:pt idx="55">
                  <c:v>107.25</c:v>
                </c:pt>
                <c:pt idx="56">
                  <c:v>103.82</c:v>
                </c:pt>
                <c:pt idx="57">
                  <c:v>104.9</c:v>
                </c:pt>
                <c:pt idx="58">
                  <c:v>102.06</c:v>
                </c:pt>
                <c:pt idx="59">
                  <c:v>101.91</c:v>
                </c:pt>
                <c:pt idx="60">
                  <c:v>104.27</c:v>
                </c:pt>
                <c:pt idx="61">
                  <c:v>101.49</c:v>
                </c:pt>
                <c:pt idx="62">
                  <c:v>105.07</c:v>
                </c:pt>
                <c:pt idx="63">
                  <c:v>107.78</c:v>
                </c:pt>
                <c:pt idx="64">
                  <c:v>107.99</c:v>
                </c:pt>
                <c:pt idx="65">
                  <c:v>106.96</c:v>
                </c:pt>
                <c:pt idx="66">
                  <c:v>102.56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95064"/>
        <c:axId val="473194280"/>
      </c:lineChart>
      <c:catAx>
        <c:axId val="47319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4280"/>
        <c:crosses val="autoZero"/>
        <c:auto val="1"/>
        <c:lblAlgn val="ctr"/>
        <c:lblOffset val="100"/>
        <c:noMultiLvlLbl val="0"/>
      </c:catAx>
      <c:valAx>
        <c:axId val="47319428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49.83</c:v>
                </c:pt>
                <c:pt idx="1">
                  <c:v>48.79</c:v>
                </c:pt>
                <c:pt idx="2">
                  <c:v>48.31</c:v>
                </c:pt>
                <c:pt idx="3">
                  <c:v>48.09</c:v>
                </c:pt>
                <c:pt idx="4">
                  <c:v>47.64</c:v>
                </c:pt>
                <c:pt idx="5">
                  <c:v>46.31</c:v>
                </c:pt>
                <c:pt idx="6">
                  <c:v>46.63</c:v>
                </c:pt>
                <c:pt idx="7">
                  <c:v>46.06</c:v>
                </c:pt>
                <c:pt idx="8">
                  <c:v>46.05</c:v>
                </c:pt>
                <c:pt idx="10">
                  <c:v>47.28</c:v>
                </c:pt>
                <c:pt idx="11">
                  <c:v>48.04</c:v>
                </c:pt>
                <c:pt idx="12">
                  <c:v>45.95</c:v>
                </c:pt>
                <c:pt idx="13">
                  <c:v>47.7</c:v>
                </c:pt>
                <c:pt idx="14">
                  <c:v>47.25</c:v>
                </c:pt>
                <c:pt idx="15">
                  <c:v>47.48</c:v>
                </c:pt>
                <c:pt idx="16">
                  <c:v>46.92</c:v>
                </c:pt>
                <c:pt idx="17">
                  <c:v>46.15</c:v>
                </c:pt>
                <c:pt idx="18">
                  <c:v>45.5</c:v>
                </c:pt>
                <c:pt idx="19">
                  <c:v>45.99</c:v>
                </c:pt>
                <c:pt idx="20">
                  <c:v>45.74</c:v>
                </c:pt>
                <c:pt idx="21">
                  <c:v>43.76</c:v>
                </c:pt>
                <c:pt idx="22">
                  <c:v>45.12</c:v>
                </c:pt>
                <c:pt idx="23">
                  <c:v>45.1</c:v>
                </c:pt>
                <c:pt idx="24">
                  <c:v>44.71</c:v>
                </c:pt>
                <c:pt idx="25">
                  <c:v>43.11</c:v>
                </c:pt>
                <c:pt idx="26">
                  <c:v>43.25</c:v>
                </c:pt>
                <c:pt idx="27">
                  <c:v>43</c:v>
                </c:pt>
                <c:pt idx="28">
                  <c:v>43.14</c:v>
                </c:pt>
                <c:pt idx="29">
                  <c:v>43.74</c:v>
                </c:pt>
                <c:pt idx="30">
                  <c:v>43.26</c:v>
                </c:pt>
                <c:pt idx="31">
                  <c:v>44.27</c:v>
                </c:pt>
                <c:pt idx="32">
                  <c:v>45.54</c:v>
                </c:pt>
                <c:pt idx="33">
                  <c:v>46.37</c:v>
                </c:pt>
                <c:pt idx="34">
                  <c:v>46.2</c:v>
                </c:pt>
                <c:pt idx="35">
                  <c:v>44.65</c:v>
                </c:pt>
                <c:pt idx="36">
                  <c:v>42.9</c:v>
                </c:pt>
                <c:pt idx="37">
                  <c:v>42.84</c:v>
                </c:pt>
                <c:pt idx="38">
                  <c:v>40.840000000000003</c:v>
                </c:pt>
                <c:pt idx="39">
                  <c:v>40.26</c:v>
                </c:pt>
                <c:pt idx="40">
                  <c:v>40.700000000000003</c:v>
                </c:pt>
                <c:pt idx="41">
                  <c:v>40.39</c:v>
                </c:pt>
                <c:pt idx="42">
                  <c:v>40</c:v>
                </c:pt>
                <c:pt idx="43">
                  <c:v>40.36</c:v>
                </c:pt>
                <c:pt idx="44">
                  <c:v>40.58</c:v>
                </c:pt>
                <c:pt idx="45">
                  <c:v>41.3</c:v>
                </c:pt>
                <c:pt idx="46">
                  <c:v>42.16</c:v>
                </c:pt>
                <c:pt idx="47">
                  <c:v>43.26</c:v>
                </c:pt>
                <c:pt idx="48">
                  <c:v>43.26</c:v>
                </c:pt>
                <c:pt idx="49">
                  <c:v>43.35</c:v>
                </c:pt>
                <c:pt idx="50">
                  <c:v>44.39</c:v>
                </c:pt>
                <c:pt idx="51">
                  <c:v>43.67</c:v>
                </c:pt>
                <c:pt idx="52">
                  <c:v>43.13</c:v>
                </c:pt>
                <c:pt idx="53">
                  <c:v>44.26</c:v>
                </c:pt>
                <c:pt idx="54">
                  <c:v>44.32</c:v>
                </c:pt>
                <c:pt idx="55">
                  <c:v>44.74</c:v>
                </c:pt>
                <c:pt idx="56">
                  <c:v>45.4</c:v>
                </c:pt>
                <c:pt idx="57">
                  <c:v>44.36</c:v>
                </c:pt>
                <c:pt idx="58">
                  <c:v>45.43</c:v>
                </c:pt>
                <c:pt idx="59">
                  <c:v>45.17</c:v>
                </c:pt>
                <c:pt idx="60">
                  <c:v>44.06</c:v>
                </c:pt>
                <c:pt idx="61">
                  <c:v>45.6</c:v>
                </c:pt>
                <c:pt idx="62">
                  <c:v>44.83</c:v>
                </c:pt>
                <c:pt idx="63">
                  <c:v>44.93</c:v>
                </c:pt>
                <c:pt idx="64">
                  <c:v>43.97</c:v>
                </c:pt>
                <c:pt idx="65">
                  <c:v>43.4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96240"/>
        <c:axId val="473193888"/>
      </c:lineChart>
      <c:catAx>
        <c:axId val="47319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3888"/>
        <c:crosses val="autoZero"/>
        <c:auto val="1"/>
        <c:lblAlgn val="ctr"/>
        <c:lblOffset val="100"/>
        <c:noMultiLvlLbl val="0"/>
      </c:catAx>
      <c:valAx>
        <c:axId val="47319388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36.340000000000003</c:v>
                </c:pt>
                <c:pt idx="1">
                  <c:v>36.22</c:v>
                </c:pt>
                <c:pt idx="2">
                  <c:v>36.08</c:v>
                </c:pt>
                <c:pt idx="3">
                  <c:v>36.340000000000003</c:v>
                </c:pt>
                <c:pt idx="4">
                  <c:v>36.14</c:v>
                </c:pt>
                <c:pt idx="5">
                  <c:v>36.46</c:v>
                </c:pt>
                <c:pt idx="6">
                  <c:v>35.21</c:v>
                </c:pt>
                <c:pt idx="7">
                  <c:v>35.17</c:v>
                </c:pt>
                <c:pt idx="8">
                  <c:v>34.31</c:v>
                </c:pt>
                <c:pt idx="9">
                  <c:v>35.090000000000003</c:v>
                </c:pt>
                <c:pt idx="10">
                  <c:v>35.549999999999997</c:v>
                </c:pt>
                <c:pt idx="11">
                  <c:v>35.619999999999997</c:v>
                </c:pt>
                <c:pt idx="12">
                  <c:v>35.67</c:v>
                </c:pt>
                <c:pt idx="13">
                  <c:v>35.75</c:v>
                </c:pt>
                <c:pt idx="14">
                  <c:v>35.44</c:v>
                </c:pt>
                <c:pt idx="15">
                  <c:v>35.42</c:v>
                </c:pt>
                <c:pt idx="16">
                  <c:v>35.78</c:v>
                </c:pt>
                <c:pt idx="17">
                  <c:v>35.57</c:v>
                </c:pt>
                <c:pt idx="18">
                  <c:v>34.909999999999997</c:v>
                </c:pt>
                <c:pt idx="19">
                  <c:v>34.75</c:v>
                </c:pt>
                <c:pt idx="20">
                  <c:v>35.22</c:v>
                </c:pt>
                <c:pt idx="21">
                  <c:v>34.97</c:v>
                </c:pt>
                <c:pt idx="22">
                  <c:v>35.67</c:v>
                </c:pt>
                <c:pt idx="23">
                  <c:v>35.950000000000003</c:v>
                </c:pt>
                <c:pt idx="24">
                  <c:v>35.42</c:v>
                </c:pt>
                <c:pt idx="25">
                  <c:v>35.42</c:v>
                </c:pt>
                <c:pt idx="26">
                  <c:v>33.479999999999997</c:v>
                </c:pt>
                <c:pt idx="27">
                  <c:v>33.24</c:v>
                </c:pt>
                <c:pt idx="28">
                  <c:v>33.15</c:v>
                </c:pt>
                <c:pt idx="29">
                  <c:v>33.32</c:v>
                </c:pt>
                <c:pt idx="30">
                  <c:v>33.33</c:v>
                </c:pt>
                <c:pt idx="31">
                  <c:v>33.130000000000003</c:v>
                </c:pt>
                <c:pt idx="32">
                  <c:v>33.020000000000003</c:v>
                </c:pt>
                <c:pt idx="33">
                  <c:v>32.950000000000003</c:v>
                </c:pt>
                <c:pt idx="34">
                  <c:v>33.43</c:v>
                </c:pt>
                <c:pt idx="35">
                  <c:v>33.049999999999997</c:v>
                </c:pt>
                <c:pt idx="36">
                  <c:v>32.22</c:v>
                </c:pt>
                <c:pt idx="37">
                  <c:v>31.76</c:v>
                </c:pt>
                <c:pt idx="38">
                  <c:v>31.73</c:v>
                </c:pt>
                <c:pt idx="39">
                  <c:v>30.67</c:v>
                </c:pt>
                <c:pt idx="40">
                  <c:v>30.02</c:v>
                </c:pt>
                <c:pt idx="41">
                  <c:v>29.15</c:v>
                </c:pt>
                <c:pt idx="42">
                  <c:v>28.56</c:v>
                </c:pt>
                <c:pt idx="43">
                  <c:v>29.41</c:v>
                </c:pt>
                <c:pt idx="44">
                  <c:v>29.44</c:v>
                </c:pt>
                <c:pt idx="45">
                  <c:v>29.72</c:v>
                </c:pt>
                <c:pt idx="46">
                  <c:v>30.03</c:v>
                </c:pt>
                <c:pt idx="47">
                  <c:v>30.62</c:v>
                </c:pt>
                <c:pt idx="48">
                  <c:v>30.51</c:v>
                </c:pt>
                <c:pt idx="49">
                  <c:v>31.31</c:v>
                </c:pt>
                <c:pt idx="50">
                  <c:v>31.2</c:v>
                </c:pt>
                <c:pt idx="51">
                  <c:v>30.99</c:v>
                </c:pt>
                <c:pt idx="52">
                  <c:v>30.72</c:v>
                </c:pt>
                <c:pt idx="53">
                  <c:v>30.15</c:v>
                </c:pt>
                <c:pt idx="54">
                  <c:v>30</c:v>
                </c:pt>
                <c:pt idx="56">
                  <c:v>29.62</c:v>
                </c:pt>
                <c:pt idx="57">
                  <c:v>29.88</c:v>
                </c:pt>
                <c:pt idx="58">
                  <c:v>28.88</c:v>
                </c:pt>
                <c:pt idx="59">
                  <c:v>29.11</c:v>
                </c:pt>
                <c:pt idx="60">
                  <c:v>29.21</c:v>
                </c:pt>
                <c:pt idx="61">
                  <c:v>28.64</c:v>
                </c:pt>
                <c:pt idx="62">
                  <c:v>29.44</c:v>
                </c:pt>
                <c:pt idx="63">
                  <c:v>29</c:v>
                </c:pt>
                <c:pt idx="64">
                  <c:v>28.58</c:v>
                </c:pt>
                <c:pt idx="65">
                  <c:v>28.1</c:v>
                </c:pt>
                <c:pt idx="66">
                  <c:v>27.28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86048"/>
        <c:axId val="473189184"/>
      </c:lineChart>
      <c:catAx>
        <c:axId val="473186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9184"/>
        <c:crosses val="autoZero"/>
        <c:auto val="1"/>
        <c:lblAlgn val="ctr"/>
        <c:lblOffset val="100"/>
        <c:noMultiLvlLbl val="0"/>
      </c:catAx>
      <c:valAx>
        <c:axId val="473189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25-Nov-15</c:v>
                </c:pt>
                <c:pt idx="1">
                  <c:v>24-Nov-15</c:v>
                </c:pt>
                <c:pt idx="2">
                  <c:v>23-Nov-15</c:v>
                </c:pt>
                <c:pt idx="3">
                  <c:v>20-Nov-15</c:v>
                </c:pt>
                <c:pt idx="4">
                  <c:v>19-Nov-15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25-Aug-15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32.04</c:v>
                </c:pt>
                <c:pt idx="1">
                  <c:v>32.159999999999997</c:v>
                </c:pt>
                <c:pt idx="2">
                  <c:v>31.59</c:v>
                </c:pt>
                <c:pt idx="3">
                  <c:v>31.75</c:v>
                </c:pt>
                <c:pt idx="4">
                  <c:v>31.21</c:v>
                </c:pt>
                <c:pt idx="6">
                  <c:v>31.28</c:v>
                </c:pt>
                <c:pt idx="7">
                  <c:v>30.73</c:v>
                </c:pt>
                <c:pt idx="8">
                  <c:v>31.2</c:v>
                </c:pt>
                <c:pt idx="9">
                  <c:v>30.52</c:v>
                </c:pt>
                <c:pt idx="10">
                  <c:v>30.24</c:v>
                </c:pt>
                <c:pt idx="11">
                  <c:v>31.52</c:v>
                </c:pt>
                <c:pt idx="12">
                  <c:v>31.9</c:v>
                </c:pt>
                <c:pt idx="13">
                  <c:v>31.55</c:v>
                </c:pt>
                <c:pt idx="14">
                  <c:v>32.26</c:v>
                </c:pt>
                <c:pt idx="15">
                  <c:v>32.369999999999997</c:v>
                </c:pt>
                <c:pt idx="16">
                  <c:v>32.25</c:v>
                </c:pt>
                <c:pt idx="17">
                  <c:v>32.409999999999997</c:v>
                </c:pt>
                <c:pt idx="18">
                  <c:v>32.28</c:v>
                </c:pt>
                <c:pt idx="19">
                  <c:v>31.6</c:v>
                </c:pt>
                <c:pt idx="20">
                  <c:v>31.06</c:v>
                </c:pt>
                <c:pt idx="21">
                  <c:v>30.6</c:v>
                </c:pt>
                <c:pt idx="22">
                  <c:v>28.78</c:v>
                </c:pt>
                <c:pt idx="23">
                  <c:v>29.53</c:v>
                </c:pt>
                <c:pt idx="24">
                  <c:v>29.72</c:v>
                </c:pt>
                <c:pt idx="25">
                  <c:v>29.29</c:v>
                </c:pt>
                <c:pt idx="26">
                  <c:v>28.57</c:v>
                </c:pt>
                <c:pt idx="27">
                  <c:v>28.69</c:v>
                </c:pt>
                <c:pt idx="28">
                  <c:v>28.69</c:v>
                </c:pt>
                <c:pt idx="29">
                  <c:v>28.59</c:v>
                </c:pt>
                <c:pt idx="30">
                  <c:v>30.33</c:v>
                </c:pt>
                <c:pt idx="31">
                  <c:v>29.9</c:v>
                </c:pt>
                <c:pt idx="32">
                  <c:v>29.88</c:v>
                </c:pt>
                <c:pt idx="33">
                  <c:v>30.39</c:v>
                </c:pt>
                <c:pt idx="34">
                  <c:v>30.99</c:v>
                </c:pt>
                <c:pt idx="35">
                  <c:v>31</c:v>
                </c:pt>
                <c:pt idx="36">
                  <c:v>29.84</c:v>
                </c:pt>
                <c:pt idx="37">
                  <c:v>29.77</c:v>
                </c:pt>
                <c:pt idx="38">
                  <c:v>29.52</c:v>
                </c:pt>
                <c:pt idx="39">
                  <c:v>28.22</c:v>
                </c:pt>
                <c:pt idx="40">
                  <c:v>27.46</c:v>
                </c:pt>
                <c:pt idx="41">
                  <c:v>27.49</c:v>
                </c:pt>
                <c:pt idx="42">
                  <c:v>26.92</c:v>
                </c:pt>
                <c:pt idx="43">
                  <c:v>26.46</c:v>
                </c:pt>
                <c:pt idx="44">
                  <c:v>27.1</c:v>
                </c:pt>
                <c:pt idx="45">
                  <c:v>27.31</c:v>
                </c:pt>
                <c:pt idx="46">
                  <c:v>28.1</c:v>
                </c:pt>
                <c:pt idx="47">
                  <c:v>28.48</c:v>
                </c:pt>
                <c:pt idx="48">
                  <c:v>28.91</c:v>
                </c:pt>
                <c:pt idx="49">
                  <c:v>29.02</c:v>
                </c:pt>
                <c:pt idx="50">
                  <c:v>29.89</c:v>
                </c:pt>
                <c:pt idx="51">
                  <c:v>30.07</c:v>
                </c:pt>
                <c:pt idx="52">
                  <c:v>29.75</c:v>
                </c:pt>
                <c:pt idx="53">
                  <c:v>29.17</c:v>
                </c:pt>
                <c:pt idx="54">
                  <c:v>30.39</c:v>
                </c:pt>
                <c:pt idx="55">
                  <c:v>30.36</c:v>
                </c:pt>
                <c:pt idx="56">
                  <c:v>30.51</c:v>
                </c:pt>
                <c:pt idx="57">
                  <c:v>31.06</c:v>
                </c:pt>
                <c:pt idx="58">
                  <c:v>30.32</c:v>
                </c:pt>
                <c:pt idx="59">
                  <c:v>30.88</c:v>
                </c:pt>
                <c:pt idx="60">
                  <c:v>30.7</c:v>
                </c:pt>
                <c:pt idx="61">
                  <c:v>30.44</c:v>
                </c:pt>
                <c:pt idx="62">
                  <c:v>31.75</c:v>
                </c:pt>
                <c:pt idx="63">
                  <c:v>31.35</c:v>
                </c:pt>
                <c:pt idx="64">
                  <c:v>30.76</c:v>
                </c:pt>
                <c:pt idx="65">
                  <c:v>29.97</c:v>
                </c:pt>
                <c:pt idx="66">
                  <c:v>29.4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81344"/>
        <c:axId val="473191536"/>
      </c:lineChart>
      <c:catAx>
        <c:axId val="473181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1536"/>
        <c:crosses val="autoZero"/>
        <c:auto val="1"/>
        <c:lblAlgn val="ctr"/>
        <c:lblOffset val="100"/>
        <c:noMultiLvlLbl val="0"/>
      </c:catAx>
      <c:valAx>
        <c:axId val="473191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3.26</c:v>
                </c:pt>
                <c:pt idx="1">
                  <c:v>3.2</c:v>
                </c:pt>
                <c:pt idx="2">
                  <c:v>3.17</c:v>
                </c:pt>
                <c:pt idx="3">
                  <c:v>3.18</c:v>
                </c:pt>
                <c:pt idx="4">
                  <c:v>3</c:v>
                </c:pt>
                <c:pt idx="5">
                  <c:v>3.02</c:v>
                </c:pt>
                <c:pt idx="6">
                  <c:v>3.14</c:v>
                </c:pt>
                <c:pt idx="7">
                  <c:v>3.19</c:v>
                </c:pt>
                <c:pt idx="8">
                  <c:v>3.18</c:v>
                </c:pt>
                <c:pt idx="9">
                  <c:v>3.15</c:v>
                </c:pt>
                <c:pt idx="10">
                  <c:v>3.18</c:v>
                </c:pt>
                <c:pt idx="11">
                  <c:v>3.42</c:v>
                </c:pt>
                <c:pt idx="12">
                  <c:v>3.44</c:v>
                </c:pt>
                <c:pt idx="13">
                  <c:v>3.49</c:v>
                </c:pt>
                <c:pt idx="14">
                  <c:v>3.66</c:v>
                </c:pt>
                <c:pt idx="15">
                  <c:v>3.85</c:v>
                </c:pt>
                <c:pt idx="16">
                  <c:v>4.29</c:v>
                </c:pt>
                <c:pt idx="17">
                  <c:v>4.33</c:v>
                </c:pt>
                <c:pt idx="18">
                  <c:v>4.26</c:v>
                </c:pt>
                <c:pt idx="19">
                  <c:v>4.3499999999999996</c:v>
                </c:pt>
                <c:pt idx="20">
                  <c:v>4.29</c:v>
                </c:pt>
                <c:pt idx="21">
                  <c:v>4.13</c:v>
                </c:pt>
                <c:pt idx="22">
                  <c:v>4</c:v>
                </c:pt>
                <c:pt idx="23">
                  <c:v>4.03</c:v>
                </c:pt>
                <c:pt idx="24">
                  <c:v>4.07</c:v>
                </c:pt>
                <c:pt idx="25">
                  <c:v>4.21</c:v>
                </c:pt>
                <c:pt idx="26">
                  <c:v>4.29</c:v>
                </c:pt>
                <c:pt idx="27">
                  <c:v>4.34</c:v>
                </c:pt>
                <c:pt idx="28">
                  <c:v>4.3099999999999996</c:v>
                </c:pt>
                <c:pt idx="29">
                  <c:v>4.0599999999999996</c:v>
                </c:pt>
                <c:pt idx="30">
                  <c:v>4.1500000000000004</c:v>
                </c:pt>
                <c:pt idx="31">
                  <c:v>4.1399999999999997</c:v>
                </c:pt>
                <c:pt idx="32">
                  <c:v>4.08</c:v>
                </c:pt>
                <c:pt idx="33">
                  <c:v>4.3</c:v>
                </c:pt>
                <c:pt idx="34">
                  <c:v>4.34</c:v>
                </c:pt>
                <c:pt idx="35">
                  <c:v>4.07</c:v>
                </c:pt>
                <c:pt idx="36">
                  <c:v>4.1900000000000004</c:v>
                </c:pt>
                <c:pt idx="37">
                  <c:v>4.22</c:v>
                </c:pt>
                <c:pt idx="38">
                  <c:v>4.0599999999999996</c:v>
                </c:pt>
                <c:pt idx="39">
                  <c:v>3.83</c:v>
                </c:pt>
                <c:pt idx="40">
                  <c:v>5.15</c:v>
                </c:pt>
                <c:pt idx="41">
                  <c:v>5.3</c:v>
                </c:pt>
                <c:pt idx="42">
                  <c:v>5.78</c:v>
                </c:pt>
                <c:pt idx="43">
                  <c:v>6.73</c:v>
                </c:pt>
                <c:pt idx="44">
                  <c:v>6.76</c:v>
                </c:pt>
                <c:pt idx="45">
                  <c:v>6.84</c:v>
                </c:pt>
                <c:pt idx="46">
                  <c:v>6.89</c:v>
                </c:pt>
                <c:pt idx="47">
                  <c:v>6.81</c:v>
                </c:pt>
                <c:pt idx="48">
                  <c:v>6.58</c:v>
                </c:pt>
                <c:pt idx="49">
                  <c:v>6.31</c:v>
                </c:pt>
                <c:pt idx="50">
                  <c:v>6.25</c:v>
                </c:pt>
                <c:pt idx="51">
                  <c:v>6.21</c:v>
                </c:pt>
                <c:pt idx="52">
                  <c:v>6.3</c:v>
                </c:pt>
                <c:pt idx="53">
                  <c:v>6.33</c:v>
                </c:pt>
                <c:pt idx="54">
                  <c:v>6.12</c:v>
                </c:pt>
                <c:pt idx="55">
                  <c:v>6.17</c:v>
                </c:pt>
                <c:pt idx="56">
                  <c:v>5.99</c:v>
                </c:pt>
                <c:pt idx="57">
                  <c:v>5.85</c:v>
                </c:pt>
                <c:pt idx="58">
                  <c:v>5.81</c:v>
                </c:pt>
                <c:pt idx="59">
                  <c:v>5.76</c:v>
                </c:pt>
                <c:pt idx="60">
                  <c:v>5.77</c:v>
                </c:pt>
                <c:pt idx="61">
                  <c:v>5.38</c:v>
                </c:pt>
                <c:pt idx="62">
                  <c:v>5.2</c:v>
                </c:pt>
                <c:pt idx="63">
                  <c:v>5.18</c:v>
                </c:pt>
                <c:pt idx="64">
                  <c:v>5.12</c:v>
                </c:pt>
                <c:pt idx="65">
                  <c:v>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86832"/>
        <c:axId val="473187616"/>
      </c:lineChart>
      <c:dateAx>
        <c:axId val="473186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7616"/>
        <c:crosses val="autoZero"/>
        <c:auto val="1"/>
        <c:lblOffset val="100"/>
        <c:baseTimeUnit val="days"/>
      </c:dateAx>
      <c:valAx>
        <c:axId val="47318761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97.27</c:v>
                </c:pt>
                <c:pt idx="1">
                  <c:v>97.36</c:v>
                </c:pt>
                <c:pt idx="2">
                  <c:v>98.09</c:v>
                </c:pt>
                <c:pt idx="3">
                  <c:v>98.22</c:v>
                </c:pt>
                <c:pt idx="4">
                  <c:v>98.3</c:v>
                </c:pt>
                <c:pt idx="5">
                  <c:v>97.71</c:v>
                </c:pt>
                <c:pt idx="6">
                  <c:v>97.55</c:v>
                </c:pt>
                <c:pt idx="7">
                  <c:v>97.83</c:v>
                </c:pt>
                <c:pt idx="8">
                  <c:v>96.48</c:v>
                </c:pt>
                <c:pt idx="9">
                  <c:v>99.22</c:v>
                </c:pt>
                <c:pt idx="10">
                  <c:v>98.26</c:v>
                </c:pt>
                <c:pt idx="11">
                  <c:v>98.68</c:v>
                </c:pt>
                <c:pt idx="13">
                  <c:v>99.66</c:v>
                </c:pt>
                <c:pt idx="14">
                  <c:v>100.8</c:v>
                </c:pt>
                <c:pt idx="15">
                  <c:v>100.8</c:v>
                </c:pt>
                <c:pt idx="16">
                  <c:v>100.33</c:v>
                </c:pt>
                <c:pt idx="17">
                  <c:v>100</c:v>
                </c:pt>
                <c:pt idx="18">
                  <c:v>99.39</c:v>
                </c:pt>
                <c:pt idx="19">
                  <c:v>98.41</c:v>
                </c:pt>
                <c:pt idx="20">
                  <c:v>99.05</c:v>
                </c:pt>
                <c:pt idx="21">
                  <c:v>99.32</c:v>
                </c:pt>
                <c:pt idx="22">
                  <c:v>98.88</c:v>
                </c:pt>
                <c:pt idx="23">
                  <c:v>100.23</c:v>
                </c:pt>
                <c:pt idx="24">
                  <c:v>100.62</c:v>
                </c:pt>
                <c:pt idx="25">
                  <c:v>99.79</c:v>
                </c:pt>
                <c:pt idx="26">
                  <c:v>97.97</c:v>
                </c:pt>
                <c:pt idx="27">
                  <c:v>95.62</c:v>
                </c:pt>
                <c:pt idx="28">
                  <c:v>92.05</c:v>
                </c:pt>
                <c:pt idx="29">
                  <c:v>93</c:v>
                </c:pt>
                <c:pt idx="30">
                  <c:v>93.18</c:v>
                </c:pt>
                <c:pt idx="31">
                  <c:v>92.17</c:v>
                </c:pt>
                <c:pt idx="32">
                  <c:v>94.28</c:v>
                </c:pt>
                <c:pt idx="33">
                  <c:v>95.43</c:v>
                </c:pt>
                <c:pt idx="34">
                  <c:v>95.37</c:v>
                </c:pt>
                <c:pt idx="35">
                  <c:v>94.33</c:v>
                </c:pt>
                <c:pt idx="36">
                  <c:v>93.51</c:v>
                </c:pt>
                <c:pt idx="37">
                  <c:v>92.55</c:v>
                </c:pt>
                <c:pt idx="38">
                  <c:v>92.26</c:v>
                </c:pt>
                <c:pt idx="39">
                  <c:v>89.77</c:v>
                </c:pt>
                <c:pt idx="40">
                  <c:v>88.36</c:v>
                </c:pt>
                <c:pt idx="41">
                  <c:v>88.99</c:v>
                </c:pt>
                <c:pt idx="42">
                  <c:v>87.98</c:v>
                </c:pt>
                <c:pt idx="43">
                  <c:v>86.83</c:v>
                </c:pt>
                <c:pt idx="44">
                  <c:v>87.3</c:v>
                </c:pt>
                <c:pt idx="45">
                  <c:v>86.82</c:v>
                </c:pt>
                <c:pt idx="46">
                  <c:v>86.96</c:v>
                </c:pt>
                <c:pt idx="47">
                  <c:v>88.2</c:v>
                </c:pt>
                <c:pt idx="48">
                  <c:v>91.55</c:v>
                </c:pt>
                <c:pt idx="49">
                  <c:v>91.07</c:v>
                </c:pt>
                <c:pt idx="50">
                  <c:v>93.31</c:v>
                </c:pt>
                <c:pt idx="51">
                  <c:v>93.94</c:v>
                </c:pt>
                <c:pt idx="52">
                  <c:v>92.68</c:v>
                </c:pt>
                <c:pt idx="53">
                  <c:v>91.83</c:v>
                </c:pt>
                <c:pt idx="54">
                  <c:v>92.33</c:v>
                </c:pt>
                <c:pt idx="55">
                  <c:v>91.4</c:v>
                </c:pt>
                <c:pt idx="56">
                  <c:v>91.85</c:v>
                </c:pt>
                <c:pt idx="57">
                  <c:v>92.82</c:v>
                </c:pt>
                <c:pt idx="58">
                  <c:v>90.68</c:v>
                </c:pt>
                <c:pt idx="59">
                  <c:v>91.91</c:v>
                </c:pt>
                <c:pt idx="60">
                  <c:v>91.24</c:v>
                </c:pt>
                <c:pt idx="61">
                  <c:v>89.72</c:v>
                </c:pt>
                <c:pt idx="62">
                  <c:v>91.61</c:v>
                </c:pt>
                <c:pt idx="63">
                  <c:v>93.24</c:v>
                </c:pt>
                <c:pt idx="64">
                  <c:v>93.27</c:v>
                </c:pt>
                <c:pt idx="65">
                  <c:v>91.56</c:v>
                </c:pt>
                <c:pt idx="66">
                  <c:v>88.8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89576"/>
        <c:axId val="473189968"/>
      </c:lineChart>
      <c:dateAx>
        <c:axId val="473189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9968"/>
        <c:crosses val="autoZero"/>
        <c:auto val="1"/>
        <c:lblOffset val="100"/>
        <c:baseTimeUnit val="days"/>
      </c:dateAx>
      <c:valAx>
        <c:axId val="473189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  <c:pt idx="66">
                  <c:v>42241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114.41</c:v>
                </c:pt>
                <c:pt idx="1">
                  <c:v>113.19</c:v>
                </c:pt>
                <c:pt idx="2">
                  <c:v>112.16</c:v>
                </c:pt>
                <c:pt idx="3">
                  <c:v>112.97</c:v>
                </c:pt>
                <c:pt idx="4">
                  <c:v>110.63</c:v>
                </c:pt>
                <c:pt idx="5">
                  <c:v>117.25</c:v>
                </c:pt>
                <c:pt idx="6">
                  <c:v>114.39</c:v>
                </c:pt>
                <c:pt idx="7">
                  <c:v>113.82</c:v>
                </c:pt>
                <c:pt idx="8">
                  <c:v>111.41</c:v>
                </c:pt>
                <c:pt idx="9">
                  <c:v>112.82</c:v>
                </c:pt>
                <c:pt idx="10">
                  <c:v>114.54</c:v>
                </c:pt>
                <c:pt idx="11">
                  <c:v>115.89</c:v>
                </c:pt>
                <c:pt idx="12">
                  <c:v>114.26</c:v>
                </c:pt>
                <c:pt idx="13">
                  <c:v>114.81</c:v>
                </c:pt>
                <c:pt idx="14">
                  <c:v>116.23</c:v>
                </c:pt>
                <c:pt idx="15">
                  <c:v>114.64</c:v>
                </c:pt>
                <c:pt idx="16">
                  <c:v>117.66</c:v>
                </c:pt>
                <c:pt idx="17">
                  <c:v>118.69</c:v>
                </c:pt>
                <c:pt idx="18">
                  <c:v>117.78</c:v>
                </c:pt>
                <c:pt idx="19">
                  <c:v>119.71</c:v>
                </c:pt>
                <c:pt idx="20">
                  <c:v>119.78</c:v>
                </c:pt>
                <c:pt idx="21">
                  <c:v>119.37</c:v>
                </c:pt>
                <c:pt idx="22">
                  <c:v>116.53</c:v>
                </c:pt>
                <c:pt idx="23">
                  <c:v>115.92</c:v>
                </c:pt>
                <c:pt idx="24">
                  <c:v>113.81</c:v>
                </c:pt>
                <c:pt idx="25">
                  <c:v>118.11</c:v>
                </c:pt>
                <c:pt idx="26">
                  <c:v>120.42</c:v>
                </c:pt>
                <c:pt idx="27">
                  <c:v>120.73</c:v>
                </c:pt>
                <c:pt idx="28">
                  <c:v>119.98</c:v>
                </c:pt>
                <c:pt idx="29">
                  <c:v>120.17</c:v>
                </c:pt>
                <c:pt idx="30">
                  <c:v>122.07</c:v>
                </c:pt>
                <c:pt idx="31">
                  <c:v>123.99</c:v>
                </c:pt>
                <c:pt idx="32">
                  <c:v>122.51</c:v>
                </c:pt>
                <c:pt idx="33">
                  <c:v>119.27</c:v>
                </c:pt>
                <c:pt idx="34">
                  <c:v>116.08</c:v>
                </c:pt>
                <c:pt idx="35">
                  <c:v>116.43</c:v>
                </c:pt>
                <c:pt idx="36">
                  <c:v>116.05</c:v>
                </c:pt>
                <c:pt idx="37">
                  <c:v>119.65</c:v>
                </c:pt>
                <c:pt idx="38">
                  <c:v>118.83</c:v>
                </c:pt>
                <c:pt idx="39">
                  <c:v>116.61</c:v>
                </c:pt>
                <c:pt idx="40">
                  <c:v>116.01</c:v>
                </c:pt>
                <c:pt idx="41">
                  <c:v>114.22</c:v>
                </c:pt>
                <c:pt idx="42">
                  <c:v>112.7</c:v>
                </c:pt>
                <c:pt idx="43">
                  <c:v>116.37</c:v>
                </c:pt>
                <c:pt idx="44">
                  <c:v>121.09</c:v>
                </c:pt>
                <c:pt idx="45">
                  <c:v>123.28</c:v>
                </c:pt>
                <c:pt idx="46">
                  <c:v>122.93</c:v>
                </c:pt>
                <c:pt idx="47">
                  <c:v>123.94</c:v>
                </c:pt>
                <c:pt idx="48">
                  <c:v>122.47</c:v>
                </c:pt>
                <c:pt idx="49">
                  <c:v>123.26</c:v>
                </c:pt>
                <c:pt idx="50">
                  <c:v>121.15</c:v>
                </c:pt>
                <c:pt idx="51">
                  <c:v>120.03</c:v>
                </c:pt>
                <c:pt idx="52">
                  <c:v>117.8</c:v>
                </c:pt>
                <c:pt idx="53">
                  <c:v>118.7</c:v>
                </c:pt>
                <c:pt idx="54">
                  <c:v>116.77</c:v>
                </c:pt>
                <c:pt idx="55">
                  <c:v>115.08</c:v>
                </c:pt>
                <c:pt idx="57">
                  <c:v>116.09</c:v>
                </c:pt>
                <c:pt idx="58">
                  <c:v>112.36</c:v>
                </c:pt>
                <c:pt idx="59">
                  <c:v>113.99</c:v>
                </c:pt>
                <c:pt idx="60">
                  <c:v>114.23</c:v>
                </c:pt>
                <c:pt idx="61">
                  <c:v>112.63</c:v>
                </c:pt>
                <c:pt idx="62">
                  <c:v>115.7</c:v>
                </c:pt>
                <c:pt idx="63">
                  <c:v>117.28</c:v>
                </c:pt>
                <c:pt idx="64">
                  <c:v>117.77</c:v>
                </c:pt>
                <c:pt idx="65">
                  <c:v>113.46</c:v>
                </c:pt>
                <c:pt idx="66">
                  <c:v>109.98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92712"/>
        <c:axId val="473182520"/>
      </c:lineChart>
      <c:dateAx>
        <c:axId val="473192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82520"/>
        <c:crosses val="autoZero"/>
        <c:auto val="1"/>
        <c:lblOffset val="100"/>
        <c:baseTimeUnit val="days"/>
      </c:dateAx>
      <c:valAx>
        <c:axId val="473182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19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292.3</c:v>
                </c:pt>
                <c:pt idx="1">
                  <c:v>289.14999999999998</c:v>
                </c:pt>
                <c:pt idx="2">
                  <c:v>294.25</c:v>
                </c:pt>
                <c:pt idx="3">
                  <c:v>290.16000000000003</c:v>
                </c:pt>
                <c:pt idx="4">
                  <c:v>289.44</c:v>
                </c:pt>
                <c:pt idx="5">
                  <c:v>291.98</c:v>
                </c:pt>
                <c:pt idx="6">
                  <c:v>279.49</c:v>
                </c:pt>
                <c:pt idx="7">
                  <c:v>283.52999999999997</c:v>
                </c:pt>
                <c:pt idx="8">
                  <c:v>284.83999999999997</c:v>
                </c:pt>
                <c:pt idx="9">
                  <c:v>291.33</c:v>
                </c:pt>
                <c:pt idx="10">
                  <c:v>293.89</c:v>
                </c:pt>
                <c:pt idx="11">
                  <c:v>297.22000000000003</c:v>
                </c:pt>
                <c:pt idx="12">
                  <c:v>293.39999999999998</c:v>
                </c:pt>
                <c:pt idx="13">
                  <c:v>295.35000000000002</c:v>
                </c:pt>
                <c:pt idx="14">
                  <c:v>293.02999999999997</c:v>
                </c:pt>
                <c:pt idx="15">
                  <c:v>296.57</c:v>
                </c:pt>
                <c:pt idx="16">
                  <c:v>299.14</c:v>
                </c:pt>
                <c:pt idx="17">
                  <c:v>303.08</c:v>
                </c:pt>
                <c:pt idx="18">
                  <c:v>290.51</c:v>
                </c:pt>
                <c:pt idx="19">
                  <c:v>293.72000000000003</c:v>
                </c:pt>
                <c:pt idx="20">
                  <c:v>293.69</c:v>
                </c:pt>
                <c:pt idx="21">
                  <c:v>290.63</c:v>
                </c:pt>
                <c:pt idx="22">
                  <c:v>274.60000000000002</c:v>
                </c:pt>
                <c:pt idx="23">
                  <c:v>276.99</c:v>
                </c:pt>
                <c:pt idx="24">
                  <c:v>276.83</c:v>
                </c:pt>
                <c:pt idx="25">
                  <c:v>276.33999999999997</c:v>
                </c:pt>
                <c:pt idx="26">
                  <c:v>265.81</c:v>
                </c:pt>
                <c:pt idx="27">
                  <c:v>273.02</c:v>
                </c:pt>
                <c:pt idx="28">
                  <c:v>272.37</c:v>
                </c:pt>
                <c:pt idx="29">
                  <c:v>268.41000000000003</c:v>
                </c:pt>
                <c:pt idx="30">
                  <c:v>256.79000000000002</c:v>
                </c:pt>
                <c:pt idx="31">
                  <c:v>256.04000000000002</c:v>
                </c:pt>
                <c:pt idx="32">
                  <c:v>264.67</c:v>
                </c:pt>
                <c:pt idx="33">
                  <c:v>269.16000000000003</c:v>
                </c:pt>
                <c:pt idx="34">
                  <c:v>279.88</c:v>
                </c:pt>
                <c:pt idx="35">
                  <c:v>279.24</c:v>
                </c:pt>
                <c:pt idx="36">
                  <c:v>275.99</c:v>
                </c:pt>
                <c:pt idx="37">
                  <c:v>286.55</c:v>
                </c:pt>
                <c:pt idx="38">
                  <c:v>290.35000000000002</c:v>
                </c:pt>
                <c:pt idx="39">
                  <c:v>287.3</c:v>
                </c:pt>
                <c:pt idx="40">
                  <c:v>291.81</c:v>
                </c:pt>
                <c:pt idx="41">
                  <c:v>278.23</c:v>
                </c:pt>
                <c:pt idx="42">
                  <c:v>272.27999999999997</c:v>
                </c:pt>
                <c:pt idx="43">
                  <c:v>284.79000000000002</c:v>
                </c:pt>
                <c:pt idx="44">
                  <c:v>293.01</c:v>
                </c:pt>
                <c:pt idx="45">
                  <c:v>298.33999999999997</c:v>
                </c:pt>
                <c:pt idx="46">
                  <c:v>299.06</c:v>
                </c:pt>
                <c:pt idx="47">
                  <c:v>297.16000000000003</c:v>
                </c:pt>
                <c:pt idx="48">
                  <c:v>314.67</c:v>
                </c:pt>
                <c:pt idx="49">
                  <c:v>325.3</c:v>
                </c:pt>
                <c:pt idx="50">
                  <c:v>319.56</c:v>
                </c:pt>
                <c:pt idx="51">
                  <c:v>319.86</c:v>
                </c:pt>
                <c:pt idx="52">
                  <c:v>316.23</c:v>
                </c:pt>
                <c:pt idx="53">
                  <c:v>315.37</c:v>
                </c:pt>
                <c:pt idx="54">
                  <c:v>312.62</c:v>
                </c:pt>
                <c:pt idx="55">
                  <c:v>303.48</c:v>
                </c:pt>
                <c:pt idx="56">
                  <c:v>308.74</c:v>
                </c:pt>
                <c:pt idx="57">
                  <c:v>302.26</c:v>
                </c:pt>
                <c:pt idx="58">
                  <c:v>301.63</c:v>
                </c:pt>
                <c:pt idx="59">
                  <c:v>304.20999999999998</c:v>
                </c:pt>
                <c:pt idx="60">
                  <c:v>292.5</c:v>
                </c:pt>
                <c:pt idx="61">
                  <c:v>297.3</c:v>
                </c:pt>
                <c:pt idx="62">
                  <c:v>303.69</c:v>
                </c:pt>
                <c:pt idx="63">
                  <c:v>304.49</c:v>
                </c:pt>
                <c:pt idx="64">
                  <c:v>298.25</c:v>
                </c:pt>
                <c:pt idx="65">
                  <c:v>281.75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3776"/>
        <c:axId val="475320832"/>
      </c:lineChart>
      <c:dateAx>
        <c:axId val="47531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20832"/>
        <c:crosses val="autoZero"/>
        <c:auto val="1"/>
        <c:lblOffset val="100"/>
        <c:baseTimeUnit val="days"/>
      </c:dateAx>
      <c:valAx>
        <c:axId val="47532083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9.9499999999999993</c:v>
                </c:pt>
                <c:pt idx="1">
                  <c:v>9.51</c:v>
                </c:pt>
                <c:pt idx="2">
                  <c:v>9.15</c:v>
                </c:pt>
                <c:pt idx="3">
                  <c:v>8.7100000000000009</c:v>
                </c:pt>
                <c:pt idx="4">
                  <c:v>8.4600000000000009</c:v>
                </c:pt>
                <c:pt idx="5">
                  <c:v>8.43</c:v>
                </c:pt>
                <c:pt idx="6">
                  <c:v>7.75</c:v>
                </c:pt>
                <c:pt idx="7">
                  <c:v>7.84</c:v>
                </c:pt>
                <c:pt idx="8">
                  <c:v>8.08</c:v>
                </c:pt>
                <c:pt idx="9">
                  <c:v>7.78</c:v>
                </c:pt>
                <c:pt idx="10">
                  <c:v>7.9</c:v>
                </c:pt>
                <c:pt idx="11">
                  <c:v>7.99</c:v>
                </c:pt>
                <c:pt idx="12">
                  <c:v>9.36</c:v>
                </c:pt>
                <c:pt idx="13">
                  <c:v>9.32</c:v>
                </c:pt>
                <c:pt idx="14">
                  <c:v>9.09</c:v>
                </c:pt>
                <c:pt idx="15">
                  <c:v>9.41</c:v>
                </c:pt>
                <c:pt idx="16">
                  <c:v>9.2799999999999994</c:v>
                </c:pt>
                <c:pt idx="17">
                  <c:v>9.0500000000000007</c:v>
                </c:pt>
                <c:pt idx="18">
                  <c:v>8.43</c:v>
                </c:pt>
                <c:pt idx="19">
                  <c:v>8.4600000000000009</c:v>
                </c:pt>
                <c:pt idx="20">
                  <c:v>8.5500000000000007</c:v>
                </c:pt>
                <c:pt idx="21">
                  <c:v>8.0299999999999994</c:v>
                </c:pt>
                <c:pt idx="22">
                  <c:v>7.49</c:v>
                </c:pt>
                <c:pt idx="23">
                  <c:v>7.66</c:v>
                </c:pt>
                <c:pt idx="24">
                  <c:v>7.64</c:v>
                </c:pt>
                <c:pt idx="25">
                  <c:v>7.84</c:v>
                </c:pt>
                <c:pt idx="26">
                  <c:v>8.26</c:v>
                </c:pt>
                <c:pt idx="27">
                  <c:v>8.5399999999999991</c:v>
                </c:pt>
                <c:pt idx="28">
                  <c:v>8.49</c:v>
                </c:pt>
                <c:pt idx="29">
                  <c:v>8.35</c:v>
                </c:pt>
                <c:pt idx="30">
                  <c:v>7.99</c:v>
                </c:pt>
                <c:pt idx="31">
                  <c:v>7.82</c:v>
                </c:pt>
                <c:pt idx="32">
                  <c:v>8.1999999999999993</c:v>
                </c:pt>
                <c:pt idx="33">
                  <c:v>8.48</c:v>
                </c:pt>
                <c:pt idx="34">
                  <c:v>8.4700000000000006</c:v>
                </c:pt>
                <c:pt idx="35">
                  <c:v>8.65</c:v>
                </c:pt>
                <c:pt idx="36">
                  <c:v>8.4700000000000006</c:v>
                </c:pt>
                <c:pt idx="37">
                  <c:v>8.68</c:v>
                </c:pt>
                <c:pt idx="38">
                  <c:v>8.49</c:v>
                </c:pt>
                <c:pt idx="39">
                  <c:v>8.0299999999999994</c:v>
                </c:pt>
                <c:pt idx="40">
                  <c:v>8.24</c:v>
                </c:pt>
                <c:pt idx="41">
                  <c:v>8.0399999999999991</c:v>
                </c:pt>
                <c:pt idx="42">
                  <c:v>8.68</c:v>
                </c:pt>
                <c:pt idx="43">
                  <c:v>9.1300000000000008</c:v>
                </c:pt>
                <c:pt idx="44">
                  <c:v>9.84</c:v>
                </c:pt>
                <c:pt idx="45">
                  <c:v>9.83</c:v>
                </c:pt>
                <c:pt idx="46">
                  <c:v>10.17</c:v>
                </c:pt>
                <c:pt idx="47">
                  <c:v>10.51</c:v>
                </c:pt>
                <c:pt idx="48">
                  <c:v>11.24</c:v>
                </c:pt>
                <c:pt idx="49">
                  <c:v>11.32</c:v>
                </c:pt>
                <c:pt idx="50">
                  <c:v>11.02</c:v>
                </c:pt>
                <c:pt idx="51">
                  <c:v>10.75</c:v>
                </c:pt>
                <c:pt idx="52">
                  <c:v>10.58</c:v>
                </c:pt>
                <c:pt idx="53">
                  <c:v>10.64</c:v>
                </c:pt>
                <c:pt idx="54">
                  <c:v>11.01</c:v>
                </c:pt>
                <c:pt idx="55">
                  <c:v>10.78</c:v>
                </c:pt>
                <c:pt idx="56">
                  <c:v>10.59</c:v>
                </c:pt>
                <c:pt idx="57">
                  <c:v>10.17</c:v>
                </c:pt>
                <c:pt idx="58">
                  <c:v>10.15</c:v>
                </c:pt>
                <c:pt idx="59">
                  <c:v>10.64</c:v>
                </c:pt>
                <c:pt idx="60">
                  <c:v>10.24</c:v>
                </c:pt>
                <c:pt idx="61">
                  <c:v>10.46</c:v>
                </c:pt>
                <c:pt idx="62">
                  <c:v>10.78</c:v>
                </c:pt>
                <c:pt idx="63">
                  <c:v>10.67</c:v>
                </c:pt>
                <c:pt idx="64">
                  <c:v>10.51</c:v>
                </c:pt>
                <c:pt idx="65">
                  <c:v>10.08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24360"/>
        <c:axId val="475317696"/>
      </c:lineChart>
      <c:dateAx>
        <c:axId val="47532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7696"/>
        <c:crosses val="autoZero"/>
        <c:auto val="1"/>
        <c:lblOffset val="100"/>
        <c:baseTimeUnit val="days"/>
      </c:dateAx>
      <c:valAx>
        <c:axId val="475317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42333</c:v>
                </c:pt>
                <c:pt idx="1">
                  <c:v>42332</c:v>
                </c:pt>
                <c:pt idx="2">
                  <c:v>42331</c:v>
                </c:pt>
                <c:pt idx="3">
                  <c:v>42328</c:v>
                </c:pt>
                <c:pt idx="4">
                  <c:v>42327</c:v>
                </c:pt>
                <c:pt idx="5">
                  <c:v>42326</c:v>
                </c:pt>
                <c:pt idx="6">
                  <c:v>42325</c:v>
                </c:pt>
                <c:pt idx="7">
                  <c:v>42324</c:v>
                </c:pt>
                <c:pt idx="8">
                  <c:v>42321</c:v>
                </c:pt>
                <c:pt idx="9">
                  <c:v>42320</c:v>
                </c:pt>
                <c:pt idx="10">
                  <c:v>42319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89.47</c:v>
                </c:pt>
                <c:pt idx="1">
                  <c:v>85.21</c:v>
                </c:pt>
                <c:pt idx="2">
                  <c:v>84.68</c:v>
                </c:pt>
                <c:pt idx="3">
                  <c:v>80.650000000000006</c:v>
                </c:pt>
                <c:pt idx="4">
                  <c:v>79.73</c:v>
                </c:pt>
                <c:pt idx="5">
                  <c:v>84.59</c:v>
                </c:pt>
                <c:pt idx="6">
                  <c:v>79.61</c:v>
                </c:pt>
                <c:pt idx="7">
                  <c:v>74.45</c:v>
                </c:pt>
                <c:pt idx="8">
                  <c:v>71.39</c:v>
                </c:pt>
                <c:pt idx="9">
                  <c:v>72.290000000000006</c:v>
                </c:pt>
                <c:pt idx="10">
                  <c:v>74.3</c:v>
                </c:pt>
                <c:pt idx="11">
                  <c:v>75.23</c:v>
                </c:pt>
                <c:pt idx="12">
                  <c:v>76.09</c:v>
                </c:pt>
                <c:pt idx="13">
                  <c:v>73.64</c:v>
                </c:pt>
                <c:pt idx="14">
                  <c:v>70.36</c:v>
                </c:pt>
                <c:pt idx="15">
                  <c:v>90.15</c:v>
                </c:pt>
                <c:pt idx="16">
                  <c:v>93.64</c:v>
                </c:pt>
                <c:pt idx="17">
                  <c:v>84.38</c:v>
                </c:pt>
                <c:pt idx="18">
                  <c:v>77.13</c:v>
                </c:pt>
                <c:pt idx="19">
                  <c:v>79.09</c:v>
                </c:pt>
                <c:pt idx="20">
                  <c:v>85.72</c:v>
                </c:pt>
                <c:pt idx="21">
                  <c:v>85.62</c:v>
                </c:pt>
                <c:pt idx="22">
                  <c:v>83.31</c:v>
                </c:pt>
                <c:pt idx="23">
                  <c:v>83.1</c:v>
                </c:pt>
                <c:pt idx="24">
                  <c:v>76.37</c:v>
                </c:pt>
                <c:pt idx="25">
                  <c:v>80.78</c:v>
                </c:pt>
                <c:pt idx="26">
                  <c:v>80.63</c:v>
                </c:pt>
                <c:pt idx="27">
                  <c:v>81.83</c:v>
                </c:pt>
                <c:pt idx="28">
                  <c:v>85.57</c:v>
                </c:pt>
                <c:pt idx="29">
                  <c:v>85.83</c:v>
                </c:pt>
                <c:pt idx="30">
                  <c:v>80.959999999999994</c:v>
                </c:pt>
                <c:pt idx="31">
                  <c:v>81.08</c:v>
                </c:pt>
                <c:pt idx="32">
                  <c:v>87.14</c:v>
                </c:pt>
                <c:pt idx="33">
                  <c:v>88.8</c:v>
                </c:pt>
                <c:pt idx="34">
                  <c:v>88.5</c:v>
                </c:pt>
                <c:pt idx="35">
                  <c:v>94.3</c:v>
                </c:pt>
                <c:pt idx="36">
                  <c:v>94.8</c:v>
                </c:pt>
                <c:pt idx="37">
                  <c:v>98.54</c:v>
                </c:pt>
                <c:pt idx="38">
                  <c:v>94.07</c:v>
                </c:pt>
                <c:pt idx="39">
                  <c:v>89.63</c:v>
                </c:pt>
                <c:pt idx="40">
                  <c:v>85.55</c:v>
                </c:pt>
                <c:pt idx="41">
                  <c:v>86.94</c:v>
                </c:pt>
                <c:pt idx="42">
                  <c:v>86.93</c:v>
                </c:pt>
                <c:pt idx="43">
                  <c:v>100.21</c:v>
                </c:pt>
                <c:pt idx="44">
                  <c:v>111.02</c:v>
                </c:pt>
                <c:pt idx="45">
                  <c:v>113.37</c:v>
                </c:pt>
                <c:pt idx="46">
                  <c:v>119.84</c:v>
                </c:pt>
                <c:pt idx="47">
                  <c:v>127.44</c:v>
                </c:pt>
                <c:pt idx="48">
                  <c:v>141.13999999999999</c:v>
                </c:pt>
                <c:pt idx="49">
                  <c:v>138.08000000000001</c:v>
                </c:pt>
                <c:pt idx="50">
                  <c:v>132.72999999999999</c:v>
                </c:pt>
                <c:pt idx="51">
                  <c:v>132.51</c:v>
                </c:pt>
                <c:pt idx="52">
                  <c:v>130.11000000000001</c:v>
                </c:pt>
                <c:pt idx="53">
                  <c:v>132.79</c:v>
                </c:pt>
                <c:pt idx="54">
                  <c:v>130.91</c:v>
                </c:pt>
                <c:pt idx="55">
                  <c:v>130.31</c:v>
                </c:pt>
                <c:pt idx="56">
                  <c:v>138.1</c:v>
                </c:pt>
                <c:pt idx="57">
                  <c:v>129.32</c:v>
                </c:pt>
                <c:pt idx="58">
                  <c:v>128.08000000000001</c:v>
                </c:pt>
                <c:pt idx="59">
                  <c:v>131.80000000000001</c:v>
                </c:pt>
                <c:pt idx="60">
                  <c:v>128.86000000000001</c:v>
                </c:pt>
                <c:pt idx="61">
                  <c:v>133.07</c:v>
                </c:pt>
                <c:pt idx="62">
                  <c:v>137.47</c:v>
                </c:pt>
                <c:pt idx="63">
                  <c:v>133.36000000000001</c:v>
                </c:pt>
                <c:pt idx="64">
                  <c:v>129.66999999999999</c:v>
                </c:pt>
                <c:pt idx="65">
                  <c:v>125.07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2600"/>
        <c:axId val="475318088"/>
      </c:lineChart>
      <c:dateAx>
        <c:axId val="47531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8088"/>
        <c:crosses val="autoZero"/>
        <c:auto val="1"/>
        <c:lblOffset val="100"/>
        <c:baseTimeUnit val="days"/>
      </c:dateAx>
      <c:valAx>
        <c:axId val="475318088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576262</xdr:colOff>
      <xdr:row>30</xdr:row>
      <xdr:rowOff>38100</xdr:rowOff>
    </xdr:from>
    <xdr:to>
      <xdr:col>24</xdr:col>
      <xdr:colOff>161925</xdr:colOff>
      <xdr:row>45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552450</xdr:colOff>
      <xdr:row>14</xdr:row>
      <xdr:rowOff>228600</xdr:rowOff>
    </xdr:from>
    <xdr:to>
      <xdr:col>24</xdr:col>
      <xdr:colOff>142875</xdr:colOff>
      <xdr:row>29</xdr:row>
      <xdr:rowOff>228600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533400</xdr:colOff>
      <xdr:row>0</xdr:row>
      <xdr:rowOff>0</xdr:rowOff>
    </xdr:from>
    <xdr:to>
      <xdr:col>24</xdr:col>
      <xdr:colOff>119063</xdr:colOff>
      <xdr:row>14</xdr:row>
      <xdr:rowOff>228600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6"/>
  <sheetViews>
    <sheetView tabSelected="1" topLeftCell="E1" workbookViewId="0">
      <pane ySplit="1" topLeftCell="A56" activePane="bottomLeft" state="frozen"/>
      <selection pane="bottomLeft" activeCell="D73" sqref="D73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7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237</v>
      </c>
      <c r="G1" s="217" t="s">
        <v>238</v>
      </c>
      <c r="H1" s="217" t="s">
        <v>239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231</v>
      </c>
      <c r="P1" s="286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6">
        <v>2102.44</v>
      </c>
      <c r="D2" s="267"/>
      <c r="E2" s="267"/>
      <c r="F2" s="293">
        <v>5091.7</v>
      </c>
      <c r="G2" s="267"/>
      <c r="H2" s="267"/>
      <c r="I2" s="29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5"/>
      <c r="P2" s="291" t="s">
        <v>232</v>
      </c>
      <c r="Q2" s="289">
        <f>LOOKUP(2,1/(M:M&lt;&gt;""),M:M)</f>
        <v>-42046.580000000016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8">
        <v>2096.92</v>
      </c>
      <c r="D3" s="227">
        <f>(C3-C2)/C2</f>
        <v>-2.6255208234242031E-3</v>
      </c>
      <c r="E3" s="269">
        <f>(C3-$C$2)/$C$2</f>
        <v>-2.6255208234242031E-3</v>
      </c>
      <c r="F3" s="294">
        <v>5059.3500000000004</v>
      </c>
      <c r="G3" s="269">
        <f t="shared" ref="G3:G11" si="2">(F3-F2)/F2</f>
        <v>-6.3534772276448836E-3</v>
      </c>
      <c r="H3" s="269">
        <f>(F3-F$2)/F$2</f>
        <v>-6.3534772276448836E-3</v>
      </c>
      <c r="I3" s="29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5" t="b">
        <f>L3&gt;D3</f>
        <v>0</v>
      </c>
      <c r="P3" s="291" t="s">
        <v>233</v>
      </c>
      <c r="Q3" s="290">
        <f>COUNTIF(O:O, TRUE)/COUNTIF(O:O,FALSE)</f>
        <v>0.91891891891891897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8">
        <v>2079.61</v>
      </c>
      <c r="D4" s="227">
        <f t="shared" ref="D4:D67" si="4">(C4-C3)/C3</f>
        <v>-8.254964424012334E-3</v>
      </c>
      <c r="E4" s="269">
        <f t="shared" ref="E4:E43" si="5">(C4-$C$2)/$C$2</f>
        <v>-1.0858811666444668E-2</v>
      </c>
      <c r="F4" s="294">
        <v>5019.05</v>
      </c>
      <c r="G4" s="269">
        <f t="shared" si="2"/>
        <v>-7.9654501072272486E-3</v>
      </c>
      <c r="H4" s="269">
        <f t="shared" ref="H4:H66" si="6">(F4-F$2)/F$2</f>
        <v>-1.4268319029007923E-2</v>
      </c>
      <c r="I4" s="29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5" t="b">
        <f>L4&gt;D4</f>
        <v>0</v>
      </c>
      <c r="P4" s="285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8">
        <v>2035.73</v>
      </c>
      <c r="D5" s="227">
        <f t="shared" si="4"/>
        <v>-2.1100110116800797E-2</v>
      </c>
      <c r="E5" s="269">
        <f t="shared" si="5"/>
        <v>-3.1729799661345884E-2</v>
      </c>
      <c r="F5" s="294">
        <v>4877.49</v>
      </c>
      <c r="G5" s="269">
        <f t="shared" si="2"/>
        <v>-2.8204540699933334E-2</v>
      </c>
      <c r="H5" s="269">
        <f t="shared" si="6"/>
        <v>-4.2070428344167965E-2</v>
      </c>
      <c r="I5" s="29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5" t="b">
        <f t="shared" ref="O5:O58" si="8">L5&gt;D5</f>
        <v>0</v>
      </c>
      <c r="P5" s="285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8">
        <v>1970.89</v>
      </c>
      <c r="D6" s="227">
        <f t="shared" si="4"/>
        <v>-3.1850982202944356E-2</v>
      </c>
      <c r="E6" s="269">
        <f t="shared" si="5"/>
        <v>-6.2570156579973724E-2</v>
      </c>
      <c r="F6" s="294">
        <v>4706.04</v>
      </c>
      <c r="G6" s="269">
        <f t="shared" si="2"/>
        <v>-3.5151276578732057E-2</v>
      </c>
      <c r="H6" s="269">
        <f t="shared" si="6"/>
        <v>-7.5742875660388453E-2</v>
      </c>
      <c r="I6" s="29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5" t="b">
        <f t="shared" si="8"/>
        <v>1</v>
      </c>
      <c r="P6" s="285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0">
        <v>1893.21</v>
      </c>
      <c r="D7" s="227">
        <f t="shared" si="4"/>
        <v>-3.9413665907280494E-2</v>
      </c>
      <c r="E7" s="271">
        <f t="shared" si="5"/>
        <v>-9.95177032400449E-2</v>
      </c>
      <c r="F7" s="295">
        <v>4526.25</v>
      </c>
      <c r="G7" s="271">
        <f t="shared" si="2"/>
        <v>-3.8204095162812035E-2</v>
      </c>
      <c r="H7" s="271">
        <f t="shared" si="6"/>
        <v>-0.11105328279356597</v>
      </c>
      <c r="I7" s="29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5" t="b">
        <f t="shared" si="8"/>
        <v>1</v>
      </c>
      <c r="P7" s="285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0">
        <v>1867.61</v>
      </c>
      <c r="D8" s="227">
        <f t="shared" si="4"/>
        <v>-1.3522007595565277E-2</v>
      </c>
      <c r="E8" s="271">
        <f t="shared" si="5"/>
        <v>-0.11169403169650509</v>
      </c>
      <c r="F8" s="295">
        <v>4506.49</v>
      </c>
      <c r="G8" s="271">
        <f t="shared" si="2"/>
        <v>-4.3656448494891397E-3</v>
      </c>
      <c r="H8" s="271">
        <f t="shared" si="6"/>
        <v>-0.11493410845100852</v>
      </c>
      <c r="I8" s="29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5" t="b">
        <f t="shared" si="8"/>
        <v>0</v>
      </c>
      <c r="P8" s="285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0">
        <v>1940.51</v>
      </c>
      <c r="D9" s="227">
        <f t="shared" si="4"/>
        <v>3.9033845395987435E-2</v>
      </c>
      <c r="E9" s="271">
        <f t="shared" si="5"/>
        <v>-7.7020033865413548E-2</v>
      </c>
      <c r="F9" s="295">
        <v>4697.54</v>
      </c>
      <c r="G9" s="271">
        <f t="shared" si="2"/>
        <v>4.239441339046579E-2</v>
      </c>
      <c r="H9" s="271">
        <f t="shared" si="6"/>
        <v>-7.741225916687941E-2</v>
      </c>
      <c r="I9" s="29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5" t="b">
        <f t="shared" si="8"/>
        <v>0</v>
      </c>
      <c r="P9" s="285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0">
        <v>1987.66</v>
      </c>
      <c r="D10" s="227">
        <f t="shared" si="4"/>
        <v>2.429773616214299E-2</v>
      </c>
      <c r="E10" s="271">
        <f t="shared" si="5"/>
        <v>-5.4593710165331696E-2</v>
      </c>
      <c r="F10" s="295">
        <v>4812.71</v>
      </c>
      <c r="G10" s="271">
        <f t="shared" si="2"/>
        <v>2.4517087667161978E-2</v>
      </c>
      <c r="H10" s="271">
        <f t="shared" si="6"/>
        <v>-5.4793094644224875E-2</v>
      </c>
      <c r="I10" s="29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5" t="b">
        <f t="shared" si="8"/>
        <v>1</v>
      </c>
      <c r="P10" s="285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0">
        <v>1988.87</v>
      </c>
      <c r="D11" s="227">
        <f t="shared" si="4"/>
        <v>6.0875602467213154E-4</v>
      </c>
      <c r="E11" s="271">
        <f t="shared" si="5"/>
        <v>-5.401818839063191E-2</v>
      </c>
      <c r="F11" s="295">
        <v>4828.32</v>
      </c>
      <c r="G11" s="271">
        <f t="shared" si="2"/>
        <v>3.2434948293164709E-3</v>
      </c>
      <c r="H11" s="271">
        <f t="shared" si="6"/>
        <v>-5.1727320934069197E-2</v>
      </c>
      <c r="I11" s="29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5" t="b">
        <f t="shared" si="8"/>
        <v>1</v>
      </c>
      <c r="P11" s="285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8">
        <v>1972.18</v>
      </c>
      <c r="D12" s="227">
        <f t="shared" si="4"/>
        <v>-8.391699809439445E-3</v>
      </c>
      <c r="E12" s="269">
        <f t="shared" si="5"/>
        <v>-6.1956583778847427E-2</v>
      </c>
      <c r="F12" s="294">
        <v>4776.51</v>
      </c>
      <c r="G12" s="269">
        <f>(F12-F11)/F11</f>
        <v>-1.0730440401630277E-2</v>
      </c>
      <c r="H12" s="269">
        <f t="shared" si="6"/>
        <v>-6.1902704401280442E-2</v>
      </c>
      <c r="I12" s="29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5" t="b">
        <f t="shared" si="8"/>
        <v>1</v>
      </c>
      <c r="P12" s="285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8">
        <v>1913.85</v>
      </c>
      <c r="D13" s="227">
        <f t="shared" si="4"/>
        <v>-2.9576407832956501E-2</v>
      </c>
      <c r="E13" s="269">
        <f t="shared" si="5"/>
        <v>-8.9700538422023995E-2</v>
      </c>
      <c r="F13" s="294">
        <v>4636.1000000000004</v>
      </c>
      <c r="G13" s="269">
        <f t="shared" ref="G13:G66" si="9">(F13-F12)/F12</f>
        <v>-2.9395939713305289E-2</v>
      </c>
      <c r="H13" s="269">
        <f t="shared" si="6"/>
        <v>-8.9478955947915134E-2</v>
      </c>
      <c r="I13" s="29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5" t="b">
        <f t="shared" si="8"/>
        <v>1</v>
      </c>
      <c r="P13" s="285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8">
        <v>1948.86</v>
      </c>
      <c r="D14" s="227">
        <f t="shared" si="4"/>
        <v>1.829296966846931E-2</v>
      </c>
      <c r="E14" s="269">
        <f t="shared" si="5"/>
        <v>-7.3048457982154147E-2</v>
      </c>
      <c r="F14" s="294">
        <v>4749.9799999999996</v>
      </c>
      <c r="G14" s="269">
        <f t="shared" si="9"/>
        <v>2.4563749703414333E-2</v>
      </c>
      <c r="H14" s="269">
        <f t="shared" si="6"/>
        <v>-6.7113144922128221E-2</v>
      </c>
      <c r="I14" s="29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5" t="b">
        <f t="shared" si="8"/>
        <v>0</v>
      </c>
      <c r="P14" s="285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8">
        <v>1951.13</v>
      </c>
      <c r="D15" s="227">
        <f t="shared" si="4"/>
        <v>1.1647835144649741E-3</v>
      </c>
      <c r="E15" s="269">
        <f t="shared" si="5"/>
        <v>-7.1968760107303867E-2</v>
      </c>
      <c r="F15" s="294">
        <v>4733.5</v>
      </c>
      <c r="G15" s="269">
        <f t="shared" si="9"/>
        <v>-3.469488292582193E-3</v>
      </c>
      <c r="H15" s="269">
        <f t="shared" si="6"/>
        <v>-7.0349784944124721E-2</v>
      </c>
      <c r="I15" s="29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5" t="b">
        <f t="shared" si="8"/>
        <v>1</v>
      </c>
      <c r="P15" s="285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8">
        <v>1921.22</v>
      </c>
      <c r="D16" s="227">
        <f t="shared" si="4"/>
        <v>-1.5329578244402004E-2</v>
      </c>
      <c r="E16" s="269">
        <f t="shared" si="5"/>
        <v>-8.6195087612488355E-2</v>
      </c>
      <c r="F16" s="294">
        <v>4683.92</v>
      </c>
      <c r="G16" s="269">
        <f t="shared" si="9"/>
        <v>-1.0474279074680454E-2</v>
      </c>
      <c r="H16" s="269">
        <f t="shared" si="6"/>
        <v>-8.0087200738456654E-2</v>
      </c>
      <c r="I16" s="29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5" t="b">
        <f t="shared" si="8"/>
        <v>1</v>
      </c>
      <c r="P16" s="285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0">
        <v>1969.41</v>
      </c>
      <c r="D17" s="227">
        <f t="shared" si="4"/>
        <v>2.5083020164270647E-2</v>
      </c>
      <c r="E17" s="271">
        <f t="shared" si="5"/>
        <v>-6.3274100568862832E-2</v>
      </c>
      <c r="F17" s="295">
        <v>4811.93</v>
      </c>
      <c r="G17" s="271">
        <f t="shared" si="9"/>
        <v>2.7329672581939961E-2</v>
      </c>
      <c r="H17" s="271">
        <f t="shared" si="6"/>
        <v>-5.4946285130702821E-2</v>
      </c>
      <c r="I17" s="29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5" t="b">
        <f t="shared" si="8"/>
        <v>0</v>
      </c>
      <c r="P17" s="285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0">
        <v>1942.04</v>
      </c>
      <c r="D18" s="227">
        <f t="shared" si="4"/>
        <v>-1.3897563229596741E-2</v>
      </c>
      <c r="E18" s="271">
        <f t="shared" si="5"/>
        <v>-7.629230798500794E-2</v>
      </c>
      <c r="F18" s="295">
        <v>4756.53</v>
      </c>
      <c r="G18" s="271">
        <f t="shared" si="9"/>
        <v>-1.1513051935502084E-2</v>
      </c>
      <c r="H18" s="271">
        <f t="shared" si="6"/>
        <v>-6.5826737631832208E-2</v>
      </c>
      <c r="I18" s="29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5" t="b">
        <f t="shared" si="8"/>
        <v>0</v>
      </c>
      <c r="P18" s="285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0">
        <v>1952.29</v>
      </c>
      <c r="D19" s="227">
        <f t="shared" si="4"/>
        <v>5.2779551399559227E-3</v>
      </c>
      <c r="E19" s="271">
        <f t="shared" si="5"/>
        <v>-7.1417020224120581E-2</v>
      </c>
      <c r="F19" s="295">
        <v>4796.25</v>
      </c>
      <c r="G19" s="271">
        <f t="shared" si="9"/>
        <v>8.3506253508335397E-3</v>
      </c>
      <c r="H19" s="271">
        <f t="shared" si="6"/>
        <v>-5.8025806705029721E-2</v>
      </c>
      <c r="I19" s="29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5" t="b">
        <f t="shared" si="8"/>
        <v>0</v>
      </c>
      <c r="P19" s="285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0">
        <v>1961.05</v>
      </c>
      <c r="D20" s="227">
        <f t="shared" si="4"/>
        <v>4.4870382986134183E-3</v>
      </c>
      <c r="E20" s="271">
        <f t="shared" si="5"/>
        <v>-6.7250432830425644E-2</v>
      </c>
      <c r="F20" s="295">
        <v>4822.34</v>
      </c>
      <c r="G20" s="271">
        <f t="shared" si="9"/>
        <v>5.4396664060464206E-3</v>
      </c>
      <c r="H20" s="271">
        <f t="shared" si="6"/>
        <v>-5.2901781330400396E-2</v>
      </c>
      <c r="I20" s="29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5" t="b">
        <f t="shared" si="8"/>
        <v>0</v>
      </c>
      <c r="P20" s="285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8">
        <v>1953.03</v>
      </c>
      <c r="D21" s="227">
        <f t="shared" si="4"/>
        <v>-4.0896458529869114E-3</v>
      </c>
      <c r="E21" s="269">
        <f t="shared" si="5"/>
        <v>-7.1065048229676034E-2</v>
      </c>
      <c r="F21" s="294">
        <v>4805.76</v>
      </c>
      <c r="G21" s="269">
        <f t="shared" si="9"/>
        <v>-3.4381648743141147E-3</v>
      </c>
      <c r="H21" s="269">
        <f t="shared" si="6"/>
        <v>-5.6158061158355678E-2</v>
      </c>
      <c r="I21" s="29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5" t="b">
        <f t="shared" si="8"/>
        <v>1</v>
      </c>
      <c r="P21" s="285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8">
        <v>1978.09</v>
      </c>
      <c r="D22" s="227">
        <f t="shared" si="4"/>
        <v>1.2831344116577803E-2</v>
      </c>
      <c r="E22" s="269">
        <f t="shared" si="5"/>
        <v>-5.9145564201594399E-2</v>
      </c>
      <c r="F22" s="294">
        <v>4860.5200000000004</v>
      </c>
      <c r="G22" s="269">
        <f t="shared" si="9"/>
        <v>1.1394659741643406E-2</v>
      </c>
      <c r="H22" s="269">
        <f t="shared" si="6"/>
        <v>-4.540330341536214E-2</v>
      </c>
      <c r="I22" s="29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5" t="b">
        <f t="shared" si="8"/>
        <v>0</v>
      </c>
      <c r="P22" s="285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8">
        <v>1995.31</v>
      </c>
      <c r="D23" s="227">
        <f t="shared" si="4"/>
        <v>8.7053672987579076E-3</v>
      </c>
      <c r="E23" s="269">
        <f t="shared" si="5"/>
        <v>-5.0955080763303642E-2</v>
      </c>
      <c r="F23" s="294">
        <v>4889.24</v>
      </c>
      <c r="G23" s="269">
        <f t="shared" si="9"/>
        <v>5.908832799782604E-3</v>
      </c>
      <c r="H23" s="269">
        <f t="shared" si="6"/>
        <v>-3.9762751144018706E-2</v>
      </c>
      <c r="I23" s="29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5" t="b">
        <f t="shared" si="8"/>
        <v>1</v>
      </c>
      <c r="P23" s="285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8">
        <v>1990.2</v>
      </c>
      <c r="D24" s="227">
        <f t="shared" si="4"/>
        <v>-2.5610055580335385E-3</v>
      </c>
      <c r="E24" s="269">
        <f t="shared" si="5"/>
        <v>-5.3385590076292309E-2</v>
      </c>
      <c r="F24" s="294">
        <v>4893.95</v>
      </c>
      <c r="G24" s="269">
        <f t="shared" si="9"/>
        <v>9.6333990558860607E-4</v>
      </c>
      <c r="H24" s="269">
        <f t="shared" si="6"/>
        <v>-3.8837716283363119E-2</v>
      </c>
      <c r="I24" s="29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5" t="b">
        <f t="shared" si="8"/>
        <v>1</v>
      </c>
      <c r="P24" s="285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8">
        <v>1958.08</v>
      </c>
      <c r="D25" s="227">
        <f t="shared" si="4"/>
        <v>-1.6139081499346859E-2</v>
      </c>
      <c r="E25" s="269">
        <f t="shared" si="5"/>
        <v>-6.866307718650716E-2</v>
      </c>
      <c r="F25" s="294">
        <v>4827.2299999999996</v>
      </c>
      <c r="G25" s="269">
        <f t="shared" si="9"/>
        <v>-1.3633159308942726E-2</v>
      </c>
      <c r="H25" s="269">
        <f t="shared" si="6"/>
        <v>-5.1941394819019243E-2</v>
      </c>
      <c r="I25" s="29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5" t="b">
        <f t="shared" si="8"/>
        <v>0</v>
      </c>
      <c r="P25" s="285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0">
        <v>1966.97</v>
      </c>
      <c r="D26" s="227">
        <f t="shared" si="4"/>
        <v>4.5401617911423947E-3</v>
      </c>
      <c r="E26" s="271">
        <f t="shared" si="5"/>
        <v>-6.4434656874869212E-2</v>
      </c>
      <c r="F26" s="295">
        <v>4828.95</v>
      </c>
      <c r="G26" s="271">
        <f t="shared" si="9"/>
        <v>3.5631200502156618E-4</v>
      </c>
      <c r="H26" s="271">
        <f t="shared" si="6"/>
        <v>-5.1603590156529253E-2</v>
      </c>
      <c r="I26" s="29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5" t="b">
        <f t="shared" si="8"/>
        <v>1</v>
      </c>
      <c r="P26" s="285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0">
        <v>1942.74</v>
      </c>
      <c r="D27" s="227">
        <f t="shared" si="4"/>
        <v>-1.2318439020422282E-2</v>
      </c>
      <c r="E27" s="271">
        <f t="shared" si="5"/>
        <v>-7.5959361503776579E-2</v>
      </c>
      <c r="F27" s="295">
        <v>4756.72</v>
      </c>
      <c r="G27" s="271">
        <f t="shared" si="9"/>
        <v>-1.4957703020325239E-2</v>
      </c>
      <c r="H27" s="271">
        <f t="shared" si="6"/>
        <v>-6.578942200051055E-2</v>
      </c>
      <c r="I27" s="29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5" t="b">
        <f t="shared" si="8"/>
        <v>0</v>
      </c>
      <c r="P27" s="285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0">
        <v>1938.76</v>
      </c>
      <c r="D28" s="227">
        <f t="shared" si="4"/>
        <v>-2.0486529334857047E-3</v>
      </c>
      <c r="E28" s="271">
        <f t="shared" si="5"/>
        <v>-7.7852400068491881E-2</v>
      </c>
      <c r="F28" s="295">
        <v>4752.74</v>
      </c>
      <c r="G28" s="271">
        <f t="shared" si="9"/>
        <v>-8.3671101094882037E-4</v>
      </c>
      <c r="H28" s="271">
        <f t="shared" si="6"/>
        <v>-6.6571086277667585E-2</v>
      </c>
      <c r="I28" s="29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5" t="b">
        <f t="shared" si="8"/>
        <v>0</v>
      </c>
      <c r="P28" s="285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0">
        <v>1932.24</v>
      </c>
      <c r="D29" s="227">
        <f t="shared" si="4"/>
        <v>-3.3629742722152212E-3</v>
      </c>
      <c r="E29" s="271">
        <f t="shared" si="5"/>
        <v>-8.0953558722246549E-2</v>
      </c>
      <c r="F29" s="295">
        <v>4734.4799999999996</v>
      </c>
      <c r="G29" s="271">
        <f t="shared" si="9"/>
        <v>-3.8419943022341258E-3</v>
      </c>
      <c r="H29" s="271">
        <f t="shared" si="6"/>
        <v>-7.0157314845729374E-2</v>
      </c>
      <c r="I29" s="29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5" t="b">
        <f t="shared" si="8"/>
        <v>1</v>
      </c>
      <c r="P29" s="285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0">
        <v>1931.34</v>
      </c>
      <c r="D30" s="227">
        <f t="shared" si="4"/>
        <v>-4.6578064836670961E-4</v>
      </c>
      <c r="E30" s="271">
        <f t="shared" si="5"/>
        <v>-8.1381632769544021E-2</v>
      </c>
      <c r="F30" s="295">
        <v>4686.5</v>
      </c>
      <c r="G30" s="271">
        <f t="shared" si="9"/>
        <v>-1.0134164681232061E-2</v>
      </c>
      <c r="H30" s="271">
        <f t="shared" si="6"/>
        <v>-7.9580493744721773E-2</v>
      </c>
      <c r="I30" s="29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5" t="b">
        <f t="shared" si="8"/>
        <v>0</v>
      </c>
      <c r="P30" s="285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8">
        <v>1881.77</v>
      </c>
      <c r="D31" s="227">
        <f t="shared" si="4"/>
        <v>-2.5666117824929811E-2</v>
      </c>
      <c r="E31" s="269">
        <f t="shared" si="5"/>
        <v>-0.10495900001902554</v>
      </c>
      <c r="F31" s="294">
        <v>4543.97</v>
      </c>
      <c r="G31" s="269">
        <f t="shared" si="9"/>
        <v>-3.041288808279094E-2</v>
      </c>
      <c r="H31" s="269">
        <f t="shared" si="6"/>
        <v>-0.10757310917768124</v>
      </c>
      <c r="I31" s="29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5" t="b">
        <f t="shared" si="8"/>
        <v>0</v>
      </c>
      <c r="P31" s="285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8">
        <v>1884.09</v>
      </c>
      <c r="D32" s="227">
        <f t="shared" si="4"/>
        <v>1.2328818080849075E-3</v>
      </c>
      <c r="E32" s="269">
        <f t="shared" si="5"/>
        <v>-0.10385552025265887</v>
      </c>
      <c r="F32" s="294">
        <v>4517.32</v>
      </c>
      <c r="G32" s="269">
        <f t="shared" si="9"/>
        <v>-5.8649154813963439E-3</v>
      </c>
      <c r="H32" s="269">
        <f t="shared" si="6"/>
        <v>-0.11280711746567947</v>
      </c>
      <c r="I32" s="29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5" t="b">
        <f t="shared" si="8"/>
        <v>1</v>
      </c>
      <c r="P32" s="285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8">
        <v>1920.03</v>
      </c>
      <c r="D33" s="227">
        <f t="shared" si="4"/>
        <v>1.9075521869974393E-2</v>
      </c>
      <c r="E33" s="269">
        <f t="shared" si="5"/>
        <v>-8.6761096630581652E-2</v>
      </c>
      <c r="F33" s="294">
        <v>4620.16</v>
      </c>
      <c r="G33" s="269">
        <f t="shared" si="9"/>
        <v>2.2765710642593431E-2</v>
      </c>
      <c r="H33" s="269">
        <f t="shared" si="6"/>
        <v>-9.2609541017734748E-2</v>
      </c>
      <c r="I33" s="29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5" t="b">
        <f t="shared" si="8"/>
        <v>1</v>
      </c>
      <c r="P33" s="285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8">
        <v>1923.82</v>
      </c>
      <c r="D34" s="227">
        <f t="shared" si="4"/>
        <v>1.9739274907162718E-3</v>
      </c>
      <c r="E34" s="269">
        <f t="shared" si="5"/>
        <v>-8.4958429253629175E-2</v>
      </c>
      <c r="F34" s="294">
        <v>4627.08</v>
      </c>
      <c r="G34" s="269">
        <f t="shared" si="9"/>
        <v>1.497783626541088E-3</v>
      </c>
      <c r="H34" s="269">
        <f t="shared" si="6"/>
        <v>-9.1250466445391504E-2</v>
      </c>
      <c r="I34" s="29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5" t="b">
        <f t="shared" si="8"/>
        <v>1</v>
      </c>
      <c r="P34" s="285"/>
    </row>
    <row r="35" spans="1:23" ht="20.100000000000001" customHeight="1" x14ac:dyDescent="0.25">
      <c r="B35" s="223">
        <v>42279</v>
      </c>
      <c r="C35" s="268">
        <v>1951.36</v>
      </c>
      <c r="D35" s="227">
        <f t="shared" si="4"/>
        <v>1.4315268580220584E-2</v>
      </c>
      <c r="E35" s="269">
        <f t="shared" si="5"/>
        <v>-7.1859363406327953E-2</v>
      </c>
      <c r="F35" s="294">
        <v>4707.78</v>
      </c>
      <c r="G35" s="269">
        <f t="shared" si="9"/>
        <v>1.7440805000129633E-2</v>
      </c>
      <c r="H35" s="269">
        <f t="shared" si="6"/>
        <v>-7.5401143036706808E-2</v>
      </c>
      <c r="I35" s="29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5" t="b">
        <f t="shared" si="8"/>
        <v>1</v>
      </c>
      <c r="P35" s="285"/>
    </row>
    <row r="36" spans="1:23" ht="20.100000000000001" customHeight="1" x14ac:dyDescent="0.25">
      <c r="B36" s="228">
        <v>42282</v>
      </c>
      <c r="C36" s="270">
        <v>1987.05</v>
      </c>
      <c r="D36" s="227">
        <f t="shared" si="4"/>
        <v>1.8289808133814395E-2</v>
      </c>
      <c r="E36" s="271">
        <f t="shared" si="5"/>
        <v>-5.4883849241833343E-2</v>
      </c>
      <c r="F36" s="295">
        <v>4781.26</v>
      </c>
      <c r="G36" s="271">
        <f t="shared" si="9"/>
        <v>1.5608205990934257E-2</v>
      </c>
      <c r="H36" s="271">
        <f t="shared" si="6"/>
        <v>-6.0969813618241372E-2</v>
      </c>
      <c r="I36" s="29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5" t="b">
        <f t="shared" si="8"/>
        <v>1</v>
      </c>
      <c r="P36" s="285"/>
    </row>
    <row r="37" spans="1:23" ht="20.100000000000001" customHeight="1" x14ac:dyDescent="0.25">
      <c r="B37" s="228">
        <v>42283</v>
      </c>
      <c r="C37" s="270">
        <v>1979.92</v>
      </c>
      <c r="D37" s="227">
        <f t="shared" si="4"/>
        <v>-3.5882338139452364E-3</v>
      </c>
      <c r="E37" s="271">
        <f t="shared" si="5"/>
        <v>-5.8275146972089562E-2</v>
      </c>
      <c r="F37" s="295">
        <v>4748.3599999999997</v>
      </c>
      <c r="G37" s="271">
        <f t="shared" si="9"/>
        <v>-6.8810313599345242E-3</v>
      </c>
      <c r="H37" s="271">
        <f t="shared" si="6"/>
        <v>-6.7431309778659423E-2</v>
      </c>
      <c r="I37" s="29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5" t="b">
        <f t="shared" si="8"/>
        <v>1</v>
      </c>
      <c r="P37" s="285"/>
    </row>
    <row r="38" spans="1:23" ht="20.100000000000001" customHeight="1" x14ac:dyDescent="0.25">
      <c r="B38" s="228">
        <v>42284</v>
      </c>
      <c r="C38" s="270">
        <v>1995.83</v>
      </c>
      <c r="D38" s="227">
        <f t="shared" si="4"/>
        <v>8.0356782092205013E-3</v>
      </c>
      <c r="E38" s="271">
        <f t="shared" si="5"/>
        <v>-5.0707749091531806E-2</v>
      </c>
      <c r="F38" s="295">
        <v>4791.1499999999996</v>
      </c>
      <c r="G38" s="271">
        <f t="shared" si="9"/>
        <v>9.0115324027664218E-3</v>
      </c>
      <c r="H38" s="271">
        <f t="shared" si="6"/>
        <v>-5.9027436808924368E-2</v>
      </c>
      <c r="I38" s="29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5" t="b">
        <f t="shared" si="8"/>
        <v>0</v>
      </c>
      <c r="P38" s="285"/>
    </row>
    <row r="39" spans="1:23" ht="20.100000000000001" customHeight="1" x14ac:dyDescent="0.25">
      <c r="B39" s="228">
        <v>42285</v>
      </c>
      <c r="C39" s="270">
        <v>2013.43</v>
      </c>
      <c r="D39" s="227">
        <f t="shared" si="4"/>
        <v>8.8183863355096054E-3</v>
      </c>
      <c r="E39" s="271">
        <f t="shared" si="5"/>
        <v>-4.2336523277715414E-2</v>
      </c>
      <c r="F39" s="295">
        <v>4810.79</v>
      </c>
      <c r="G39" s="271">
        <f t="shared" si="9"/>
        <v>4.0992246120451934E-3</v>
      </c>
      <c r="H39" s="271">
        <f t="shared" si="6"/>
        <v>-5.5170178918632254E-2</v>
      </c>
      <c r="I39" s="29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5" t="b">
        <f t="shared" si="8"/>
        <v>0</v>
      </c>
      <c r="P39" s="285"/>
    </row>
    <row r="40" spans="1:23" ht="20.100000000000001" customHeight="1" x14ac:dyDescent="0.25">
      <c r="B40" s="228">
        <v>42286</v>
      </c>
      <c r="C40" s="270">
        <v>2014.89</v>
      </c>
      <c r="D40" s="227">
        <f t="shared" si="4"/>
        <v>7.2513074703368691E-4</v>
      </c>
      <c r="E40" s="271">
        <f t="shared" si="5"/>
        <v>-4.1642092045432906E-2</v>
      </c>
      <c r="F40" s="295">
        <v>4830.47</v>
      </c>
      <c r="G40" s="271">
        <f t="shared" si="9"/>
        <v>4.0908042130295211E-3</v>
      </c>
      <c r="H40" s="271">
        <f t="shared" si="6"/>
        <v>-5.1305065105956671E-2</v>
      </c>
      <c r="I40" s="29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5" t="b">
        <f t="shared" si="8"/>
        <v>0</v>
      </c>
      <c r="P40" s="285"/>
    </row>
    <row r="41" spans="1:23" ht="20.100000000000001" customHeight="1" x14ac:dyDescent="0.25">
      <c r="B41" s="223">
        <v>42289</v>
      </c>
      <c r="C41" s="266">
        <v>2017.46</v>
      </c>
      <c r="D41" s="227">
        <f t="shared" si="4"/>
        <v>1.2755038736605652E-3</v>
      </c>
      <c r="E41" s="267">
        <f t="shared" si="5"/>
        <v>-4.0419702821483619E-2</v>
      </c>
      <c r="F41" s="293">
        <v>4838.6400000000003</v>
      </c>
      <c r="G41" s="269">
        <f t="shared" si="9"/>
        <v>1.6913468047622844E-3</v>
      </c>
      <c r="H41" s="269">
        <f t="shared" si="6"/>
        <v>-4.9700492959129462E-2</v>
      </c>
      <c r="I41" s="29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5" t="b">
        <f t="shared" si="8"/>
        <v>0</v>
      </c>
      <c r="P41" s="285"/>
    </row>
    <row r="42" spans="1:23" ht="20.100000000000001" customHeight="1" x14ac:dyDescent="0.25">
      <c r="B42" s="223">
        <v>42290</v>
      </c>
      <c r="C42" s="266">
        <v>2003.69</v>
      </c>
      <c r="D42" s="227">
        <f t="shared" si="4"/>
        <v>-6.8254141346048899E-3</v>
      </c>
      <c r="E42" s="267">
        <f t="shared" si="5"/>
        <v>-4.6969235745134223E-2</v>
      </c>
      <c r="F42" s="293">
        <v>4796.6099999999997</v>
      </c>
      <c r="G42" s="269">
        <f t="shared" si="9"/>
        <v>-8.6863250830813317E-3</v>
      </c>
      <c r="H42" s="269">
        <f t="shared" si="6"/>
        <v>-5.7955103403578401E-2</v>
      </c>
      <c r="I42" s="297">
        <v>347508.59</v>
      </c>
      <c r="J42" s="225">
        <v>390000</v>
      </c>
      <c r="K42" s="225">
        <f t="shared" ref="K42" si="51">I42-I41-J42+J41</f>
        <v>-1358.1900000000023</v>
      </c>
      <c r="L42" s="227">
        <f t="shared" ref="L42" si="52">K42/J41</f>
        <v>-3.4825384615384675E-3</v>
      </c>
      <c r="M42" s="235">
        <f t="shared" ref="M42:M44" si="53">I42-J42</f>
        <v>-42491.409999999974</v>
      </c>
      <c r="N42" s="245">
        <f t="shared" ref="N42" si="54">M42/J42</f>
        <v>-0.10895233333333326</v>
      </c>
      <c r="O42" s="285" t="b">
        <f t="shared" si="8"/>
        <v>1</v>
      </c>
      <c r="P42" s="285"/>
    </row>
    <row r="43" spans="1:23" ht="20.100000000000001" customHeight="1" x14ac:dyDescent="0.25">
      <c r="B43" s="223">
        <v>42291</v>
      </c>
      <c r="C43" s="272">
        <v>1994.24</v>
      </c>
      <c r="D43" s="227">
        <f t="shared" si="4"/>
        <v>-4.7162984293977837E-3</v>
      </c>
      <c r="E43" s="267">
        <f t="shared" si="5"/>
        <v>-5.1464013241757214E-2</v>
      </c>
      <c r="F43" s="293">
        <v>4782.8500000000004</v>
      </c>
      <c r="G43" s="269">
        <f t="shared" si="9"/>
        <v>-2.8686926808723888E-3</v>
      </c>
      <c r="H43" s="269">
        <f t="shared" si="6"/>
        <v>-6.0657540703497742E-2</v>
      </c>
      <c r="I43" s="297">
        <v>350349.65</v>
      </c>
      <c r="J43" s="225">
        <v>390000</v>
      </c>
      <c r="K43" s="225">
        <f t="shared" ref="K43" si="55">I43-I42-J43+J42</f>
        <v>2841.0599999999977</v>
      </c>
      <c r="L43" s="227">
        <f t="shared" ref="L43" si="56">K43/J42</f>
        <v>7.2847692307692249E-3</v>
      </c>
      <c r="M43" s="235">
        <f t="shared" si="53"/>
        <v>-39650.349999999977</v>
      </c>
      <c r="N43" s="245">
        <f t="shared" ref="N43:N44" si="57">M43/J43</f>
        <v>-0.10166756410256404</v>
      </c>
      <c r="O43" s="285" t="b">
        <f t="shared" si="8"/>
        <v>1</v>
      </c>
      <c r="P43" s="285"/>
    </row>
    <row r="44" spans="1:23" ht="20.100000000000001" customHeight="1" x14ac:dyDescent="0.25">
      <c r="B44" s="223">
        <v>42292</v>
      </c>
      <c r="C44" s="272">
        <v>2023.86</v>
      </c>
      <c r="D44" s="227">
        <f t="shared" si="4"/>
        <v>1.4852775994865158E-2</v>
      </c>
      <c r="E44" s="267">
        <f t="shared" ref="E44" si="58">(C44-$C$2)/$C$2</f>
        <v>-3.7375620707368655E-2</v>
      </c>
      <c r="F44" s="293">
        <v>4870.1000000000004</v>
      </c>
      <c r="G44" s="269">
        <f t="shared" si="9"/>
        <v>1.8242261413174154E-2</v>
      </c>
      <c r="H44" s="269">
        <f t="shared" si="6"/>
        <v>-4.3521810004517048E-2</v>
      </c>
      <c r="I44" s="297">
        <v>353686.58</v>
      </c>
      <c r="J44" s="225">
        <v>390000</v>
      </c>
      <c r="K44" s="225">
        <f t="shared" ref="K44" si="59">I44-I43-J44+J43</f>
        <v>3336.929999999993</v>
      </c>
      <c r="L44" s="227">
        <f t="shared" ref="L44" si="60">K44/J43</f>
        <v>8.5562307692307518E-3</v>
      </c>
      <c r="M44" s="234">
        <f t="shared" si="53"/>
        <v>-36313.419999999984</v>
      </c>
      <c r="N44" s="245">
        <f t="shared" si="57"/>
        <v>-9.3111333333333296E-2</v>
      </c>
      <c r="O44" s="285" t="b">
        <f t="shared" si="8"/>
        <v>0</v>
      </c>
      <c r="P44" s="285"/>
    </row>
    <row r="45" spans="1:23" ht="20.100000000000001" customHeight="1" x14ac:dyDescent="0.25">
      <c r="B45" s="223">
        <v>42293</v>
      </c>
      <c r="C45" s="272">
        <v>2033.11</v>
      </c>
      <c r="D45" s="227">
        <f t="shared" si="4"/>
        <v>4.5704742422894868E-3</v>
      </c>
      <c r="E45" s="267">
        <f t="shared" ref="E45:E53" si="61">(C45-$C$2)/$C$2</f>
        <v>-3.2975970776811775E-2</v>
      </c>
      <c r="F45" s="293">
        <v>4886.6899999999996</v>
      </c>
      <c r="G45" s="269">
        <f t="shared" si="9"/>
        <v>3.4065008932053211E-3</v>
      </c>
      <c r="H45" s="269">
        <f t="shared" si="6"/>
        <v>-4.0263566195966029E-2</v>
      </c>
      <c r="I45" s="297">
        <v>351968.34</v>
      </c>
      <c r="J45" s="225">
        <v>390000</v>
      </c>
      <c r="K45" s="225">
        <f t="shared" ref="K45" si="62">I45-I44-J45+J44</f>
        <v>-1718.2399999999907</v>
      </c>
      <c r="L45" s="227">
        <f t="shared" ref="L45" si="63">K45/J44</f>
        <v>-4.4057435897435658E-3</v>
      </c>
      <c r="M45" s="234">
        <f t="shared" ref="M45" si="64">I45-J45</f>
        <v>-38031.659999999974</v>
      </c>
      <c r="N45" s="245">
        <f t="shared" ref="N45" si="65">M45/J45</f>
        <v>-9.7517076923076859E-2</v>
      </c>
      <c r="O45" s="285" t="b">
        <f t="shared" si="8"/>
        <v>0</v>
      </c>
      <c r="P45" s="285"/>
    </row>
    <row r="46" spans="1:23" ht="20.100000000000001" customHeight="1" x14ac:dyDescent="0.25">
      <c r="B46" s="243">
        <v>42296</v>
      </c>
      <c r="C46" s="273">
        <v>2033.66</v>
      </c>
      <c r="D46" s="227">
        <f t="shared" si="4"/>
        <v>2.7052151629778119E-4</v>
      </c>
      <c r="E46" s="274">
        <f t="shared" si="61"/>
        <v>-3.2714369970129928E-2</v>
      </c>
      <c r="F46" s="296">
        <v>4905.47</v>
      </c>
      <c r="G46" s="271">
        <f t="shared" si="9"/>
        <v>3.843092154403217E-3</v>
      </c>
      <c r="H46" s="271">
        <f t="shared" si="6"/>
        <v>-3.657521063691882E-2</v>
      </c>
      <c r="I46" s="298">
        <v>353616.79</v>
      </c>
      <c r="J46" s="229">
        <v>390000</v>
      </c>
      <c r="K46" s="229">
        <f t="shared" ref="K46" si="66">I46-I45-J46+J45</f>
        <v>1648.4499999999534</v>
      </c>
      <c r="L46" s="230">
        <f t="shared" ref="L46" si="67">K46/J45</f>
        <v>4.2267948717947526E-3</v>
      </c>
      <c r="M46" s="244">
        <f t="shared" ref="M46" si="68">I46-J46</f>
        <v>-36383.210000000021</v>
      </c>
      <c r="N46" s="246">
        <f t="shared" ref="N46" si="69">M46/J46</f>
        <v>-9.3290282051282106E-2</v>
      </c>
      <c r="O46" s="285" t="b">
        <f t="shared" si="8"/>
        <v>1</v>
      </c>
      <c r="P46" s="285"/>
    </row>
    <row r="47" spans="1:23" ht="20.100000000000001" customHeight="1" x14ac:dyDescent="0.25">
      <c r="B47" s="243">
        <v>42297</v>
      </c>
      <c r="C47" s="273">
        <v>2030.77</v>
      </c>
      <c r="D47" s="227">
        <f t="shared" si="4"/>
        <v>-1.4210831702448296E-3</v>
      </c>
      <c r="E47" s="274">
        <f t="shared" si="61"/>
        <v>-3.4088963299785044E-2</v>
      </c>
      <c r="F47" s="296">
        <v>4880.97</v>
      </c>
      <c r="G47" s="271">
        <f t="shared" si="9"/>
        <v>-4.9944245913235629E-3</v>
      </c>
      <c r="H47" s="271">
        <f t="shared" si="6"/>
        <v>-4.1386963096804522E-2</v>
      </c>
      <c r="I47" s="298">
        <v>352193</v>
      </c>
      <c r="J47" s="229">
        <v>395000</v>
      </c>
      <c r="K47" s="229">
        <f t="shared" ref="K47" si="70">I47-I46-J47+J46</f>
        <v>-6423.789999999979</v>
      </c>
      <c r="L47" s="230">
        <f t="shared" ref="L47" si="71">K47/J46</f>
        <v>-1.6471256410256357E-2</v>
      </c>
      <c r="M47" s="244">
        <f t="shared" ref="M47" si="72">I47-J47</f>
        <v>-42807</v>
      </c>
      <c r="N47" s="246">
        <f t="shared" ref="N47" si="73">M47/J47</f>
        <v>-0.10837215189873417</v>
      </c>
      <c r="O47" s="285" t="b">
        <f t="shared" si="8"/>
        <v>0</v>
      </c>
      <c r="P47" s="285"/>
    </row>
    <row r="48" spans="1:23" ht="20.100000000000001" customHeight="1" x14ac:dyDescent="0.25">
      <c r="B48" s="243">
        <v>42298</v>
      </c>
      <c r="C48" s="273">
        <v>2018.94</v>
      </c>
      <c r="D48" s="227">
        <f t="shared" si="4"/>
        <v>-5.8253765812967141E-3</v>
      </c>
      <c r="E48" s="274">
        <f t="shared" si="61"/>
        <v>-3.9715758832594511E-2</v>
      </c>
      <c r="F48" s="296">
        <v>4840.12</v>
      </c>
      <c r="G48" s="271">
        <f t="shared" si="9"/>
        <v>-8.3692380817748033E-3</v>
      </c>
      <c r="H48" s="271">
        <f t="shared" si="6"/>
        <v>-4.9409823830940537E-2</v>
      </c>
      <c r="I48" s="298">
        <v>350311.35</v>
      </c>
      <c r="J48" s="229">
        <v>400000</v>
      </c>
      <c r="K48" s="229">
        <f t="shared" ref="K48" si="74">I48-I47-J48+J47</f>
        <v>-6881.6500000000233</v>
      </c>
      <c r="L48" s="230">
        <f t="shared" ref="L48" si="75">K48/J47</f>
        <v>-1.7421898734177273E-2</v>
      </c>
      <c r="M48" s="244">
        <f t="shared" ref="M48" si="76">I48-J48</f>
        <v>-49688.650000000023</v>
      </c>
      <c r="N48" s="246">
        <f t="shared" ref="N48" si="77">M48/J48</f>
        <v>-0.12422162500000006</v>
      </c>
      <c r="O48" s="285" t="b">
        <f t="shared" si="8"/>
        <v>0</v>
      </c>
      <c r="P48" s="285"/>
    </row>
    <row r="49" spans="2:17" ht="20.100000000000001" customHeight="1" x14ac:dyDescent="0.25">
      <c r="B49" s="243">
        <v>42299</v>
      </c>
      <c r="C49" s="273">
        <v>2052.5100000000002</v>
      </c>
      <c r="D49" s="227">
        <f t="shared" si="4"/>
        <v>1.6627537222502979E-2</v>
      </c>
      <c r="E49" s="274">
        <f t="shared" si="61"/>
        <v>-2.3748596868400446E-2</v>
      </c>
      <c r="F49" s="296">
        <v>4920.05</v>
      </c>
      <c r="G49" s="271">
        <f t="shared" si="9"/>
        <v>1.6514053370577649E-2</v>
      </c>
      <c r="H49" s="271">
        <f t="shared" si="6"/>
        <v>-3.3711726928137876E-2</v>
      </c>
      <c r="I49" s="298">
        <v>353557.89</v>
      </c>
      <c r="J49" s="229">
        <v>400000</v>
      </c>
      <c r="K49" s="229">
        <f t="shared" ref="K49" si="78">I49-I48-J49+J48</f>
        <v>3246.5400000000373</v>
      </c>
      <c r="L49" s="230">
        <f t="shared" ref="L49" si="79">K49/J48</f>
        <v>8.1163500000000933E-3</v>
      </c>
      <c r="M49" s="244">
        <f t="shared" ref="M49" si="80">I49-J49</f>
        <v>-46442.109999999986</v>
      </c>
      <c r="N49" s="246">
        <f t="shared" ref="N49" si="81">M49/J49</f>
        <v>-0.11610527499999997</v>
      </c>
      <c r="O49" s="285" t="b">
        <f t="shared" si="8"/>
        <v>0</v>
      </c>
      <c r="P49" s="285"/>
    </row>
    <row r="50" spans="2:17" ht="20.100000000000001" customHeight="1" x14ac:dyDescent="0.25">
      <c r="B50" s="243">
        <v>42300</v>
      </c>
      <c r="C50" s="273">
        <v>2075.15</v>
      </c>
      <c r="D50" s="227">
        <f t="shared" si="4"/>
        <v>1.103039692863853E-2</v>
      </c>
      <c r="E50" s="274">
        <f t="shared" si="61"/>
        <v>-1.2980156389718596E-2</v>
      </c>
      <c r="F50" s="296">
        <v>5031.8599999999997</v>
      </c>
      <c r="G50" s="271">
        <f t="shared" si="9"/>
        <v>2.2725378807125839E-2</v>
      </c>
      <c r="H50" s="271">
        <f t="shared" si="6"/>
        <v>-1.1752459885696358E-2</v>
      </c>
      <c r="I50" s="298">
        <v>354948.58</v>
      </c>
      <c r="J50" s="229">
        <v>400000</v>
      </c>
      <c r="K50" s="229">
        <f t="shared" ref="K50:K55" si="82">I50-I49-J50+J49</f>
        <v>1390.6900000000023</v>
      </c>
      <c r="L50" s="230">
        <f t="shared" ref="L50" si="83">K50/J49</f>
        <v>3.476725000000006E-3</v>
      </c>
      <c r="M50" s="244">
        <f t="shared" ref="M50:M51" si="84">I50-J50</f>
        <v>-45051.419999999984</v>
      </c>
      <c r="N50" s="246">
        <f t="shared" ref="N50:N51" si="85">M50/J50</f>
        <v>-0.11262854999999997</v>
      </c>
      <c r="O50" s="285" t="b">
        <f t="shared" si="8"/>
        <v>0</v>
      </c>
      <c r="P50" s="285"/>
    </row>
    <row r="51" spans="2:17" ht="20.100000000000001" customHeight="1" x14ac:dyDescent="0.25">
      <c r="B51" s="223">
        <v>42303</v>
      </c>
      <c r="C51" s="266">
        <v>2071.1799999999998</v>
      </c>
      <c r="D51" s="227">
        <f t="shared" si="4"/>
        <v>-1.9131147145990672E-3</v>
      </c>
      <c r="E51" s="267">
        <f t="shared" si="61"/>
        <v>-1.4868438576130695E-2</v>
      </c>
      <c r="F51" s="293">
        <v>5034.7</v>
      </c>
      <c r="G51" s="269">
        <f t="shared" si="9"/>
        <v>5.644036201325446E-4</v>
      </c>
      <c r="H51" s="269">
        <f t="shared" si="6"/>
        <v>-1.1194689396468763E-2</v>
      </c>
      <c r="I51" s="297">
        <v>346950.72</v>
      </c>
      <c r="J51" s="225">
        <v>400000</v>
      </c>
      <c r="K51" s="225">
        <f t="shared" si="82"/>
        <v>-7997.8600000000442</v>
      </c>
      <c r="L51" s="227">
        <f t="shared" ref="L51" si="86">K51/J50</f>
        <v>-1.999465000000011E-2</v>
      </c>
      <c r="M51" s="235">
        <f t="shared" si="84"/>
        <v>-53049.280000000028</v>
      </c>
      <c r="N51" s="245">
        <f t="shared" si="85"/>
        <v>-0.13262320000000008</v>
      </c>
      <c r="O51" s="285" t="b">
        <f t="shared" si="8"/>
        <v>0</v>
      </c>
      <c r="P51" s="285"/>
    </row>
    <row r="52" spans="2:17" ht="20.100000000000001" customHeight="1" x14ac:dyDescent="0.25">
      <c r="B52" s="223">
        <v>42304</v>
      </c>
      <c r="C52" s="266">
        <v>2065.89</v>
      </c>
      <c r="D52" s="227">
        <f t="shared" si="4"/>
        <v>-2.5540995953997063E-3</v>
      </c>
      <c r="E52" s="267">
        <f t="shared" si="61"/>
        <v>-1.7384562698578881E-2</v>
      </c>
      <c r="F52" s="293">
        <v>5030.1499999999996</v>
      </c>
      <c r="G52" s="269">
        <f t="shared" si="9"/>
        <v>-9.0372812680004412E-4</v>
      </c>
      <c r="H52" s="269">
        <f t="shared" si="6"/>
        <v>-1.2088300567590428E-2</v>
      </c>
      <c r="I52" s="297">
        <v>345588.46</v>
      </c>
      <c r="J52" s="225">
        <v>400000</v>
      </c>
      <c r="K52" s="225">
        <f t="shared" si="82"/>
        <v>-1362.2599999999511</v>
      </c>
      <c r="L52" s="227">
        <f t="shared" ref="L52" si="87">K52/J51</f>
        <v>-3.4056499999998778E-3</v>
      </c>
      <c r="M52" s="235">
        <f t="shared" ref="M52" si="88">I52-J52</f>
        <v>-54411.539999999979</v>
      </c>
      <c r="N52" s="245">
        <f t="shared" ref="N52" si="89">M52/J52</f>
        <v>-0.13602884999999995</v>
      </c>
      <c r="O52" s="285" t="b">
        <f t="shared" si="8"/>
        <v>0</v>
      </c>
      <c r="P52" s="285"/>
    </row>
    <row r="53" spans="2:17" ht="20.100000000000001" customHeight="1" x14ac:dyDescent="0.25">
      <c r="B53" s="223">
        <v>42305</v>
      </c>
      <c r="C53" s="272">
        <v>2090.31</v>
      </c>
      <c r="D53" s="227">
        <f t="shared" si="4"/>
        <v>1.1820571279206576E-2</v>
      </c>
      <c r="E53" s="267">
        <f t="shared" si="61"/>
        <v>-5.7694868819086909E-3</v>
      </c>
      <c r="F53" s="293">
        <v>5095.6899999999996</v>
      </c>
      <c r="G53" s="269">
        <f t="shared" si="9"/>
        <v>1.3029432521892979E-2</v>
      </c>
      <c r="H53" s="269">
        <f t="shared" si="6"/>
        <v>7.836282577527706E-4</v>
      </c>
      <c r="I53" s="297">
        <v>353348</v>
      </c>
      <c r="J53" s="225">
        <v>400000</v>
      </c>
      <c r="K53" s="225">
        <f t="shared" si="82"/>
        <v>7759.539999999979</v>
      </c>
      <c r="L53" s="227">
        <f t="shared" ref="L53" si="90">K53/J52</f>
        <v>1.9398849999999947E-2</v>
      </c>
      <c r="M53" s="234">
        <f t="shared" ref="M53:M54" si="91">I53-J53</f>
        <v>-46652</v>
      </c>
      <c r="N53" s="245">
        <f t="shared" ref="N53:N54" si="92">M53/J53</f>
        <v>-0.11663</v>
      </c>
      <c r="O53" s="285" t="b">
        <f t="shared" si="8"/>
        <v>1</v>
      </c>
      <c r="P53" s="285"/>
    </row>
    <row r="54" spans="2:17" ht="20.100000000000001" customHeight="1" x14ac:dyDescent="0.25">
      <c r="B54" s="223">
        <v>42306</v>
      </c>
      <c r="C54" s="272">
        <v>2089.41</v>
      </c>
      <c r="D54" s="227">
        <f t="shared" si="4"/>
        <v>-4.3055814687777935E-4</v>
      </c>
      <c r="E54" s="267">
        <f t="shared" ref="E54" si="93">(C54-$C$2)/$C$2</f>
        <v>-6.1975609292061603E-3</v>
      </c>
      <c r="F54" s="293">
        <v>5074.2700000000004</v>
      </c>
      <c r="G54" s="269">
        <f t="shared" si="9"/>
        <v>-4.203552413902566E-3</v>
      </c>
      <c r="H54" s="269">
        <f t="shared" si="6"/>
        <v>-3.4232181786042742E-3</v>
      </c>
      <c r="I54" s="297">
        <v>349127.55</v>
      </c>
      <c r="J54" s="225">
        <v>400000</v>
      </c>
      <c r="K54" s="225">
        <f t="shared" si="82"/>
        <v>-4220.4500000000116</v>
      </c>
      <c r="L54" s="227">
        <f t="shared" ref="L54" si="94">K54/J53</f>
        <v>-1.0551125000000029E-2</v>
      </c>
      <c r="M54" s="234">
        <f t="shared" si="91"/>
        <v>-50872.450000000012</v>
      </c>
      <c r="N54" s="245">
        <f t="shared" si="92"/>
        <v>-0.12718112500000003</v>
      </c>
      <c r="O54" s="285" t="b">
        <f t="shared" si="8"/>
        <v>0</v>
      </c>
      <c r="P54" s="285"/>
    </row>
    <row r="55" spans="2:17" ht="20.100000000000001" customHeight="1" x14ac:dyDescent="0.25">
      <c r="B55" s="223">
        <v>42307</v>
      </c>
      <c r="C55" s="272">
        <v>2079.36</v>
      </c>
      <c r="D55" s="227">
        <f t="shared" si="4"/>
        <v>-4.8099702786909837E-3</v>
      </c>
      <c r="E55" s="267">
        <f t="shared" ref="E55" si="95">(C55-$C$2)/$C$2</f>
        <v>-1.0977721124027286E-2</v>
      </c>
      <c r="F55" s="293">
        <v>5053.75</v>
      </c>
      <c r="G55" s="269">
        <f t="shared" si="9"/>
        <v>-4.0439314423553405E-3</v>
      </c>
      <c r="H55" s="269">
        <f t="shared" si="6"/>
        <v>-7.4533063613331143E-3</v>
      </c>
      <c r="I55" s="297">
        <v>351138.5</v>
      </c>
      <c r="J55" s="225">
        <v>400000</v>
      </c>
      <c r="K55" s="225">
        <f t="shared" si="82"/>
        <v>2010.9500000000116</v>
      </c>
      <c r="L55" s="227">
        <f t="shared" ref="L55" si="96">K55/J54</f>
        <v>5.0273750000000292E-3</v>
      </c>
      <c r="M55" s="234">
        <f t="shared" ref="M55" si="97">I55-J55</f>
        <v>-48861.5</v>
      </c>
      <c r="N55" s="245">
        <f t="shared" ref="N55" si="98">M55/J55</f>
        <v>-0.12215375000000001</v>
      </c>
      <c r="O55" s="285" t="b">
        <f t="shared" si="8"/>
        <v>1</v>
      </c>
      <c r="P55" s="285"/>
    </row>
    <row r="56" spans="2:17" ht="20.100000000000001" customHeight="1" x14ac:dyDescent="0.25">
      <c r="B56" s="228">
        <v>42310</v>
      </c>
      <c r="C56" s="276">
        <v>2104.0500000000002</v>
      </c>
      <c r="D56" s="227">
        <f t="shared" si="4"/>
        <v>1.187384579870732E-2</v>
      </c>
      <c r="E56" s="277">
        <f t="shared" ref="E56:E62" si="99">(C56-$C$2)/$C$2</f>
        <v>7.6577690683212233E-4</v>
      </c>
      <c r="F56" s="296">
        <v>5053.75</v>
      </c>
      <c r="G56" s="271">
        <f t="shared" si="9"/>
        <v>0</v>
      </c>
      <c r="H56" s="271">
        <f t="shared" si="6"/>
        <v>-7.4533063613331143E-3</v>
      </c>
      <c r="I56" s="298">
        <v>356948.81</v>
      </c>
      <c r="J56" s="229">
        <v>400000</v>
      </c>
      <c r="K56" s="229">
        <f t="shared" ref="K56" si="100">I56-I55-J56+J55</f>
        <v>5810.3099999999977</v>
      </c>
      <c r="L56" s="230">
        <f t="shared" ref="L56" si="101">K56/J55</f>
        <v>1.4525774999999994E-2</v>
      </c>
      <c r="M56" s="244">
        <f t="shared" ref="M56" si="102">I56-J56</f>
        <v>-43051.19</v>
      </c>
      <c r="N56" s="246">
        <f t="shared" ref="N56" si="103">M56/J56</f>
        <v>-0.107627975</v>
      </c>
      <c r="O56" s="285" t="b">
        <f t="shared" si="8"/>
        <v>1</v>
      </c>
      <c r="P56" s="285"/>
    </row>
    <row r="57" spans="2:17" ht="20.100000000000001" customHeight="1" x14ac:dyDescent="0.25">
      <c r="B57" s="228">
        <v>42311</v>
      </c>
      <c r="C57" s="276">
        <v>2109.79</v>
      </c>
      <c r="D57" s="227">
        <f t="shared" si="4"/>
        <v>2.7280720515195844E-3</v>
      </c>
      <c r="E57" s="277">
        <f t="shared" si="99"/>
        <v>3.4959380529289343E-3</v>
      </c>
      <c r="F57" s="296">
        <v>5145.13</v>
      </c>
      <c r="G57" s="271">
        <f t="shared" si="9"/>
        <v>1.8081622557506824E-2</v>
      </c>
      <c r="H57" s="271">
        <f t="shared" si="6"/>
        <v>1.049354832374262E-2</v>
      </c>
      <c r="I57" s="298">
        <v>362269.44</v>
      </c>
      <c r="J57" s="229">
        <v>400000</v>
      </c>
      <c r="K57" s="229">
        <f t="shared" ref="K57" si="104">I57-I56-J57+J56</f>
        <v>5320.6300000000047</v>
      </c>
      <c r="L57" s="230">
        <f t="shared" ref="L57" si="105">K57/J56</f>
        <v>1.3301575000000012E-2</v>
      </c>
      <c r="M57" s="244">
        <f t="shared" ref="M57" si="106">I57-J57</f>
        <v>-37730.559999999998</v>
      </c>
      <c r="N57" s="246">
        <f t="shared" ref="N57" si="107">M57/J57</f>
        <v>-9.4326399999999991E-2</v>
      </c>
      <c r="O57" s="285" t="b">
        <f t="shared" si="8"/>
        <v>1</v>
      </c>
      <c r="P57" s="285"/>
    </row>
    <row r="58" spans="2:17" ht="20.100000000000001" customHeight="1" x14ac:dyDescent="0.25">
      <c r="B58" s="228">
        <v>42312</v>
      </c>
      <c r="C58" s="276">
        <v>2102.31</v>
      </c>
      <c r="D58" s="227">
        <f t="shared" si="4"/>
        <v>-3.5453765540646312E-3</v>
      </c>
      <c r="E58" s="277">
        <f t="shared" si="99"/>
        <v>-6.1832917943013417E-5</v>
      </c>
      <c r="F58" s="296">
        <v>5142.4799999999996</v>
      </c>
      <c r="G58" s="271">
        <f t="shared" si="9"/>
        <v>-5.1505015422361453E-4</v>
      </c>
      <c r="H58" s="271">
        <f t="shared" si="6"/>
        <v>9.9730934658365071E-3</v>
      </c>
      <c r="I58" s="298">
        <v>361654.42</v>
      </c>
      <c r="J58" s="229">
        <v>400000</v>
      </c>
      <c r="K58" s="229">
        <f t="shared" ref="K58" si="108">I58-I57-J58+J57</f>
        <v>-615.02000000001863</v>
      </c>
      <c r="L58" s="230">
        <f t="shared" ref="L58" si="109">K58/J57</f>
        <v>-1.5375500000000466E-3</v>
      </c>
      <c r="M58" s="244">
        <f t="shared" ref="M58" si="110">I58-J58</f>
        <v>-38345.580000000016</v>
      </c>
      <c r="N58" s="246">
        <f t="shared" ref="N58" si="111">M58/J58</f>
        <v>-9.5863950000000045E-2</v>
      </c>
      <c r="O58" s="285" t="b">
        <f t="shared" si="8"/>
        <v>1</v>
      </c>
      <c r="P58" s="285"/>
    </row>
    <row r="59" spans="2:17" ht="20.100000000000001" customHeight="1" x14ac:dyDescent="0.25">
      <c r="B59" s="228">
        <v>42313</v>
      </c>
      <c r="C59" s="276">
        <v>2099.9299999999998</v>
      </c>
      <c r="D59" s="227">
        <f t="shared" si="4"/>
        <v>-1.1320880364932427E-3</v>
      </c>
      <c r="E59" s="277">
        <f t="shared" si="99"/>
        <v>-1.1938509541295915E-3</v>
      </c>
      <c r="F59" s="296">
        <v>5127.74</v>
      </c>
      <c r="G59" s="271">
        <f t="shared" si="9"/>
        <v>-2.8663213080069895E-3</v>
      </c>
      <c r="H59" s="271">
        <f t="shared" si="6"/>
        <v>7.0781860675216456E-3</v>
      </c>
      <c r="I59" s="298">
        <v>351667.44</v>
      </c>
      <c r="J59" s="229">
        <v>400000</v>
      </c>
      <c r="K59" s="229">
        <f t="shared" ref="K59" si="112">I59-I58-J59+J58</f>
        <v>-9986.9799999999814</v>
      </c>
      <c r="L59" s="230">
        <f t="shared" ref="L59" si="113">K59/J58</f>
        <v>-2.4967449999999954E-2</v>
      </c>
      <c r="M59" s="244">
        <f t="shared" ref="M59:M60" si="114">I59-J59</f>
        <v>-48332.56</v>
      </c>
      <c r="N59" s="246">
        <f t="shared" ref="N59" si="115">M59/J59</f>
        <v>-0.12083139999999999</v>
      </c>
      <c r="O59" s="285" t="b">
        <f t="shared" ref="O59" si="116">L59&gt;D59</f>
        <v>0</v>
      </c>
      <c r="P59" s="285"/>
    </row>
    <row r="60" spans="2:17" ht="20.100000000000001" customHeight="1" x14ac:dyDescent="0.25">
      <c r="B60" s="228">
        <v>42314</v>
      </c>
      <c r="C60" s="292">
        <v>2099.1999999999998</v>
      </c>
      <c r="D60" s="227">
        <f t="shared" si="4"/>
        <v>-3.4763063530689989E-4</v>
      </c>
      <c r="E60" s="277">
        <f t="shared" si="99"/>
        <v>-1.5410665702708455E-3</v>
      </c>
      <c r="F60" s="296">
        <v>5147.12</v>
      </c>
      <c r="G60" s="271">
        <f t="shared" si="9"/>
        <v>3.7794427954615699E-3</v>
      </c>
      <c r="H60" s="271">
        <f t="shared" si="6"/>
        <v>1.0884380462321047E-2</v>
      </c>
      <c r="I60" s="298">
        <v>351454.25</v>
      </c>
      <c r="J60" s="229">
        <v>400000</v>
      </c>
      <c r="K60" s="229">
        <f t="shared" ref="K60" si="117">I60-I59-J60+J59</f>
        <v>-213.19000000000233</v>
      </c>
      <c r="L60" s="230">
        <f t="shared" ref="L60" si="118">K60/J59</f>
        <v>-5.3297500000000584E-4</v>
      </c>
      <c r="M60" s="244">
        <f t="shared" si="114"/>
        <v>-48545.75</v>
      </c>
      <c r="N60" s="246">
        <f t="shared" ref="N60" si="119">M60/J60</f>
        <v>-0.121364375</v>
      </c>
      <c r="O60" s="285" t="b">
        <f t="shared" ref="O60:O62" si="120">L60&gt;D60</f>
        <v>0</v>
      </c>
      <c r="P60" s="285"/>
      <c r="Q60" s="288"/>
    </row>
    <row r="61" spans="2:17" ht="20.100000000000001" customHeight="1" x14ac:dyDescent="0.25">
      <c r="B61" s="223">
        <v>42317</v>
      </c>
      <c r="C61" s="266">
        <v>2078.58</v>
      </c>
      <c r="D61" s="227">
        <f t="shared" si="4"/>
        <v>-9.8227896341462895E-3</v>
      </c>
      <c r="E61" s="267">
        <f t="shared" si="99"/>
        <v>-1.1348718631685149E-2</v>
      </c>
      <c r="F61" s="293">
        <v>5095.3</v>
      </c>
      <c r="G61" s="269">
        <f t="shared" si="9"/>
        <v>-1.0067766051694873E-2</v>
      </c>
      <c r="H61" s="269">
        <f t="shared" si="6"/>
        <v>7.0703301451388806E-4</v>
      </c>
      <c r="I61" s="297">
        <v>347015.14</v>
      </c>
      <c r="J61" s="225">
        <v>400000</v>
      </c>
      <c r="K61" s="225">
        <f t="shared" ref="K61" si="121">I61-I60-J61+J60</f>
        <v>-4439.109999999986</v>
      </c>
      <c r="L61" s="227">
        <f t="shared" ref="L61" si="122">K61/J60</f>
        <v>-1.1097774999999964E-2</v>
      </c>
      <c r="M61" s="235">
        <f t="shared" ref="M61:M62" si="123">I61-J61</f>
        <v>-52984.859999999986</v>
      </c>
      <c r="N61" s="245">
        <f t="shared" ref="N61:N62" si="124">M61/J61</f>
        <v>-0.13246214999999997</v>
      </c>
      <c r="O61" s="285" t="b">
        <f t="shared" si="120"/>
        <v>0</v>
      </c>
    </row>
    <row r="62" spans="2:17" ht="20.100000000000001" customHeight="1" x14ac:dyDescent="0.25">
      <c r="B62" s="223">
        <v>42318</v>
      </c>
      <c r="C62" s="266">
        <v>2081.7199999999998</v>
      </c>
      <c r="D62" s="227">
        <f t="shared" si="4"/>
        <v>1.5106466914912454E-3</v>
      </c>
      <c r="E62" s="267">
        <f t="shared" si="99"/>
        <v>-9.8552158444475246E-3</v>
      </c>
      <c r="F62" s="293">
        <v>5083.24</v>
      </c>
      <c r="G62" s="269">
        <f t="shared" si="9"/>
        <v>-2.3668871312779228E-3</v>
      </c>
      <c r="H62" s="269">
        <f t="shared" si="6"/>
        <v>-1.6615275841074762E-3</v>
      </c>
      <c r="I62" s="297">
        <v>346488.34</v>
      </c>
      <c r="J62" s="225">
        <v>400000</v>
      </c>
      <c r="K62" s="225">
        <f t="shared" ref="K62" si="125">I62-I61-J62+J61</f>
        <v>-526.79999999998836</v>
      </c>
      <c r="L62" s="227">
        <f t="shared" ref="L62" si="126">K62/J61</f>
        <v>-1.316999999999971E-3</v>
      </c>
      <c r="M62" s="235">
        <f t="shared" si="123"/>
        <v>-53511.659999999974</v>
      </c>
      <c r="N62" s="245">
        <f t="shared" si="124"/>
        <v>-0.13377914999999993</v>
      </c>
      <c r="O62" s="285" t="b">
        <f t="shared" si="120"/>
        <v>0</v>
      </c>
    </row>
    <row r="63" spans="2:17" ht="20.100000000000001" customHeight="1" x14ac:dyDescent="0.25">
      <c r="B63" s="223">
        <v>42319</v>
      </c>
      <c r="C63" s="266">
        <v>2075</v>
      </c>
      <c r="D63" s="227">
        <f t="shared" si="4"/>
        <v>-3.2280998405164003E-3</v>
      </c>
      <c r="E63" s="267">
        <f t="shared" ref="E63:E66" si="127">(C63-$C$2)/$C$2</f>
        <v>-1.305150206426821E-2</v>
      </c>
      <c r="F63" s="293">
        <v>5067.0200000000004</v>
      </c>
      <c r="G63" s="269">
        <f t="shared" si="9"/>
        <v>-3.1908782587482289E-3</v>
      </c>
      <c r="H63" s="269">
        <f t="shared" si="6"/>
        <v>-4.8471041106112655E-3</v>
      </c>
      <c r="I63" s="297">
        <v>341384.62</v>
      </c>
      <c r="J63" s="225">
        <v>400000</v>
      </c>
      <c r="K63" s="225">
        <f t="shared" ref="K63:K64" si="128">I63-I62-J63+J62</f>
        <v>-5103.7200000000303</v>
      </c>
      <c r="L63" s="227">
        <f t="shared" ref="L63:L64" si="129">K63/J62</f>
        <v>-1.2759300000000076E-2</v>
      </c>
      <c r="M63" s="235">
        <f t="shared" ref="M63:M64" si="130">I63-J63</f>
        <v>-58615.380000000005</v>
      </c>
      <c r="N63" s="245">
        <f t="shared" ref="N63:N64" si="131">M63/J63</f>
        <v>-0.14653845000000001</v>
      </c>
      <c r="O63" s="285" t="b">
        <f t="shared" ref="O63:O64" si="132">L63&gt;D63</f>
        <v>0</v>
      </c>
    </row>
    <row r="64" spans="2:17" ht="20.100000000000001" customHeight="1" x14ac:dyDescent="0.25">
      <c r="B64" s="223">
        <v>42320</v>
      </c>
      <c r="C64" s="272">
        <v>2045.97</v>
      </c>
      <c r="D64" s="227">
        <f t="shared" si="4"/>
        <v>-1.3990361445783119E-2</v>
      </c>
      <c r="E64" s="267">
        <f t="shared" si="127"/>
        <v>-2.6859268278761832E-2</v>
      </c>
      <c r="F64" s="293">
        <v>5005.08</v>
      </c>
      <c r="G64" s="269">
        <f t="shared" si="9"/>
        <v>-1.222414752655417E-2</v>
      </c>
      <c r="H64" s="269">
        <f t="shared" si="6"/>
        <v>-1.7011999921440757E-2</v>
      </c>
      <c r="I64" s="297">
        <v>335500.62</v>
      </c>
      <c r="J64" s="225">
        <v>400000</v>
      </c>
      <c r="K64" s="225">
        <f t="shared" si="128"/>
        <v>-5884</v>
      </c>
      <c r="L64" s="227">
        <f t="shared" si="129"/>
        <v>-1.4710000000000001E-2</v>
      </c>
      <c r="M64" s="235">
        <f t="shared" si="130"/>
        <v>-64499.380000000005</v>
      </c>
      <c r="N64" s="245">
        <f t="shared" si="131"/>
        <v>-0.16124845000000002</v>
      </c>
      <c r="O64" s="285" t="b">
        <f t="shared" si="132"/>
        <v>0</v>
      </c>
    </row>
    <row r="65" spans="2:15" ht="20.100000000000001" customHeight="1" x14ac:dyDescent="0.25">
      <c r="B65" s="223">
        <v>42321</v>
      </c>
      <c r="C65" s="272">
        <v>2023.04</v>
      </c>
      <c r="D65" s="227">
        <f t="shared" si="4"/>
        <v>-1.1207397957936852E-2</v>
      </c>
      <c r="E65" s="267">
        <f t="shared" si="127"/>
        <v>-3.7765643728239609E-2</v>
      </c>
      <c r="F65" s="293">
        <v>4927.88</v>
      </c>
      <c r="G65" s="269">
        <f t="shared" si="9"/>
        <v>-1.5424328881855999E-2</v>
      </c>
      <c r="H65" s="269">
        <f t="shared" si="6"/>
        <v>-3.217393012157034E-2</v>
      </c>
      <c r="I65" s="297">
        <v>335955</v>
      </c>
      <c r="J65" s="225">
        <v>400000</v>
      </c>
      <c r="K65" s="225">
        <f t="shared" ref="K65" si="133">I65-I64-J65+J64</f>
        <v>454.38000000000466</v>
      </c>
      <c r="L65" s="227">
        <f t="shared" ref="L65" si="134">K65/J64</f>
        <v>1.1359500000000116E-3</v>
      </c>
      <c r="M65" s="234">
        <f t="shared" ref="M65" si="135">I65-J65</f>
        <v>-64045</v>
      </c>
      <c r="N65" s="245">
        <f t="shared" ref="N65" si="136">M65/J65</f>
        <v>-0.16011249999999999</v>
      </c>
      <c r="O65" s="285" t="b">
        <f t="shared" ref="O65" si="137">L65&gt;D65</f>
        <v>1</v>
      </c>
    </row>
    <row r="66" spans="2:15" ht="20.100000000000001" customHeight="1" x14ac:dyDescent="0.25">
      <c r="B66" s="228">
        <v>42324</v>
      </c>
      <c r="C66" s="276">
        <v>2053.19</v>
      </c>
      <c r="D66" s="227">
        <f t="shared" si="4"/>
        <v>1.4903313824739053E-2</v>
      </c>
      <c r="E66" s="277">
        <f t="shared" si="127"/>
        <v>-2.3425163143775803E-2</v>
      </c>
      <c r="F66" s="296">
        <v>4984.62</v>
      </c>
      <c r="G66" s="271">
        <f t="shared" si="9"/>
        <v>1.1514079076600847E-2</v>
      </c>
      <c r="H66" s="271">
        <f t="shared" si="6"/>
        <v>-2.1030304220594286E-2</v>
      </c>
      <c r="I66" s="298">
        <v>342834.39</v>
      </c>
      <c r="J66" s="229">
        <v>400000</v>
      </c>
      <c r="K66" s="229">
        <f t="shared" ref="K66" si="138">I66-I65-J66+J65</f>
        <v>6879.390000000014</v>
      </c>
      <c r="L66" s="230">
        <f t="shared" ref="L66" si="139">K66/J65</f>
        <v>1.7198475000000036E-2</v>
      </c>
      <c r="M66" s="244">
        <f t="shared" ref="M66" si="140">I66-J66</f>
        <v>-57165.609999999986</v>
      </c>
      <c r="N66" s="246">
        <f t="shared" ref="N66" si="141">M66/J66</f>
        <v>-0.14291402499999997</v>
      </c>
      <c r="O66" s="285" t="b">
        <f t="shared" ref="O66" si="142">L66&gt;D66</f>
        <v>1</v>
      </c>
    </row>
    <row r="67" spans="2:15" ht="20.100000000000001" customHeight="1" x14ac:dyDescent="0.25">
      <c r="B67" s="228">
        <v>42325</v>
      </c>
      <c r="C67" s="276">
        <v>2050.44</v>
      </c>
      <c r="D67" s="227">
        <f t="shared" si="4"/>
        <v>-1.3393792099123801E-3</v>
      </c>
      <c r="E67" s="277">
        <f t="shared" ref="E67" si="143">(C67-$C$2)/$C$2</f>
        <v>-2.4733167177184604E-2</v>
      </c>
      <c r="F67" s="296">
        <v>4986.01</v>
      </c>
      <c r="G67" s="271">
        <f t="shared" ref="G67:G70" si="144">(F67-F66)/F66</f>
        <v>2.7885776648978807E-4</v>
      </c>
      <c r="H67" s="271">
        <f t="shared" ref="H67:H70" si="145">(F67-F$2)/F$2</f>
        <v>-2.0757310917768054E-2</v>
      </c>
      <c r="I67" s="298">
        <v>341363.07</v>
      </c>
      <c r="J67" s="229">
        <v>400000</v>
      </c>
      <c r="K67" s="229">
        <f t="shared" ref="K67" si="146">I67-I66-J67+J66</f>
        <v>-1471.320000000007</v>
      </c>
      <c r="L67" s="230">
        <f t="shared" ref="L67" si="147">K67/J66</f>
        <v>-3.6783000000000176E-3</v>
      </c>
      <c r="M67" s="244">
        <f t="shared" ref="M67" si="148">I67-J67</f>
        <v>-58636.929999999993</v>
      </c>
      <c r="N67" s="246">
        <f t="shared" ref="N67" si="149">M67/J67</f>
        <v>-0.146592325</v>
      </c>
      <c r="O67" s="285" t="b">
        <f t="shared" ref="O67" si="150">L67&gt;D67</f>
        <v>0</v>
      </c>
    </row>
    <row r="68" spans="2:15" ht="20.100000000000001" customHeight="1" x14ac:dyDescent="0.25">
      <c r="B68" s="228">
        <v>42326</v>
      </c>
      <c r="C68" s="276">
        <v>2083.58</v>
      </c>
      <c r="D68" s="227">
        <f t="shared" ref="D68:D72" si="151">(C68-C67)/C67</f>
        <v>1.6162384658902417E-2</v>
      </c>
      <c r="E68" s="277">
        <f t="shared" ref="E68:E70" si="152">(C68-$C$2)/$C$2</f>
        <v>-8.970529480032784E-3</v>
      </c>
      <c r="F68" s="296">
        <v>5075.2</v>
      </c>
      <c r="G68" s="271">
        <f t="shared" si="144"/>
        <v>1.7888050766043308E-2</v>
      </c>
      <c r="H68" s="271">
        <f t="shared" si="145"/>
        <v>-3.2405679831883261E-3</v>
      </c>
      <c r="I68" s="298">
        <v>349578.29</v>
      </c>
      <c r="J68" s="229">
        <v>400000</v>
      </c>
      <c r="K68" s="229">
        <f t="shared" ref="K68" si="153">I68-I67-J68+J67</f>
        <v>8215.2199999999721</v>
      </c>
      <c r="L68" s="230">
        <f t="shared" ref="L68" si="154">K68/J67</f>
        <v>2.0538049999999929E-2</v>
      </c>
      <c r="M68" s="244">
        <f t="shared" ref="M68" si="155">I68-J68</f>
        <v>-50421.710000000021</v>
      </c>
      <c r="N68" s="246">
        <f t="shared" ref="N68" si="156">M68/J68</f>
        <v>-0.12605427500000005</v>
      </c>
      <c r="O68" s="285" t="b">
        <f t="shared" ref="O68" si="157">L68&gt;D68</f>
        <v>1</v>
      </c>
    </row>
    <row r="69" spans="2:15" ht="20.100000000000001" customHeight="1" x14ac:dyDescent="0.25">
      <c r="B69" s="228">
        <v>42327</v>
      </c>
      <c r="C69" s="276">
        <v>2081.2399999999998</v>
      </c>
      <c r="D69" s="227">
        <f t="shared" si="151"/>
        <v>-1.1230670288638524E-3</v>
      </c>
      <c r="E69" s="277">
        <f t="shared" si="152"/>
        <v>-1.0083522003006161E-2</v>
      </c>
      <c r="F69" s="296">
        <v>5073.63</v>
      </c>
      <c r="G69" s="271">
        <f t="shared" si="144"/>
        <v>-3.0934741488014442E-4</v>
      </c>
      <c r="H69" s="271">
        <f t="shared" si="145"/>
        <v>-3.5489129367401282E-3</v>
      </c>
      <c r="I69" s="298">
        <v>351509.95</v>
      </c>
      <c r="J69" s="229">
        <v>400000</v>
      </c>
      <c r="K69" s="229">
        <f t="shared" ref="K69" si="158">I69-I68-J69+J68</f>
        <v>1931.6600000000326</v>
      </c>
      <c r="L69" s="230">
        <f t="shared" ref="L69" si="159">K69/J68</f>
        <v>4.8291500000000815E-3</v>
      </c>
      <c r="M69" s="244">
        <f t="shared" ref="M69" si="160">I69-J69</f>
        <v>-48490.049999999988</v>
      </c>
      <c r="N69" s="246">
        <f t="shared" ref="N69" si="161">M69/J69</f>
        <v>-0.12122512499999998</v>
      </c>
      <c r="O69" s="285" t="b">
        <f t="shared" ref="O69" si="162">L69&gt;D69</f>
        <v>1</v>
      </c>
    </row>
    <row r="70" spans="2:15" ht="20.100000000000001" customHeight="1" x14ac:dyDescent="0.25">
      <c r="B70" s="228">
        <v>42328</v>
      </c>
      <c r="C70" s="292">
        <v>2089.17</v>
      </c>
      <c r="D70" s="227">
        <f t="shared" si="151"/>
        <v>3.8102285176146392E-3</v>
      </c>
      <c r="E70" s="277">
        <f t="shared" si="152"/>
        <v>-6.3117140084853699E-3</v>
      </c>
      <c r="F70" s="296">
        <v>5104.92</v>
      </c>
      <c r="G70" s="271">
        <f t="shared" si="144"/>
        <v>6.1671820767379495E-3</v>
      </c>
      <c r="H70" s="271">
        <f t="shared" si="145"/>
        <v>2.5963823477424546E-3</v>
      </c>
      <c r="I70" s="298">
        <v>349809.33</v>
      </c>
      <c r="J70" s="229">
        <v>400000</v>
      </c>
      <c r="K70" s="229">
        <f t="shared" ref="K70" si="163">I70-I69-J70+J69</f>
        <v>-1700.6199999999953</v>
      </c>
      <c r="L70" s="230">
        <f t="shared" ref="L70" si="164">K70/J69</f>
        <v>-4.2515499999999885E-3</v>
      </c>
      <c r="M70" s="244">
        <f t="shared" ref="M70" si="165">I70-J70</f>
        <v>-50190.669999999984</v>
      </c>
      <c r="N70" s="246">
        <f t="shared" ref="N70" si="166">M70/J70</f>
        <v>-0.12547667499999995</v>
      </c>
      <c r="O70" s="285" t="b">
        <f t="shared" ref="O70" si="167">L70&gt;D70</f>
        <v>0</v>
      </c>
    </row>
    <row r="71" spans="2:15" ht="20.100000000000001" customHeight="1" x14ac:dyDescent="0.25">
      <c r="B71" s="223">
        <v>42331</v>
      </c>
      <c r="C71" s="266">
        <v>2086.59</v>
      </c>
      <c r="D71" s="227">
        <f t="shared" si="151"/>
        <v>-1.2349401915592924E-3</v>
      </c>
      <c r="E71" s="267">
        <f t="shared" ref="E71:E72" si="168">(C71-$C$2)/$C$2</f>
        <v>-7.5388596107379561E-3</v>
      </c>
      <c r="F71" s="293">
        <v>5102.47</v>
      </c>
      <c r="G71" s="269">
        <f t="shared" ref="G71:G73" si="169">(F71-F70)/F70</f>
        <v>-4.7992916637279687E-4</v>
      </c>
      <c r="H71" s="269">
        <f t="shared" ref="H71:H73" si="170">(F71-F$2)/F$2</f>
        <v>2.1152071017539204E-3</v>
      </c>
      <c r="I71" s="297">
        <v>352380.62</v>
      </c>
      <c r="J71" s="225">
        <v>400000</v>
      </c>
      <c r="K71" s="225">
        <f t="shared" ref="K71" si="171">I71-I70-J71+J70</f>
        <v>2571.289999999979</v>
      </c>
      <c r="L71" s="227">
        <f t="shared" ref="L71" si="172">K71/J70</f>
        <v>6.428224999999948E-3</v>
      </c>
      <c r="M71" s="235">
        <f t="shared" ref="M71" si="173">I71-J71</f>
        <v>-47619.380000000005</v>
      </c>
      <c r="N71" s="245">
        <f t="shared" ref="N71" si="174">M71/J71</f>
        <v>-0.11904845000000001</v>
      </c>
      <c r="O71" s="285" t="b">
        <f t="shared" ref="O71" si="175">L71&gt;D71</f>
        <v>1</v>
      </c>
    </row>
    <row r="72" spans="2:15" ht="20.100000000000001" customHeight="1" x14ac:dyDescent="0.25">
      <c r="B72" s="223">
        <v>42332</v>
      </c>
      <c r="C72" s="266">
        <v>2089.14</v>
      </c>
      <c r="D72" s="227">
        <f t="shared" si="151"/>
        <v>1.2220896294910485E-3</v>
      </c>
      <c r="E72" s="267">
        <f t="shared" si="168"/>
        <v>-6.3259831433953792E-3</v>
      </c>
      <c r="F72" s="293">
        <v>5102.8</v>
      </c>
      <c r="G72" s="269">
        <f t="shared" si="169"/>
        <v>6.4674559576034202E-5</v>
      </c>
      <c r="H72" s="269">
        <f t="shared" si="170"/>
        <v>2.1800184614176729E-3</v>
      </c>
      <c r="I72" s="297">
        <v>356994.69</v>
      </c>
      <c r="J72" s="225">
        <v>400000</v>
      </c>
      <c r="K72" s="225">
        <f t="shared" ref="K72" si="176">I72-I71-J72+J71</f>
        <v>4614.070000000007</v>
      </c>
      <c r="L72" s="227">
        <f t="shared" ref="L72" si="177">K72/J71</f>
        <v>1.1535175000000017E-2</v>
      </c>
      <c r="M72" s="235">
        <f t="shared" ref="M72" si="178">I72-J72</f>
        <v>-43005.31</v>
      </c>
      <c r="N72" s="245">
        <f t="shared" ref="N72" si="179">M72/J72</f>
        <v>-0.10751327499999999</v>
      </c>
      <c r="O72" s="285" t="b">
        <f t="shared" ref="O72" si="180">L72&gt;D72</f>
        <v>1</v>
      </c>
    </row>
    <row r="73" spans="2:15" ht="20.100000000000001" customHeight="1" x14ac:dyDescent="0.25">
      <c r="B73" s="223">
        <v>42333</v>
      </c>
      <c r="C73" s="266">
        <v>2088.87</v>
      </c>
      <c r="D73" s="227">
        <f t="shared" ref="D73" si="181">(C73-C72)/C72</f>
        <v>-1.2923978287715607E-4</v>
      </c>
      <c r="E73" s="267">
        <f t="shared" ref="E73" si="182">(C73-$C$2)/$C$2</f>
        <v>-6.4544053575845989E-3</v>
      </c>
      <c r="F73" s="293">
        <v>5116.1400000000003</v>
      </c>
      <c r="G73" s="269">
        <f t="shared" si="169"/>
        <v>2.6142509994513102E-3</v>
      </c>
      <c r="H73" s="269">
        <f t="shared" si="170"/>
        <v>4.7999685763105661E-3</v>
      </c>
      <c r="I73" s="297">
        <v>357953.42</v>
      </c>
      <c r="J73" s="225">
        <v>400000</v>
      </c>
      <c r="K73" s="225">
        <f t="shared" ref="K73" si="183">I73-I72-J73+J72</f>
        <v>958.72999999998137</v>
      </c>
      <c r="L73" s="227">
        <f t="shared" ref="L73" si="184">K73/J72</f>
        <v>2.3968249999999536E-3</v>
      </c>
      <c r="M73" s="235">
        <f t="shared" ref="M73" si="185">I73-J73</f>
        <v>-42046.580000000016</v>
      </c>
      <c r="N73" s="245">
        <f t="shared" ref="N73" si="186">M73/J73</f>
        <v>-0.10511645000000004</v>
      </c>
      <c r="O73" s="285" t="b">
        <f t="shared" ref="O73" si="187">L73&gt;D73</f>
        <v>1</v>
      </c>
    </row>
    <row r="74" spans="2:15" ht="20.100000000000001" customHeight="1" x14ac:dyDescent="0.25">
      <c r="B74" s="223">
        <v>42335</v>
      </c>
      <c r="C74" s="272"/>
      <c r="D74" s="227"/>
      <c r="E74" s="267"/>
      <c r="F74" s="293"/>
      <c r="G74" s="269"/>
      <c r="H74" s="269"/>
      <c r="I74" s="297"/>
      <c r="J74" s="225">
        <v>400000</v>
      </c>
      <c r="K74" s="225"/>
      <c r="L74" s="227"/>
      <c r="M74" s="235"/>
      <c r="N74" s="245"/>
      <c r="O74" s="285"/>
    </row>
    <row r="75" spans="2:15" ht="20.100000000000001" customHeight="1" x14ac:dyDescent="0.25">
      <c r="O75" s="285"/>
    </row>
    <row r="76" spans="2:15" ht="20.100000000000001" customHeight="1" x14ac:dyDescent="0.2">
      <c r="I76" s="318"/>
    </row>
  </sheetData>
  <conditionalFormatting sqref="L75:L1048576 L1:L70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3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4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4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4" activePane="bottomLeft" state="frozen"/>
      <selection activeCell="E5" sqref="E5"/>
      <selection pane="bottomLeft" activeCell="F168" sqref="F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22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2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2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2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2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3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3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3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22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2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2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2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2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3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3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3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32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3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3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3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3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3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3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3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3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5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5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5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5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5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5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5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5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5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5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5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5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6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22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2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2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2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2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34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5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5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5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5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6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32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3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3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7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3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3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3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22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2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2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2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2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2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3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3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3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3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3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3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3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3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3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3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3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3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3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3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3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3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3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3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3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3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3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3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3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3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3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3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3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3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3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3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3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3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22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2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2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3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3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3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3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22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2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2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2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2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2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2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24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5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5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5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5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5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5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27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7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7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7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7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8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24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5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6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22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2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2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3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3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3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3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29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0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0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1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22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2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2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3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3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3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22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2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2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2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2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2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2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2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2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3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3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3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3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3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3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3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22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2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2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235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-49755.941999999937</v>
      </c>
    </row>
    <row r="168" spans="1:16" ht="18" customHeight="1" x14ac:dyDescent="0.25">
      <c r="M168" s="37" t="s">
        <v>219</v>
      </c>
      <c r="N168" s="182">
        <f>SUM(N163:N166)</f>
        <v>-42046.581999999922</v>
      </c>
    </row>
    <row r="169" spans="1:16" ht="18" customHeight="1" x14ac:dyDescent="0.25">
      <c r="M169" s="37" t="s">
        <v>220</v>
      </c>
      <c r="N169" s="182">
        <f>Balance!Q2</f>
        <v>-42046.580000000016</v>
      </c>
    </row>
    <row r="170" spans="1:16" ht="18" customHeight="1" x14ac:dyDescent="0.25">
      <c r="M170" s="37" t="s">
        <v>164</v>
      </c>
      <c r="N170" s="38">
        <f>N168-N169</f>
        <v>-1.9999999058200046E-3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R5" sqref="R4:R5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8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9.41</v>
      </c>
      <c r="G2" s="63">
        <v>9.4304424242424254</v>
      </c>
      <c r="H2" s="64">
        <v>3300</v>
      </c>
      <c r="I2" s="63">
        <v>31120.460000000003</v>
      </c>
      <c r="J2" s="63">
        <v>-67.460000000002765</v>
      </c>
      <c r="K2" s="279">
        <v>-2.1677057472801928E-3</v>
      </c>
      <c r="L2" s="80" t="str">
        <f>HYPERLINK("http://finance.yahoo.com/q?s=" &amp; E2, "Link")</f>
        <v>Link</v>
      </c>
      <c r="M2" s="249" t="s">
        <v>373</v>
      </c>
      <c r="N2" s="79"/>
      <c r="O2" s="79"/>
      <c r="Q2" s="21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9.9499999999999993</v>
      </c>
      <c r="G3" s="63">
        <v>1651.06</v>
      </c>
      <c r="H3" s="64">
        <v>1</v>
      </c>
      <c r="I3" s="63">
        <v>1651.06</v>
      </c>
      <c r="J3" s="63">
        <v>-1641.11</v>
      </c>
      <c r="K3" s="279">
        <v>-0.99397356849539076</v>
      </c>
      <c r="L3" s="80" t="str">
        <f>HYPERLINK("http://finance.yahoo.com/q?s=" &amp; E3, "Link")</f>
        <v>Link</v>
      </c>
      <c r="M3" s="202" t="s">
        <v>251</v>
      </c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62.43</v>
      </c>
      <c r="G4" s="63">
        <v>45.444999999999979</v>
      </c>
      <c r="H4" s="64">
        <v>20</v>
      </c>
      <c r="I4" s="63">
        <v>908.89999999999964</v>
      </c>
      <c r="J4" s="63">
        <v>339.70000000000027</v>
      </c>
      <c r="K4" s="279">
        <v>0.37374848718230891</v>
      </c>
      <c r="L4" s="80" t="str">
        <f>HYPERLINK("http://finance.yahoo.com/q?s=" &amp; E4, "Link")</f>
        <v>Link</v>
      </c>
      <c r="M4" s="202" t="s">
        <v>248</v>
      </c>
      <c r="N4" s="63"/>
      <c r="O4" s="63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9.3000000000000007</v>
      </c>
      <c r="G5" s="63">
        <v>9.3000000000000007</v>
      </c>
      <c r="H5" s="64">
        <v>0</v>
      </c>
      <c r="I5" s="63">
        <v>0</v>
      </c>
      <c r="J5" s="63">
        <v>22.550000000000182</v>
      </c>
      <c r="K5" s="279">
        <v>0</v>
      </c>
      <c r="L5" s="80" t="str">
        <f>HYPERLINK("http://finance.yahoo.com/q?s=" &amp; E5, "Link")</f>
        <v>Link</v>
      </c>
      <c r="M5" s="202"/>
      <c r="P5" s="63"/>
    </row>
    <row r="6" spans="1:17" ht="18.95" customHeight="1" x14ac:dyDescent="0.25">
      <c r="A6" s="66"/>
      <c r="B6" s="65"/>
      <c r="C6" s="66"/>
      <c r="D6" s="67"/>
      <c r="E6" s="26" t="s">
        <v>33</v>
      </c>
      <c r="F6" s="63">
        <v>128.38999999999999</v>
      </c>
      <c r="G6" s="63">
        <v>128.38999999999999</v>
      </c>
      <c r="H6" s="64">
        <v>0</v>
      </c>
      <c r="I6" s="63">
        <v>0</v>
      </c>
      <c r="J6" s="63">
        <v>780.73999999999796</v>
      </c>
      <c r="K6" s="279">
        <v>0</v>
      </c>
      <c r="L6" s="80" t="str">
        <f>HYPERLINK("http://finance.yahoo.com/q?s=" &amp; E6, "Link")</f>
        <v>Link</v>
      </c>
      <c r="M6" s="202" t="s">
        <v>261</v>
      </c>
      <c r="Q6" s="189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292.3</v>
      </c>
      <c r="G7" s="63">
        <v>254.59699999999992</v>
      </c>
      <c r="H7" s="64">
        <v>40</v>
      </c>
      <c r="I7" s="63">
        <v>10183.879999999997</v>
      </c>
      <c r="J7" s="63">
        <v>1508.1200000000026</v>
      </c>
      <c r="K7" s="279">
        <v>0.14808894056096536</v>
      </c>
      <c r="L7" s="80" t="str">
        <f>HYPERLINK("http://finance.yahoo.com/q?s=" &amp; E7, "Link")</f>
        <v>Link</v>
      </c>
      <c r="M7" s="202" t="s">
        <v>243</v>
      </c>
      <c r="P7" s="63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89.47</v>
      </c>
      <c r="G8" s="63">
        <v>101.73779999999984</v>
      </c>
      <c r="H8" s="64">
        <v>200</v>
      </c>
      <c r="I8" s="63">
        <v>20347.559999999969</v>
      </c>
      <c r="J8" s="63">
        <v>-2453.5599999999686</v>
      </c>
      <c r="K8" s="279">
        <v>-0.12058251701923825</v>
      </c>
      <c r="L8" s="80" t="str">
        <f>HYPERLINK("http://finance.yahoo.com/q?s=" &amp; E8, "Link")</f>
        <v>Link</v>
      </c>
      <c r="M8" s="250" t="s">
        <v>372</v>
      </c>
      <c r="Q8" s="189"/>
    </row>
    <row r="9" spans="1:17" ht="18.95" customHeight="1" x14ac:dyDescent="0.25">
      <c r="A9" s="65"/>
      <c r="B9" s="65"/>
      <c r="C9" s="65"/>
      <c r="D9" s="67"/>
      <c r="E9" s="26" t="s">
        <v>17</v>
      </c>
      <c r="F9" s="63">
        <v>14.84</v>
      </c>
      <c r="G9" s="63">
        <v>17.158793333333339</v>
      </c>
      <c r="H9" s="64">
        <v>6000</v>
      </c>
      <c r="I9" s="63">
        <v>102952.76000000004</v>
      </c>
      <c r="J9" s="63">
        <v>-13912.760000000038</v>
      </c>
      <c r="K9" s="279">
        <v>-0.13513731929090614</v>
      </c>
      <c r="L9" s="80" t="str">
        <f>HYPERLINK("http://finance.yahoo.com/q?s=" &amp; E9, "Link")</f>
        <v>Link</v>
      </c>
      <c r="M9" s="250" t="s">
        <v>259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118.67</v>
      </c>
      <c r="G10" s="63">
        <v>118.67</v>
      </c>
      <c r="H10" s="64">
        <v>0</v>
      </c>
      <c r="I10" s="63">
        <v>0</v>
      </c>
      <c r="J10" s="63">
        <v>37.589999999999691</v>
      </c>
      <c r="K10" s="279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107.78</v>
      </c>
      <c r="G11" s="63">
        <v>102.19760000000002</v>
      </c>
      <c r="H11" s="64">
        <v>25</v>
      </c>
      <c r="I11" s="63">
        <v>2554.9400000000005</v>
      </c>
      <c r="J11" s="63">
        <v>139.55999999999949</v>
      </c>
      <c r="K11" s="279">
        <v>5.4623591943450504E-2</v>
      </c>
      <c r="L11" s="80" t="str">
        <f>HYPERLINK("http://finance.yahoo.com/q?s=" &amp; E11, "Link")</f>
        <v>Link</v>
      </c>
      <c r="M11" s="249" t="s">
        <v>229</v>
      </c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36.340000000000003</v>
      </c>
      <c r="G12" s="63">
        <v>36.340000000000003</v>
      </c>
      <c r="H12" s="64">
        <v>0</v>
      </c>
      <c r="I12" s="63">
        <v>0</v>
      </c>
      <c r="J12" s="63">
        <v>36.819999999999709</v>
      </c>
      <c r="K12" s="279">
        <v>0</v>
      </c>
      <c r="L12" s="80" t="str">
        <f>HYPERLINK("http://finance.yahoo.com/q?s=" &amp; E12, "Link")</f>
        <v>Link</v>
      </c>
      <c r="M12" s="25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60.88</v>
      </c>
      <c r="G13" s="63">
        <v>27.609749999999984</v>
      </c>
      <c r="H13" s="64">
        <v>40</v>
      </c>
      <c r="I13" s="63">
        <v>1104.3899999999994</v>
      </c>
      <c r="J13" s="63">
        <v>1330.8100000000009</v>
      </c>
      <c r="K13" s="279">
        <v>1.2050181548184984</v>
      </c>
      <c r="L13" s="80" t="str">
        <f>HYPERLINK("http://finance.yahoo.com/q?s=" &amp; E13, "Link")</f>
        <v>Link</v>
      </c>
      <c r="M13" s="249"/>
      <c r="Q13" s="189"/>
    </row>
    <row r="14" spans="1:17" ht="18.95" customHeight="1" x14ac:dyDescent="0.25">
      <c r="A14" s="65"/>
      <c r="B14" s="66"/>
      <c r="C14" s="66"/>
      <c r="D14" s="67"/>
      <c r="E14" s="26" t="s">
        <v>27</v>
      </c>
      <c r="F14" s="63">
        <v>34.450000000000003</v>
      </c>
      <c r="G14" s="63">
        <v>34.450000000000003</v>
      </c>
      <c r="H14" s="64">
        <v>0</v>
      </c>
      <c r="I14" s="63">
        <v>0</v>
      </c>
      <c r="J14" s="63">
        <v>1381.1399999999994</v>
      </c>
      <c r="K14" s="279">
        <v>0</v>
      </c>
      <c r="L14" s="80" t="str">
        <f>HYPERLINK("http://finance.yahoo.com/q?s=" &amp; E14, "Link")</f>
        <v>Link</v>
      </c>
      <c r="M14" s="259"/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20.95</v>
      </c>
      <c r="G15" s="63">
        <v>20.95</v>
      </c>
      <c r="H15" s="64">
        <v>0</v>
      </c>
      <c r="I15" s="63">
        <v>0</v>
      </c>
      <c r="J15" s="63">
        <v>16.18000000000211</v>
      </c>
      <c r="K15" s="279">
        <v>0</v>
      </c>
      <c r="L15" s="80" t="str">
        <f>HYPERLINK("http://finance.yahoo.com/q?s=" &amp; E15, "Link")</f>
        <v>Link</v>
      </c>
      <c r="M15" s="282"/>
      <c r="N15" s="79"/>
      <c r="O15" s="79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42.9</v>
      </c>
      <c r="G16" s="63">
        <v>38.389400000000094</v>
      </c>
      <c r="H16" s="64">
        <v>50</v>
      </c>
      <c r="I16" s="63">
        <v>1919.4700000000048</v>
      </c>
      <c r="J16" s="63">
        <v>225.5299999999952</v>
      </c>
      <c r="K16" s="279">
        <v>0.11749597545155416</v>
      </c>
      <c r="L16" s="80" t="str">
        <f>HYPERLINK("http://finance.yahoo.com/q?s=" &amp; E16, "Link")</f>
        <v>Link</v>
      </c>
      <c r="M16" s="249" t="s">
        <v>246</v>
      </c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18.11</v>
      </c>
      <c r="G17" s="63">
        <v>18.11</v>
      </c>
      <c r="H17" s="64">
        <v>0</v>
      </c>
      <c r="I17" s="63">
        <v>0</v>
      </c>
      <c r="J17" s="63">
        <v>-28051.068999999901</v>
      </c>
      <c r="K17" s="279">
        <v>0</v>
      </c>
      <c r="L17" s="80" t="str">
        <f>HYPERLINK("http://finance.yahoo.com/q?s=" &amp; E17, "Link")</f>
        <v>Link</v>
      </c>
      <c r="M17" s="202" t="s">
        <v>245</v>
      </c>
      <c r="N17" s="79"/>
      <c r="O17" s="79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15.58</v>
      </c>
      <c r="G18" s="63">
        <v>16.682283201581033</v>
      </c>
      <c r="H18" s="64">
        <v>5060</v>
      </c>
      <c r="I18" s="63">
        <v>84412.353000000032</v>
      </c>
      <c r="J18" s="63">
        <v>-5577.553000000029</v>
      </c>
      <c r="K18" s="279">
        <v>-6.6075080266984429E-2</v>
      </c>
      <c r="L18" s="80" t="str">
        <f>HYPERLINK("http://finance.yahoo.com/q?s=" &amp; E18, "Link")</f>
        <v>Link</v>
      </c>
      <c r="M18" s="250" t="s">
        <v>226</v>
      </c>
      <c r="N18" s="79"/>
      <c r="O18" s="79"/>
      <c r="P18" s="63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95.4</v>
      </c>
      <c r="G19" s="63">
        <v>95.4</v>
      </c>
      <c r="H19" s="64">
        <v>0</v>
      </c>
      <c r="I19" s="63">
        <v>0</v>
      </c>
      <c r="J19" s="63">
        <v>-168.6200000000008</v>
      </c>
      <c r="K19" s="279">
        <v>0</v>
      </c>
      <c r="L19" s="80" t="str">
        <f>HYPERLINK("http://finance.yahoo.com/q?s=" &amp; E19, "Link")</f>
        <v>Link</v>
      </c>
      <c r="M19" s="202" t="s">
        <v>260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3.26</v>
      </c>
      <c r="G20" s="63">
        <v>-23.455000000000041</v>
      </c>
      <c r="H20" s="64">
        <v>2</v>
      </c>
      <c r="I20" s="63">
        <v>-46.910000000000082</v>
      </c>
      <c r="J20" s="63">
        <v>53.430000000000078</v>
      </c>
      <c r="K20" s="279"/>
      <c r="L20" s="80" t="str">
        <f>HYPERLINK("http://finance.yahoo.com/q?s=" &amp; E20, "Link")</f>
        <v>Link</v>
      </c>
      <c r="M20" s="202" t="s">
        <v>264</v>
      </c>
      <c r="Q20" s="6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29.26</v>
      </c>
      <c r="G21" s="63">
        <v>37.460836363636361</v>
      </c>
      <c r="H21" s="64">
        <v>550</v>
      </c>
      <c r="I21" s="63">
        <v>20603.46</v>
      </c>
      <c r="J21" s="63">
        <v>-4510.4599999999991</v>
      </c>
      <c r="K21" s="279">
        <v>-0.21891759927701454</v>
      </c>
      <c r="L21" s="80" t="str">
        <f>HYPERLINK("http://finance.yahoo.com/q?s=" &amp; E21, "Link")</f>
        <v>Link</v>
      </c>
      <c r="M21" s="257" t="s">
        <v>252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32.04</v>
      </c>
      <c r="G22" s="63">
        <v>26.463222222222218</v>
      </c>
      <c r="H22" s="64">
        <v>90</v>
      </c>
      <c r="I22" s="63">
        <v>2381.6899999999996</v>
      </c>
      <c r="J22" s="63">
        <v>501.91000000000031</v>
      </c>
      <c r="K22" s="279">
        <v>0.21073691370413464</v>
      </c>
      <c r="L22" s="80" t="str">
        <f>HYPERLINK("http://finance.yahoo.com/q?s=" &amp; E22, "Link")</f>
        <v>Link</v>
      </c>
      <c r="M22" s="249" t="s">
        <v>247</v>
      </c>
      <c r="N22" s="79"/>
      <c r="O22" s="79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114.41</v>
      </c>
      <c r="G23" s="63">
        <v>110.24500000000003</v>
      </c>
      <c r="H23" s="64">
        <v>10</v>
      </c>
      <c r="I23" s="63">
        <v>1102.4500000000003</v>
      </c>
      <c r="J23" s="63">
        <v>41.649999999999636</v>
      </c>
      <c r="K23" s="279">
        <v>3.7779491133384392E-2</v>
      </c>
      <c r="L23" s="80" t="str">
        <f>HYPERLINK("http://finance.yahoo.com/q?s=" &amp; E23, "Link")</f>
        <v>Link</v>
      </c>
      <c r="M23" s="259" t="s">
        <v>230</v>
      </c>
      <c r="Q23" s="189"/>
    </row>
    <row r="24" spans="1:17" ht="18.95" customHeight="1" x14ac:dyDescent="0.25">
      <c r="A24" s="65"/>
      <c r="B24" s="66"/>
      <c r="C24" s="66"/>
      <c r="D24" s="67"/>
      <c r="E24" s="26" t="s">
        <v>42</v>
      </c>
      <c r="F24" s="63">
        <v>84.63</v>
      </c>
      <c r="G24" s="63">
        <v>84.63</v>
      </c>
      <c r="H24" s="64">
        <v>0</v>
      </c>
      <c r="I24" s="63">
        <v>0</v>
      </c>
      <c r="J24" s="63">
        <v>62.1299999999992</v>
      </c>
      <c r="K24" s="279">
        <v>0</v>
      </c>
      <c r="L24" s="80" t="str">
        <f>HYPERLINK("http://finance.yahoo.com/q?s=" &amp; E24, "Link")</f>
        <v>Link</v>
      </c>
      <c r="M24" s="202" t="s">
        <v>263</v>
      </c>
      <c r="N24" s="79"/>
      <c r="O24" s="79"/>
      <c r="Q24" s="213"/>
    </row>
    <row r="25" spans="1:17" ht="18.95" customHeight="1" x14ac:dyDescent="0.25">
      <c r="A25" s="196"/>
      <c r="B25" s="65"/>
      <c r="C25" s="66"/>
      <c r="D25" s="67"/>
      <c r="E25" s="26" t="s">
        <v>54</v>
      </c>
      <c r="F25" s="63">
        <v>97.27</v>
      </c>
      <c r="G25" s="63">
        <v>97.27</v>
      </c>
      <c r="H25" s="64">
        <v>0</v>
      </c>
      <c r="I25" s="63">
        <v>0</v>
      </c>
      <c r="J25" s="63">
        <v>114.84999999999991</v>
      </c>
      <c r="K25" s="279">
        <v>0</v>
      </c>
      <c r="L25" s="80" t="str">
        <f>HYPERLINK("http://finance.yahoo.com/q?s=" &amp; E25, "Link")</f>
        <v>Link</v>
      </c>
      <c r="M25" s="259"/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49.68</v>
      </c>
      <c r="G26" s="63">
        <v>49.68</v>
      </c>
      <c r="H26" s="64">
        <v>0</v>
      </c>
      <c r="I26" s="63">
        <v>0</v>
      </c>
      <c r="J26" s="63">
        <v>33.940000000000055</v>
      </c>
      <c r="K26" s="279">
        <v>0</v>
      </c>
      <c r="L26" s="80" t="str">
        <f>HYPERLINK("http://finance.yahoo.com/q?s=" &amp; E26, "Link")</f>
        <v>Link</v>
      </c>
      <c r="M26" s="282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/>
      <c r="K27" s="279"/>
      <c r="L27" s="80"/>
      <c r="M27" s="250"/>
      <c r="O27" s="79"/>
      <c r="Q27" s="189"/>
    </row>
    <row r="28" spans="1:17" ht="18.95" customHeight="1" x14ac:dyDescent="0.25">
      <c r="A28" s="66"/>
      <c r="B28" s="66"/>
      <c r="C28" s="66"/>
      <c r="D28" s="67"/>
      <c r="E28" s="26"/>
      <c r="K28" s="279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9"/>
      <c r="L29" s="80"/>
      <c r="M29" s="259"/>
      <c r="Q29" s="189"/>
    </row>
    <row r="30" spans="1:17" ht="18.95" customHeight="1" x14ac:dyDescent="0.25">
      <c r="A30" s="68"/>
      <c r="D30" s="67"/>
      <c r="E30" s="26"/>
      <c r="K30" s="279"/>
      <c r="L30" s="80"/>
    </row>
    <row r="31" spans="1:17" ht="18.95" customHeight="1" x14ac:dyDescent="0.25">
      <c r="A31" s="68"/>
      <c r="D31" s="67"/>
      <c r="E31" s="26"/>
      <c r="K31" s="27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3" priority="22">
      <formula>$J2&lt;0</formula>
    </cfRule>
  </conditionalFormatting>
  <conditionalFormatting sqref="J2:J30">
    <cfRule type="expression" dxfId="232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31" priority="16">
      <formula>H2=0</formula>
    </cfRule>
  </conditionalFormatting>
  <conditionalFormatting sqref="E3">
    <cfRule type="expression" dxfId="230" priority="15">
      <formula>H3=0</formula>
    </cfRule>
  </conditionalFormatting>
  <conditionalFormatting sqref="G2:G28">
    <cfRule type="expression" dxfId="229" priority="14">
      <formula>H2=0</formula>
    </cfRule>
  </conditionalFormatting>
  <conditionalFormatting sqref="Q13">
    <cfRule type="expression" dxfId="228" priority="12">
      <formula>R13=0</formula>
    </cfRule>
  </conditionalFormatting>
  <conditionalFormatting sqref="F2:F29">
    <cfRule type="expression" dxfId="227" priority="11">
      <formula>H2=0</formula>
    </cfRule>
  </conditionalFormatting>
  <conditionalFormatting sqref="P22">
    <cfRule type="expression" dxfId="226" priority="10">
      <formula>R22=0</formula>
    </cfRule>
  </conditionalFormatting>
  <conditionalFormatting sqref="H2:H29">
    <cfRule type="expression" dxfId="225" priority="8">
      <formula>H2=0</formula>
    </cfRule>
  </conditionalFormatting>
  <conditionalFormatting sqref="P19">
    <cfRule type="expression" dxfId="224" priority="7">
      <formula>P19=0</formula>
    </cfRule>
  </conditionalFormatting>
  <conditionalFormatting sqref="Q12">
    <cfRule type="expression" dxfId="223" priority="6">
      <formula>Q12=0</formula>
    </cfRule>
  </conditionalFormatting>
  <conditionalFormatting sqref="O9">
    <cfRule type="expression" dxfId="222" priority="5">
      <formula>O9=0</formula>
    </cfRule>
  </conditionalFormatting>
  <conditionalFormatting sqref="I2:I29">
    <cfRule type="expression" dxfId="221" priority="4">
      <formula>H2=0</formula>
    </cfRule>
  </conditionalFormatting>
  <conditionalFormatting sqref="P18">
    <cfRule type="expression" dxfId="220" priority="3">
      <formula>O18=0</formula>
    </cfRule>
  </conditionalFormatting>
  <conditionalFormatting sqref="Q11">
    <cfRule type="expression" dxfId="219" priority="2">
      <formula>P11=0</formula>
    </cfRule>
  </conditionalFormatting>
  <conditionalFormatting sqref="K2:K26">
    <cfRule type="expression" dxfId="218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42333</v>
      </c>
      <c r="X2" s="12">
        <v>18.22</v>
      </c>
      <c r="Y2" s="12">
        <v>18.399999999999999</v>
      </c>
      <c r="Z2" s="12">
        <v>17.829999999999998</v>
      </c>
      <c r="AA2" s="12">
        <v>18.11</v>
      </c>
      <c r="AB2" s="117">
        <v>6242900</v>
      </c>
      <c r="AC2" s="12">
        <v>18.11</v>
      </c>
      <c r="AD2">
        <f t="shared" ref="AD2:AD14" si="0">Y2-Z2</f>
        <v>0.57000000000000028</v>
      </c>
      <c r="AE2" s="167">
        <f t="shared" ref="AE2:AE14" si="1">AC2/AC3-1</f>
        <v>-2.1081081081081088E-2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18.11</v>
      </c>
      <c r="W3" s="162">
        <v>42332</v>
      </c>
      <c r="X3" s="12">
        <v>17.79</v>
      </c>
      <c r="Y3" s="12">
        <v>18.72</v>
      </c>
      <c r="Z3" s="12">
        <v>17.670000000000002</v>
      </c>
      <c r="AA3" s="12">
        <v>18.5</v>
      </c>
      <c r="AB3" s="117">
        <v>11708700</v>
      </c>
      <c r="AC3" s="12">
        <v>18.5</v>
      </c>
      <c r="AD3">
        <f t="shared" si="0"/>
        <v>1.0499999999999972</v>
      </c>
      <c r="AE3" s="167">
        <f t="shared" si="1"/>
        <v>5.5333713633770598E-2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18.11</v>
      </c>
      <c r="W4" s="162">
        <v>42331</v>
      </c>
      <c r="X4" s="12">
        <v>17.39</v>
      </c>
      <c r="Y4" s="12">
        <v>17.7</v>
      </c>
      <c r="Z4" s="12">
        <v>17.170000000000002</v>
      </c>
      <c r="AA4" s="12">
        <v>17.53</v>
      </c>
      <c r="AB4" s="117">
        <v>9370800</v>
      </c>
      <c r="AC4" s="12">
        <v>17.53</v>
      </c>
      <c r="AD4">
        <f t="shared" si="0"/>
        <v>0.52999999999999758</v>
      </c>
      <c r="AE4" s="167">
        <f t="shared" si="1"/>
        <v>6.3145809414466569E-3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42328</v>
      </c>
      <c r="X5" s="12">
        <v>17.600000000000001</v>
      </c>
      <c r="Y5" s="12">
        <v>17.86</v>
      </c>
      <c r="Z5" s="12">
        <v>17.3</v>
      </c>
      <c r="AA5" s="12">
        <v>17.420000000000002</v>
      </c>
      <c r="AB5" s="117">
        <v>8410100</v>
      </c>
      <c r="AC5" s="12">
        <v>17.420000000000002</v>
      </c>
      <c r="AD5">
        <f t="shared" si="0"/>
        <v>0.55999999999999872</v>
      </c>
      <c r="AE5" s="167">
        <f t="shared" si="1"/>
        <v>-1.2471655328798126E-2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42327</v>
      </c>
      <c r="X6" s="12">
        <v>17.71</v>
      </c>
      <c r="Y6" s="12">
        <v>17.86</v>
      </c>
      <c r="Z6" s="12">
        <v>17.170000000000002</v>
      </c>
      <c r="AA6" s="12">
        <v>17.64</v>
      </c>
      <c r="AB6" s="117">
        <v>9791100</v>
      </c>
      <c r="AC6" s="12">
        <v>17.64</v>
      </c>
      <c r="AD6">
        <f t="shared" si="0"/>
        <v>0.68999999999999773</v>
      </c>
      <c r="AE6" s="167">
        <f t="shared" si="1"/>
        <v>-1.4525139664804398E-2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9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-28051.068999999901</v>
      </c>
      <c r="R7" s="203" t="s">
        <v>245</v>
      </c>
      <c r="T7" s="55">
        <v>42312</v>
      </c>
      <c r="U7" s="239" t="s">
        <v>209</v>
      </c>
      <c r="W7" s="162">
        <v>42326</v>
      </c>
      <c r="X7" s="12">
        <v>17.940000000000001</v>
      </c>
      <c r="Y7" s="12">
        <v>18.47</v>
      </c>
      <c r="Z7" s="12">
        <v>17.29</v>
      </c>
      <c r="AA7" s="12">
        <v>17.899999999999999</v>
      </c>
      <c r="AB7" s="117">
        <v>11521900</v>
      </c>
      <c r="AC7" s="12">
        <v>17.899999999999999</v>
      </c>
      <c r="AD7">
        <f t="shared" si="0"/>
        <v>1.1799999999999997</v>
      </c>
      <c r="AE7" s="167">
        <f t="shared" si="1"/>
        <v>1.0728402032749829E-2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9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0</v>
      </c>
      <c r="W8" s="162">
        <v>42325</v>
      </c>
      <c r="X8" s="12">
        <v>17.649999999999999</v>
      </c>
      <c r="Y8" s="12">
        <v>17.920000000000002</v>
      </c>
      <c r="Z8" s="12">
        <v>17.29</v>
      </c>
      <c r="AA8" s="12">
        <v>17.71</v>
      </c>
      <c r="AB8" s="117">
        <v>6618300</v>
      </c>
      <c r="AC8" s="12">
        <v>17.71</v>
      </c>
      <c r="AD8">
        <f t="shared" si="0"/>
        <v>0.63000000000000256</v>
      </c>
      <c r="AE8" s="167">
        <f t="shared" si="1"/>
        <v>-8.9535534415221552E-3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5">
        <v>16.45</v>
      </c>
      <c r="J9" s="60">
        <v>0.28000000000000003</v>
      </c>
      <c r="K9" s="60">
        <f t="shared" si="2"/>
        <v>15100.819999999998</v>
      </c>
      <c r="W9" s="162">
        <v>42324</v>
      </c>
      <c r="X9" s="12">
        <v>17.21</v>
      </c>
      <c r="Y9" s="12">
        <v>17.93</v>
      </c>
      <c r="Z9" s="12">
        <v>16.96</v>
      </c>
      <c r="AA9" s="12">
        <v>17.87</v>
      </c>
      <c r="AB9" s="117">
        <v>9184700</v>
      </c>
      <c r="AC9" s="12">
        <v>17.87</v>
      </c>
      <c r="AD9">
        <f t="shared" si="0"/>
        <v>0.96999999999999886</v>
      </c>
      <c r="AE9" s="167" t="e">
        <f t="shared" si="1"/>
        <v>#DIV/0!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0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42324</v>
      </c>
      <c r="X10" s="12" t="s">
        <v>240</v>
      </c>
      <c r="Y10" s="12"/>
      <c r="Z10" s="12"/>
      <c r="AA10" s="12"/>
      <c r="AB10" s="117"/>
      <c r="AC10" s="12"/>
      <c r="AD10">
        <f t="shared" si="0"/>
        <v>0</v>
      </c>
      <c r="AE10" s="167">
        <f t="shared" si="1"/>
        <v>-1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0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42321</v>
      </c>
      <c r="X11" s="12">
        <v>17.12</v>
      </c>
      <c r="Y11" s="12">
        <v>17.399999999999999</v>
      </c>
      <c r="Z11" s="12">
        <v>16.68</v>
      </c>
      <c r="AA11" s="12">
        <v>17.14</v>
      </c>
      <c r="AB11" s="117">
        <v>8965600</v>
      </c>
      <c r="AC11" s="12">
        <v>17.09</v>
      </c>
      <c r="AD11">
        <f t="shared" si="0"/>
        <v>0.71999999999999886</v>
      </c>
      <c r="AE11" s="167">
        <f t="shared" si="1"/>
        <v>-3.4985422740524408E-3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0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42320</v>
      </c>
      <c r="X12" s="12">
        <v>16.940000000000001</v>
      </c>
      <c r="Y12" s="12">
        <v>17.61</v>
      </c>
      <c r="Z12" s="12">
        <v>16.68</v>
      </c>
      <c r="AA12" s="12">
        <v>17.2</v>
      </c>
      <c r="AB12" s="117">
        <v>10661200</v>
      </c>
      <c r="AC12" s="12">
        <v>17.149999999999999</v>
      </c>
      <c r="AD12">
        <f t="shared" si="0"/>
        <v>0.92999999999999972</v>
      </c>
      <c r="AE12" s="167">
        <f t="shared" si="1"/>
        <v>-5.7971014492754769E-3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0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42319</v>
      </c>
      <c r="X13" s="12">
        <v>18.7</v>
      </c>
      <c r="Y13" s="12">
        <v>18.82</v>
      </c>
      <c r="Z13" s="12">
        <v>16.989999999999998</v>
      </c>
      <c r="AA13" s="12">
        <v>17.3</v>
      </c>
      <c r="AB13" s="117">
        <v>14112500</v>
      </c>
      <c r="AC13" s="12">
        <v>17.25</v>
      </c>
      <c r="AD13">
        <f t="shared" si="0"/>
        <v>1.8300000000000018</v>
      </c>
      <c r="AE13" s="167">
        <f t="shared" si="1"/>
        <v>-7.9017618793379651E-2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0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42318</v>
      </c>
      <c r="X14" s="12">
        <v>18.260000000000002</v>
      </c>
      <c r="Y14" s="12">
        <v>18.850000000000001</v>
      </c>
      <c r="Z14" s="12">
        <v>18.190000000000001</v>
      </c>
      <c r="AA14" s="12">
        <v>18.78</v>
      </c>
      <c r="AB14" s="117">
        <v>8711100</v>
      </c>
      <c r="AC14" s="12">
        <v>18.73</v>
      </c>
      <c r="AD14">
        <f t="shared" si="0"/>
        <v>0.66000000000000014</v>
      </c>
      <c r="AE14" s="167">
        <f t="shared" si="1"/>
        <v>2.2938285090114752E-2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0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42317</v>
      </c>
      <c r="X15" s="12">
        <v>18.28</v>
      </c>
      <c r="Y15" s="12">
        <v>18.739999999999998</v>
      </c>
      <c r="Z15" s="12">
        <v>18.07</v>
      </c>
      <c r="AA15" s="12">
        <v>18.36</v>
      </c>
      <c r="AB15" s="117">
        <v>10110500</v>
      </c>
      <c r="AC15" s="12">
        <v>18.309999999999999</v>
      </c>
      <c r="AD15">
        <f>Y15-Z15</f>
        <v>0.66999999999999815</v>
      </c>
      <c r="AE15" s="167">
        <f>AC15/AC16-1</f>
        <v>3.8377192982457231E-3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0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42314</v>
      </c>
      <c r="X16" s="12">
        <v>18.68</v>
      </c>
      <c r="Y16" s="12">
        <v>18.89</v>
      </c>
      <c r="Z16" s="12">
        <v>17.73</v>
      </c>
      <c r="AA16" s="12">
        <v>18.29</v>
      </c>
      <c r="AB16" s="117">
        <v>15275300</v>
      </c>
      <c r="AC16" s="12">
        <v>18.239999999999998</v>
      </c>
      <c r="AD16">
        <f t="shared" ref="AD16:AD68" si="6">Y16-Z16</f>
        <v>1.1600000000000001</v>
      </c>
      <c r="AE16" s="167">
        <f t="shared" ref="AE16:AE67" si="7">AC16/AC17-1</f>
        <v>-3.6958817317846004E-2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0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42313</v>
      </c>
      <c r="X17" s="12">
        <v>18.989999999999998</v>
      </c>
      <c r="Y17" s="12">
        <v>19.95</v>
      </c>
      <c r="Z17" s="12">
        <v>18.13</v>
      </c>
      <c r="AA17" s="12">
        <v>19</v>
      </c>
      <c r="AB17" s="117">
        <v>19123200</v>
      </c>
      <c r="AC17" s="12">
        <v>18.940000000000001</v>
      </c>
      <c r="AD17">
        <f t="shared" si="6"/>
        <v>1.8200000000000003</v>
      </c>
      <c r="AE17" s="167">
        <f t="shared" si="7"/>
        <v>-2.0682523267838593E-2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42312</v>
      </c>
      <c r="X18" s="12">
        <v>19.62</v>
      </c>
      <c r="Y18" s="12">
        <v>19.850000000000001</v>
      </c>
      <c r="Z18" s="12">
        <v>18.87</v>
      </c>
      <c r="AA18" s="12">
        <v>19.399999999999999</v>
      </c>
      <c r="AB18" s="117">
        <v>9137100</v>
      </c>
      <c r="AC18" s="12">
        <v>19.34</v>
      </c>
      <c r="AD18">
        <f t="shared" si="6"/>
        <v>0.98000000000000043</v>
      </c>
      <c r="AE18" s="167">
        <f t="shared" si="7"/>
        <v>-1.3265306122449028E-2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42311</v>
      </c>
      <c r="X19" s="12">
        <v>19.25</v>
      </c>
      <c r="Y19" s="12">
        <v>20.09</v>
      </c>
      <c r="Z19" s="12">
        <v>19.239999999999998</v>
      </c>
      <c r="AA19" s="12">
        <v>19.66</v>
      </c>
      <c r="AB19" s="117">
        <v>12060400</v>
      </c>
      <c r="AC19" s="12">
        <v>19.600000000000001</v>
      </c>
      <c r="AD19">
        <f t="shared" si="6"/>
        <v>0.85000000000000142</v>
      </c>
      <c r="AE19" s="167">
        <f t="shared" si="7"/>
        <v>3.4300791556728383E-2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42310</v>
      </c>
      <c r="X20" s="12">
        <v>18.170000000000002</v>
      </c>
      <c r="Y20" s="12">
        <v>19.23</v>
      </c>
      <c r="Z20" s="12">
        <v>18.14</v>
      </c>
      <c r="AA20" s="12">
        <v>19.010000000000002</v>
      </c>
      <c r="AB20" s="117">
        <v>10944600</v>
      </c>
      <c r="AC20" s="12">
        <v>18.95</v>
      </c>
      <c r="AD20">
        <f t="shared" si="6"/>
        <v>1.0899999999999999</v>
      </c>
      <c r="AE20" s="167">
        <f t="shared" si="7"/>
        <v>3.3824331696672205E-2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42307</v>
      </c>
      <c r="X21" s="12">
        <v>17.809999999999999</v>
      </c>
      <c r="Y21" s="12">
        <v>18.73</v>
      </c>
      <c r="Z21" s="12">
        <v>17.38</v>
      </c>
      <c r="AA21" s="12">
        <v>18.38</v>
      </c>
      <c r="AB21" s="117">
        <v>15400300</v>
      </c>
      <c r="AC21" s="12">
        <v>18.329999999999998</v>
      </c>
      <c r="AD21">
        <f t="shared" si="6"/>
        <v>1.3500000000000014</v>
      </c>
      <c r="AE21" s="167">
        <f t="shared" si="7"/>
        <v>4.7428571428571376E-2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42306</v>
      </c>
      <c r="X22" s="12">
        <v>17.48</v>
      </c>
      <c r="Y22" s="12">
        <v>18.71</v>
      </c>
      <c r="Z22" s="12">
        <v>17.37</v>
      </c>
      <c r="AA22" s="12">
        <v>17.55</v>
      </c>
      <c r="AB22" s="117">
        <v>16921300</v>
      </c>
      <c r="AC22" s="12">
        <v>17.5</v>
      </c>
      <c r="AD22">
        <f t="shared" si="6"/>
        <v>1.3399999999999999</v>
      </c>
      <c r="AE22" s="167">
        <f t="shared" si="7"/>
        <v>-7.3737946681792232E-3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42305</v>
      </c>
      <c r="X23" s="12">
        <v>17.239999999999998</v>
      </c>
      <c r="Y23" s="12">
        <v>18.07</v>
      </c>
      <c r="Z23" s="12">
        <v>17.05</v>
      </c>
      <c r="AA23" s="12">
        <v>17.68</v>
      </c>
      <c r="AB23" s="117">
        <v>12690200</v>
      </c>
      <c r="AC23" s="12">
        <v>17.63</v>
      </c>
      <c r="AD23">
        <f t="shared" si="6"/>
        <v>1.0199999999999996</v>
      </c>
      <c r="AE23" s="167">
        <f t="shared" si="7"/>
        <v>3.3411488862836958E-2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5">
        <v>3078</v>
      </c>
      <c r="I24" s="314">
        <v>17.649999999999999</v>
      </c>
      <c r="J24" s="303">
        <v>1</v>
      </c>
      <c r="K24" s="303">
        <f t="shared" si="8"/>
        <v>54325.7</v>
      </c>
      <c r="Q24" s="2"/>
      <c r="W24" s="162">
        <v>42304</v>
      </c>
      <c r="X24" s="12">
        <v>17.440000000000001</v>
      </c>
      <c r="Y24" s="12">
        <v>17.440000000000001</v>
      </c>
      <c r="Z24" s="12">
        <v>16.73</v>
      </c>
      <c r="AA24" s="12">
        <v>17.11</v>
      </c>
      <c r="AB24" s="117">
        <v>11897200</v>
      </c>
      <c r="AC24" s="12">
        <v>17.059999999999999</v>
      </c>
      <c r="AD24">
        <f t="shared" si="6"/>
        <v>0.71000000000000085</v>
      </c>
      <c r="AE24" s="167">
        <f t="shared" si="7"/>
        <v>-2.7366020524515422E-2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42303</v>
      </c>
      <c r="X25" s="12">
        <v>18.260000000000002</v>
      </c>
      <c r="Y25" s="12">
        <v>18.3</v>
      </c>
      <c r="Z25" s="12">
        <v>17.579999999999998</v>
      </c>
      <c r="AA25" s="12">
        <v>17.59</v>
      </c>
      <c r="AB25" s="117">
        <v>7277800</v>
      </c>
      <c r="AC25" s="12">
        <v>17.54</v>
      </c>
      <c r="AD25">
        <f t="shared" si="6"/>
        <v>0.72000000000000242</v>
      </c>
      <c r="AE25" s="167">
        <f t="shared" si="7"/>
        <v>-3.8904109589041114E-2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42300</v>
      </c>
      <c r="X26" s="12">
        <v>18.3</v>
      </c>
      <c r="Y26" s="12">
        <v>18.63</v>
      </c>
      <c r="Z26" s="12">
        <v>17.98</v>
      </c>
      <c r="AA26" s="12">
        <v>18.3</v>
      </c>
      <c r="AB26" s="117">
        <v>8455300</v>
      </c>
      <c r="AC26" s="12">
        <v>18.25</v>
      </c>
      <c r="AD26">
        <f t="shared" si="6"/>
        <v>0.64999999999999858</v>
      </c>
      <c r="AE26" s="167">
        <f t="shared" si="7"/>
        <v>-9.7666847531199252E-3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42299</v>
      </c>
      <c r="X27" s="12">
        <v>18.2</v>
      </c>
      <c r="Y27" s="12">
        <v>18.62</v>
      </c>
      <c r="Z27" s="12">
        <v>18.04</v>
      </c>
      <c r="AA27" s="12">
        <v>18.48</v>
      </c>
      <c r="AB27" s="117">
        <v>9018800</v>
      </c>
      <c r="AC27" s="12">
        <v>18.43</v>
      </c>
      <c r="AD27">
        <f t="shared" si="6"/>
        <v>0.58000000000000185</v>
      </c>
      <c r="AE27" s="167">
        <f t="shared" si="7"/>
        <v>2.5598219254312715E-2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42298</v>
      </c>
      <c r="X28" s="12">
        <v>18.41</v>
      </c>
      <c r="Y28" s="12">
        <v>18.47</v>
      </c>
      <c r="Z28" s="12">
        <v>17.97</v>
      </c>
      <c r="AA28" s="12">
        <v>18.02</v>
      </c>
      <c r="AB28" s="117">
        <v>8139600</v>
      </c>
      <c r="AC28" s="12">
        <v>17.97</v>
      </c>
      <c r="AD28">
        <f t="shared" si="6"/>
        <v>0.5</v>
      </c>
      <c r="AE28" s="167">
        <f t="shared" si="7"/>
        <v>-2.9173419773095732E-2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42297</v>
      </c>
      <c r="X29" s="12">
        <v>18.27</v>
      </c>
      <c r="Y29" s="12">
        <v>18.739999999999998</v>
      </c>
      <c r="Z29" s="12">
        <v>18.11</v>
      </c>
      <c r="AA29" s="12">
        <v>18.559999999999999</v>
      </c>
      <c r="AB29" s="117">
        <v>7885900</v>
      </c>
      <c r="AC29" s="12">
        <v>18.510000000000002</v>
      </c>
      <c r="AD29">
        <f t="shared" si="6"/>
        <v>0.62999999999999901</v>
      </c>
      <c r="AE29" s="167">
        <f t="shared" si="7"/>
        <v>1.5359297860669363E-2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42296</v>
      </c>
      <c r="X30" s="12">
        <v>18.93</v>
      </c>
      <c r="Y30" s="12">
        <v>19.11</v>
      </c>
      <c r="Z30" s="12">
        <v>18.03</v>
      </c>
      <c r="AA30" s="12">
        <v>18.28</v>
      </c>
      <c r="AB30" s="117">
        <v>9449500</v>
      </c>
      <c r="AC30" s="12">
        <v>18.23</v>
      </c>
      <c r="AD30">
        <f t="shared" si="6"/>
        <v>1.0799999999999983</v>
      </c>
      <c r="AE30" s="167">
        <f t="shared" si="7"/>
        <v>-5.1508844953173649E-2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42293</v>
      </c>
      <c r="X31" s="12">
        <v>19.52</v>
      </c>
      <c r="Y31" s="12">
        <v>19.579999999999998</v>
      </c>
      <c r="Z31" s="12">
        <v>18.82</v>
      </c>
      <c r="AA31" s="12">
        <v>19.28</v>
      </c>
      <c r="AB31" s="117">
        <v>8142600</v>
      </c>
      <c r="AC31" s="12">
        <v>19.22</v>
      </c>
      <c r="AD31">
        <f t="shared" si="6"/>
        <v>0.75999999999999801</v>
      </c>
      <c r="AE31" s="167">
        <f t="shared" si="7"/>
        <v>-7.7439339184306455E-3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42292</v>
      </c>
      <c r="X32" s="12">
        <v>18.760000000000002</v>
      </c>
      <c r="Y32" s="12">
        <v>19.46</v>
      </c>
      <c r="Z32" s="12">
        <v>18.690000000000001</v>
      </c>
      <c r="AA32" s="12">
        <v>19.43</v>
      </c>
      <c r="AB32" s="117">
        <v>9403800</v>
      </c>
      <c r="AC32" s="12">
        <v>19.37</v>
      </c>
      <c r="AD32">
        <f t="shared" si="6"/>
        <v>0.76999999999999957</v>
      </c>
      <c r="AE32" s="167">
        <f t="shared" si="7"/>
        <v>2.7586206896551779E-2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42291</v>
      </c>
      <c r="X33" s="12">
        <v>18.46</v>
      </c>
      <c r="Y33" s="12">
        <v>19.04</v>
      </c>
      <c r="Z33" s="12">
        <v>18.440000000000001</v>
      </c>
      <c r="AA33" s="12">
        <v>18.91</v>
      </c>
      <c r="AB33" s="117">
        <v>8545600</v>
      </c>
      <c r="AC33" s="12">
        <v>18.850000000000001</v>
      </c>
      <c r="AD33">
        <f t="shared" si="6"/>
        <v>0.59999999999999787</v>
      </c>
      <c r="AE33" s="167">
        <f t="shared" si="7"/>
        <v>1.6720604099244918E-2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42290</v>
      </c>
      <c r="X34" s="12">
        <v>18.8</v>
      </c>
      <c r="Y34" s="12">
        <v>19.329999999999998</v>
      </c>
      <c r="Z34" s="12">
        <v>18.489999999999998</v>
      </c>
      <c r="AA34" s="12">
        <v>18.59</v>
      </c>
      <c r="AB34" s="117">
        <v>10355600</v>
      </c>
      <c r="AC34" s="12">
        <v>18.54</v>
      </c>
      <c r="AD34">
        <f t="shared" si="6"/>
        <v>0.83999999999999986</v>
      </c>
      <c r="AE34" s="167">
        <f t="shared" si="7"/>
        <v>-1.904761904761898E-2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42289</v>
      </c>
      <c r="X35" s="12">
        <v>19.559999999999999</v>
      </c>
      <c r="Y35" s="12">
        <v>19.61</v>
      </c>
      <c r="Z35" s="12">
        <v>18.41</v>
      </c>
      <c r="AA35" s="12">
        <v>18.96</v>
      </c>
      <c r="AB35" s="117">
        <v>13787200</v>
      </c>
      <c r="AC35" s="12">
        <v>18.899999999999999</v>
      </c>
      <c r="AD35">
        <f t="shared" si="6"/>
        <v>1.1999999999999993</v>
      </c>
      <c r="AE35" s="167">
        <f t="shared" si="7"/>
        <v>-3.2258064516129115E-2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42286</v>
      </c>
      <c r="X36" s="12">
        <v>20.43</v>
      </c>
      <c r="Y36" s="12">
        <v>20.440000000000001</v>
      </c>
      <c r="Z36" s="12">
        <v>19.39</v>
      </c>
      <c r="AA36" s="12">
        <v>19.59</v>
      </c>
      <c r="AB36" s="117">
        <v>14168000</v>
      </c>
      <c r="AC36" s="12">
        <v>19.53</v>
      </c>
      <c r="AD36">
        <f t="shared" si="6"/>
        <v>1.0500000000000007</v>
      </c>
      <c r="AE36" s="167">
        <f t="shared" si="7"/>
        <v>-2.9324055666003934E-2</v>
      </c>
    </row>
    <row r="37" spans="1:31" x14ac:dyDescent="0.25">
      <c r="B37" s="339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42285</v>
      </c>
      <c r="X37" s="12">
        <v>19.100000000000001</v>
      </c>
      <c r="Y37" s="12">
        <v>20.39</v>
      </c>
      <c r="Z37" s="12">
        <v>19.02</v>
      </c>
      <c r="AA37" s="12">
        <v>20.18</v>
      </c>
      <c r="AB37" s="117">
        <v>17094900</v>
      </c>
      <c r="AC37" s="12">
        <v>20.12</v>
      </c>
      <c r="AD37">
        <f t="shared" si="6"/>
        <v>1.370000000000001</v>
      </c>
      <c r="AE37" s="167">
        <f t="shared" si="7"/>
        <v>5.2851909994767299E-2</v>
      </c>
    </row>
    <row r="38" spans="1:31" x14ac:dyDescent="0.25">
      <c r="B38" s="339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42284</v>
      </c>
      <c r="X38" s="12">
        <v>19.59</v>
      </c>
      <c r="Y38" s="12">
        <v>20.329999999999998</v>
      </c>
      <c r="Z38" s="12">
        <v>18.420000000000002</v>
      </c>
      <c r="AA38" s="12">
        <v>19.170000000000002</v>
      </c>
      <c r="AB38" s="117">
        <v>26600100</v>
      </c>
      <c r="AC38" s="12">
        <v>19.11</v>
      </c>
      <c r="AD38">
        <f t="shared" si="6"/>
        <v>1.9099999999999966</v>
      </c>
      <c r="AE38" s="167">
        <f t="shared" si="7"/>
        <v>0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5" si="9">C39*D39+E39</f>
        <v>8786.9500000000007</v>
      </c>
      <c r="W39" s="162">
        <v>42283</v>
      </c>
      <c r="X39" s="12">
        <v>18.12</v>
      </c>
      <c r="Y39" s="12">
        <v>19.28</v>
      </c>
      <c r="Z39" s="12">
        <v>18</v>
      </c>
      <c r="AA39" s="12">
        <v>19.170000000000002</v>
      </c>
      <c r="AB39" s="117">
        <v>25583600</v>
      </c>
      <c r="AC39" s="12">
        <v>19.11</v>
      </c>
      <c r="AD39">
        <f t="shared" si="6"/>
        <v>1.2800000000000011</v>
      </c>
      <c r="AE39" s="167">
        <f t="shared" si="7"/>
        <v>6.1666666666666536E-2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42282</v>
      </c>
      <c r="X40" s="12">
        <v>17.079999999999998</v>
      </c>
      <c r="Y40" s="12">
        <v>18.13</v>
      </c>
      <c r="Z40" s="12">
        <v>17</v>
      </c>
      <c r="AA40" s="12">
        <v>18.05</v>
      </c>
      <c r="AB40" s="117">
        <v>17565700</v>
      </c>
      <c r="AC40" s="12">
        <v>18</v>
      </c>
      <c r="AD40">
        <f t="shared" si="6"/>
        <v>1.129999999999999</v>
      </c>
      <c r="AE40" s="167">
        <f t="shared" si="7"/>
        <v>8.3684527393136809E-2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42279</v>
      </c>
      <c r="X41" s="12">
        <v>15.16</v>
      </c>
      <c r="Y41" s="12">
        <v>16.690000000000001</v>
      </c>
      <c r="Z41" s="12">
        <v>15</v>
      </c>
      <c r="AA41" s="12">
        <v>16.66</v>
      </c>
      <c r="AB41" s="117">
        <v>11643500</v>
      </c>
      <c r="AC41" s="12">
        <v>16.61</v>
      </c>
      <c r="AD41">
        <f t="shared" si="6"/>
        <v>1.6900000000000013</v>
      </c>
      <c r="AE41" s="167">
        <f t="shared" si="7"/>
        <v>8.7753765553372665E-2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42278</v>
      </c>
      <c r="X42" s="12">
        <v>15.79</v>
      </c>
      <c r="Y42" s="12">
        <v>16.190000000000001</v>
      </c>
      <c r="Z42" s="12">
        <v>15.14</v>
      </c>
      <c r="AA42" s="12">
        <v>15.31</v>
      </c>
      <c r="AB42" s="117">
        <v>14181300</v>
      </c>
      <c r="AC42" s="12">
        <v>15.27</v>
      </c>
      <c r="AD42">
        <f t="shared" si="6"/>
        <v>1.0500000000000007</v>
      </c>
      <c r="AE42" s="167">
        <f t="shared" si="7"/>
        <v>-5.859375E-3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42277</v>
      </c>
      <c r="X43" s="12">
        <v>15.14</v>
      </c>
      <c r="Y43" s="12">
        <v>15.59</v>
      </c>
      <c r="Z43" s="12">
        <v>15</v>
      </c>
      <c r="AA43" s="12">
        <v>15.4</v>
      </c>
      <c r="AB43" s="117">
        <v>13709300</v>
      </c>
      <c r="AC43" s="12">
        <v>15.36</v>
      </c>
      <c r="AD43">
        <f t="shared" si="6"/>
        <v>0.58999999999999986</v>
      </c>
      <c r="AE43" s="167">
        <f t="shared" si="7"/>
        <v>2.8801071667782896E-2</v>
      </c>
    </row>
    <row r="44" spans="1:31" x14ac:dyDescent="0.25">
      <c r="B44" s="1">
        <v>42328</v>
      </c>
      <c r="C44" s="302">
        <v>3078</v>
      </c>
      <c r="D44" s="303">
        <v>17.47</v>
      </c>
      <c r="E44" s="303">
        <v>0</v>
      </c>
      <c r="F44" s="303">
        <f t="shared" si="9"/>
        <v>53772.659999999996</v>
      </c>
      <c r="W44" s="162">
        <v>42276</v>
      </c>
      <c r="X44" s="12">
        <v>14.86</v>
      </c>
      <c r="Y44" s="12">
        <v>15.18</v>
      </c>
      <c r="Z44" s="12">
        <v>14.71</v>
      </c>
      <c r="AA44" s="12">
        <v>14.97</v>
      </c>
      <c r="AB44" s="117">
        <v>10994800</v>
      </c>
      <c r="AC44" s="12">
        <v>14.93</v>
      </c>
      <c r="AD44">
        <f t="shared" si="6"/>
        <v>0.46999999999999886</v>
      </c>
      <c r="AE44" s="167">
        <f t="shared" si="7"/>
        <v>1.4266304347825942E-2</v>
      </c>
    </row>
    <row r="45" spans="1:31" x14ac:dyDescent="0.25">
      <c r="W45" s="162">
        <v>42275</v>
      </c>
      <c r="X45" s="12">
        <v>15.48</v>
      </c>
      <c r="Y45" s="12">
        <v>15.55</v>
      </c>
      <c r="Z45" s="12">
        <v>14.75</v>
      </c>
      <c r="AA45" s="12">
        <v>14.76</v>
      </c>
      <c r="AB45" s="117">
        <v>9936700</v>
      </c>
      <c r="AC45" s="12">
        <v>14.72</v>
      </c>
      <c r="AD45">
        <f t="shared" si="6"/>
        <v>0.80000000000000071</v>
      </c>
      <c r="AE45" s="167">
        <f t="shared" si="7"/>
        <v>-6.2420382165604971E-2</v>
      </c>
    </row>
    <row r="46" spans="1:31" x14ac:dyDescent="0.25">
      <c r="W46" s="162">
        <v>42272</v>
      </c>
      <c r="X46" s="12">
        <v>15.67</v>
      </c>
      <c r="Y46" s="12">
        <v>16.05</v>
      </c>
      <c r="Z46" s="12">
        <v>15.39</v>
      </c>
      <c r="AA46" s="12">
        <v>15.75</v>
      </c>
      <c r="AB46" s="117">
        <v>13876900</v>
      </c>
      <c r="AC46" s="12">
        <v>15.7</v>
      </c>
      <c r="AD46">
        <f t="shared" si="6"/>
        <v>0.66000000000000014</v>
      </c>
      <c r="AE46" s="167">
        <f t="shared" si="7"/>
        <v>1.9480519480519431E-2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23908</v>
      </c>
      <c r="I47" s="103"/>
      <c r="J47" s="21"/>
      <c r="K47" s="21">
        <f>SUM(K2:K35)</f>
        <v>441340.52000000008</v>
      </c>
      <c r="L47" s="16"/>
      <c r="M47" s="21">
        <f>SUM(M2:M12)</f>
        <v>850.5</v>
      </c>
      <c r="W47" s="162">
        <v>42271</v>
      </c>
      <c r="X47" s="12">
        <v>15.09</v>
      </c>
      <c r="Y47" s="12">
        <v>15.68</v>
      </c>
      <c r="Z47" s="12">
        <v>15.04</v>
      </c>
      <c r="AA47" s="12">
        <v>15.45</v>
      </c>
      <c r="AB47" s="117">
        <v>12053700</v>
      </c>
      <c r="AC47" s="12">
        <v>15.4</v>
      </c>
      <c r="AD47">
        <f t="shared" si="6"/>
        <v>0.64000000000000057</v>
      </c>
      <c r="AE47" s="167">
        <f t="shared" si="7"/>
        <v>9.1743119266054496E-3</v>
      </c>
    </row>
    <row r="48" spans="1:31" x14ac:dyDescent="0.25">
      <c r="W48" s="162">
        <v>42270</v>
      </c>
      <c r="X48" s="12">
        <v>15.75</v>
      </c>
      <c r="Y48" s="12">
        <v>15.95</v>
      </c>
      <c r="Z48" s="12">
        <v>15.25</v>
      </c>
      <c r="AA48" s="12">
        <v>15.3</v>
      </c>
      <c r="AB48" s="117">
        <v>12545000</v>
      </c>
      <c r="AC48" s="12">
        <v>15.26</v>
      </c>
      <c r="AD48">
        <f t="shared" si="6"/>
        <v>0.69999999999999929</v>
      </c>
      <c r="AE48" s="167">
        <f t="shared" si="7"/>
        <v>-2.2421524663677084E-2</v>
      </c>
    </row>
    <row r="49" spans="2:31" x14ac:dyDescent="0.25">
      <c r="W49" s="162">
        <v>42269</v>
      </c>
      <c r="X49" s="12">
        <v>15.75</v>
      </c>
      <c r="Y49" s="12">
        <v>16.3</v>
      </c>
      <c r="Z49" s="12">
        <v>15.54</v>
      </c>
      <c r="AA49" s="12">
        <v>15.66</v>
      </c>
      <c r="AB49" s="117">
        <v>12251600</v>
      </c>
      <c r="AC49" s="12">
        <v>15.61</v>
      </c>
      <c r="AD49">
        <f t="shared" si="6"/>
        <v>0.76000000000000156</v>
      </c>
      <c r="AE49" s="167">
        <f t="shared" si="7"/>
        <v>-2.8019925280199254E-2</v>
      </c>
    </row>
    <row r="50" spans="2:31" ht="20.25" thickBot="1" x14ac:dyDescent="0.35">
      <c r="B50" s="251" t="s">
        <v>130</v>
      </c>
      <c r="C50" s="251" t="s">
        <v>223</v>
      </c>
      <c r="D50" s="252" t="s">
        <v>222</v>
      </c>
      <c r="E50" s="254" t="s">
        <v>224</v>
      </c>
      <c r="F50" s="255" t="s">
        <v>65</v>
      </c>
      <c r="G50" s="301" t="s">
        <v>234</v>
      </c>
      <c r="H50" s="255" t="s">
        <v>98</v>
      </c>
      <c r="O50" s="338" t="s">
        <v>78</v>
      </c>
      <c r="P50" s="338"/>
      <c r="T50" s="163" t="s">
        <v>102</v>
      </c>
      <c r="W50" s="162">
        <v>42268</v>
      </c>
      <c r="X50" s="12">
        <v>16.02</v>
      </c>
      <c r="Y50" s="12">
        <v>16.53</v>
      </c>
      <c r="Z50" s="12">
        <v>15.67</v>
      </c>
      <c r="AA50" s="12">
        <v>16.11</v>
      </c>
      <c r="AB50" s="117">
        <v>13935300</v>
      </c>
      <c r="AC50" s="12">
        <v>16.059999999999999</v>
      </c>
      <c r="AD50">
        <f t="shared" si="6"/>
        <v>0.86000000000000121</v>
      </c>
      <c r="AE50" s="167">
        <f t="shared" si="7"/>
        <v>1.7099430018999273E-2</v>
      </c>
    </row>
    <row r="51" spans="2:31" ht="15.75" thickTop="1" x14ac:dyDescent="0.25">
      <c r="B51" s="253">
        <v>42305</v>
      </c>
      <c r="C51" s="12">
        <v>2000</v>
      </c>
      <c r="D51" s="265">
        <v>34.06</v>
      </c>
      <c r="E51" s="53">
        <v>17.68</v>
      </c>
      <c r="F51" s="53">
        <v>-32767.45</v>
      </c>
      <c r="G51" s="53">
        <f>IF(C51=0, 0,D51*C51)</f>
        <v>68120</v>
      </c>
      <c r="H51" s="316">
        <f>IF(C51=0, D51, (E51-D51)/D51)</f>
        <v>-0.48091603053435117</v>
      </c>
      <c r="O51" s="105">
        <v>1.1000000000000001</v>
      </c>
      <c r="P51" s="105">
        <f>O51*$Q$4</f>
        <v>19.920999999999999</v>
      </c>
      <c r="T51" s="164" t="s">
        <v>114</v>
      </c>
      <c r="U51" s="158">
        <v>18.5</v>
      </c>
      <c r="W51" s="162">
        <v>42265</v>
      </c>
      <c r="X51" s="12">
        <v>16.23</v>
      </c>
      <c r="Y51" s="12">
        <v>16.329999999999998</v>
      </c>
      <c r="Z51" s="12">
        <v>15.57</v>
      </c>
      <c r="AA51" s="12">
        <v>15.84</v>
      </c>
      <c r="AB51" s="117">
        <v>26980000</v>
      </c>
      <c r="AC51" s="12">
        <v>15.79</v>
      </c>
      <c r="AD51">
        <f t="shared" si="6"/>
        <v>0.75999999999999801</v>
      </c>
      <c r="AE51" s="167">
        <f t="shared" si="7"/>
        <v>-3.6019536019536003E-2</v>
      </c>
    </row>
    <row r="52" spans="2:31" x14ac:dyDescent="0.25">
      <c r="B52" s="253">
        <v>42307</v>
      </c>
      <c r="C52" s="12">
        <v>0</v>
      </c>
      <c r="D52" s="265" t="s">
        <v>160</v>
      </c>
      <c r="E52" s="53">
        <v>17.55</v>
      </c>
      <c r="F52" s="53">
        <v>-30722.2</v>
      </c>
      <c r="G52" s="53">
        <f>IF(C52=0, 0,D52*C52)</f>
        <v>0</v>
      </c>
      <c r="H52" s="316" t="str">
        <f>IF(C52=0, D52, (E52-D52)/D52)</f>
        <v>N/A</v>
      </c>
      <c r="I52"/>
      <c r="O52" s="105">
        <v>1.0900000000000001</v>
      </c>
      <c r="P52" s="105">
        <f t="shared" ref="P52:P71" si="10">O52*$Q$4</f>
        <v>19.739900000000002</v>
      </c>
      <c r="T52" s="165" t="s">
        <v>115</v>
      </c>
      <c r="U52" s="159">
        <v>18.190000000000001</v>
      </c>
      <c r="W52" s="162">
        <v>42264</v>
      </c>
      <c r="X52" s="12">
        <v>16.23</v>
      </c>
      <c r="Y52" s="12">
        <v>16.98</v>
      </c>
      <c r="Z52" s="12">
        <v>16.13</v>
      </c>
      <c r="AA52" s="12">
        <v>16.43</v>
      </c>
      <c r="AB52" s="117">
        <v>19681500</v>
      </c>
      <c r="AC52" s="12">
        <v>16.38</v>
      </c>
      <c r="AD52">
        <f t="shared" si="6"/>
        <v>0.85000000000000142</v>
      </c>
      <c r="AE52" s="167">
        <f t="shared" si="7"/>
        <v>1.3613861386138515E-2</v>
      </c>
    </row>
    <row r="53" spans="2:31" x14ac:dyDescent="0.25">
      <c r="B53" s="253">
        <v>42310</v>
      </c>
      <c r="C53" s="12">
        <v>0</v>
      </c>
      <c r="D53" s="265" t="s">
        <v>160</v>
      </c>
      <c r="E53" s="53">
        <v>19.010000000000002</v>
      </c>
      <c r="F53" s="53">
        <v>-30693.25</v>
      </c>
      <c r="G53" s="53">
        <f>IF(C53=0, 0,D53*C53)</f>
        <v>0</v>
      </c>
      <c r="H53" s="316" t="str">
        <f>IF(C53=0, D53, (E53-D53)/D53)</f>
        <v>N/A</v>
      </c>
      <c r="O53" s="105">
        <v>1.08</v>
      </c>
      <c r="P53" s="105">
        <f t="shared" si="10"/>
        <v>19.558800000000002</v>
      </c>
      <c r="T53" s="165" t="s">
        <v>116</v>
      </c>
      <c r="U53" s="159" t="s">
        <v>265</v>
      </c>
      <c r="W53" s="162">
        <v>42263</v>
      </c>
      <c r="X53" s="12">
        <v>15.62</v>
      </c>
      <c r="Y53" s="12">
        <v>16.239999999999998</v>
      </c>
      <c r="Z53" s="12">
        <v>15.62</v>
      </c>
      <c r="AA53" s="12">
        <v>16.21</v>
      </c>
      <c r="AB53" s="117">
        <v>16637100</v>
      </c>
      <c r="AC53" s="12">
        <v>16.16</v>
      </c>
      <c r="AD53">
        <f t="shared" si="6"/>
        <v>0.61999999999999922</v>
      </c>
      <c r="AE53" s="167">
        <f t="shared" si="7"/>
        <v>4.9350649350649256E-2</v>
      </c>
    </row>
    <row r="54" spans="2:31" x14ac:dyDescent="0.25">
      <c r="B54" s="253">
        <v>42314</v>
      </c>
      <c r="C54" s="12">
        <v>2500</v>
      </c>
      <c r="D54" s="265">
        <v>30.24</v>
      </c>
      <c r="E54" s="53">
        <v>18.29</v>
      </c>
      <c r="F54" s="53">
        <v>-29878.25</v>
      </c>
      <c r="G54" s="53">
        <f t="shared" ref="G54:G57" si="11">IF(C54=0, 0,D54*C54)</f>
        <v>75600</v>
      </c>
      <c r="H54" s="316">
        <f t="shared" ref="H54:H57" si="12">IF(C54=0, D54, (E54-D54)/D54)</f>
        <v>-0.39517195767195767</v>
      </c>
      <c r="O54" s="105">
        <v>1.07</v>
      </c>
      <c r="P54" s="105">
        <f t="shared" si="10"/>
        <v>19.377700000000001</v>
      </c>
      <c r="T54" s="165" t="s">
        <v>117</v>
      </c>
      <c r="U54" s="159" t="s">
        <v>266</v>
      </c>
      <c r="W54" s="162">
        <v>42262</v>
      </c>
      <c r="X54" s="12">
        <v>15.47</v>
      </c>
      <c r="Y54" s="12">
        <v>15.85</v>
      </c>
      <c r="Z54" s="12">
        <v>15.35</v>
      </c>
      <c r="AA54" s="12">
        <v>15.45</v>
      </c>
      <c r="AB54" s="117">
        <v>15514000</v>
      </c>
      <c r="AC54" s="12">
        <v>15.4</v>
      </c>
      <c r="AD54">
        <f t="shared" si="6"/>
        <v>0.5</v>
      </c>
      <c r="AE54" s="167">
        <f t="shared" si="7"/>
        <v>1.9518542615486467E-3</v>
      </c>
    </row>
    <row r="55" spans="2:31" x14ac:dyDescent="0.25">
      <c r="B55" s="253">
        <v>42318</v>
      </c>
      <c r="C55" s="12">
        <v>0</v>
      </c>
      <c r="D55" s="265" t="s">
        <v>160</v>
      </c>
      <c r="E55" s="53">
        <v>18.78</v>
      </c>
      <c r="F55" s="53">
        <v>-28604.09</v>
      </c>
      <c r="G55" s="53">
        <f t="shared" si="11"/>
        <v>0</v>
      </c>
      <c r="H55" s="316" t="str">
        <f t="shared" si="12"/>
        <v>N/A</v>
      </c>
      <c r="O55" s="105">
        <v>1.06</v>
      </c>
      <c r="P55" s="105">
        <f t="shared" si="10"/>
        <v>19.1966</v>
      </c>
      <c r="T55" s="165" t="s">
        <v>118</v>
      </c>
      <c r="U55" s="159">
        <v>23.42</v>
      </c>
      <c r="W55" s="162">
        <v>42261</v>
      </c>
      <c r="X55" s="12">
        <v>14.99</v>
      </c>
      <c r="Y55" s="12">
        <v>15.48</v>
      </c>
      <c r="Z55" s="12">
        <v>14.81</v>
      </c>
      <c r="AA55" s="12">
        <v>15.41</v>
      </c>
      <c r="AB55" s="117">
        <v>15451800</v>
      </c>
      <c r="AC55" s="12">
        <v>15.37</v>
      </c>
      <c r="AD55">
        <f t="shared" si="6"/>
        <v>0.66999999999999993</v>
      </c>
      <c r="AE55" s="167">
        <f t="shared" si="7"/>
        <v>2.126245847176067E-2</v>
      </c>
    </row>
    <row r="56" spans="2:31" x14ac:dyDescent="0.25">
      <c r="B56" s="253">
        <v>42328</v>
      </c>
      <c r="C56" s="12">
        <v>3078</v>
      </c>
      <c r="D56" s="265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H56" s="316">
        <f t="shared" si="12"/>
        <v>-0.34828101644245141</v>
      </c>
      <c r="O56" s="105">
        <v>1.05</v>
      </c>
      <c r="P56" s="105">
        <f t="shared" si="10"/>
        <v>19.015499999999999</v>
      </c>
      <c r="T56" s="165" t="s">
        <v>119</v>
      </c>
      <c r="U56" s="159">
        <v>1.62523</v>
      </c>
      <c r="W56" s="162">
        <v>42258</v>
      </c>
      <c r="X56" s="12">
        <v>14.75</v>
      </c>
      <c r="Y56" s="12">
        <v>15.14</v>
      </c>
      <c r="Z56" s="12">
        <v>14.59</v>
      </c>
      <c r="AA56" s="12">
        <v>15.09</v>
      </c>
      <c r="AB56" s="117">
        <v>15640600</v>
      </c>
      <c r="AC56" s="12">
        <v>15.05</v>
      </c>
      <c r="AD56">
        <f t="shared" si="6"/>
        <v>0.55000000000000071</v>
      </c>
      <c r="AE56" s="167">
        <f t="shared" si="7"/>
        <v>7.3627844712182977E-3</v>
      </c>
    </row>
    <row r="57" spans="2:31" x14ac:dyDescent="0.25">
      <c r="B57" s="253">
        <v>42331</v>
      </c>
      <c r="C57" s="12">
        <v>0</v>
      </c>
      <c r="D57" s="265" t="s">
        <v>160</v>
      </c>
      <c r="E57" s="53">
        <v>17.53</v>
      </c>
      <c r="F57" s="53">
        <v>-28051.068999999901</v>
      </c>
      <c r="G57" s="53">
        <f t="shared" si="11"/>
        <v>0</v>
      </c>
      <c r="H57" s="316" t="str">
        <f t="shared" si="12"/>
        <v>N/A</v>
      </c>
      <c r="O57" s="105">
        <v>1.04</v>
      </c>
      <c r="P57" s="105">
        <f t="shared" si="10"/>
        <v>18.834399999999999</v>
      </c>
      <c r="T57" s="165" t="s">
        <v>120</v>
      </c>
      <c r="U57" s="159" t="s">
        <v>160</v>
      </c>
      <c r="W57" s="162">
        <v>42257</v>
      </c>
      <c r="X57" s="12">
        <v>15.03</v>
      </c>
      <c r="Y57" s="12">
        <v>15.42</v>
      </c>
      <c r="Z57" s="12">
        <v>14.74</v>
      </c>
      <c r="AA57" s="12">
        <v>14.98</v>
      </c>
      <c r="AB57" s="117">
        <v>18710400</v>
      </c>
      <c r="AC57" s="12">
        <v>14.94</v>
      </c>
      <c r="AD57">
        <f t="shared" si="6"/>
        <v>0.67999999999999972</v>
      </c>
      <c r="AE57" s="167">
        <f t="shared" si="7"/>
        <v>4.7074646940148401E-3</v>
      </c>
    </row>
    <row r="58" spans="2:31" x14ac:dyDescent="0.25">
      <c r="B58" s="12"/>
      <c r="C58" s="12"/>
      <c r="D58" s="265"/>
      <c r="E58" s="53"/>
      <c r="F58" s="53"/>
      <c r="G58" s="53"/>
      <c r="H58" s="316"/>
      <c r="O58" s="105">
        <v>1.03</v>
      </c>
      <c r="P58" s="105">
        <f t="shared" si="10"/>
        <v>18.653300000000002</v>
      </c>
      <c r="T58" s="165"/>
      <c r="U58" s="159"/>
      <c r="W58" s="162">
        <v>42256</v>
      </c>
      <c r="X58" s="12">
        <v>16.420000000000002</v>
      </c>
      <c r="Y58" s="12">
        <v>16.88</v>
      </c>
      <c r="Z58" s="12">
        <v>14.86</v>
      </c>
      <c r="AA58" s="12">
        <v>14.91</v>
      </c>
      <c r="AB58" s="117">
        <v>33904100</v>
      </c>
      <c r="AC58" s="12">
        <v>14.87</v>
      </c>
      <c r="AD58">
        <f t="shared" si="6"/>
        <v>2.0199999999999996</v>
      </c>
      <c r="AE58" s="167">
        <f t="shared" si="7"/>
        <v>-8.604794099569768E-2</v>
      </c>
    </row>
    <row r="59" spans="2:31" x14ac:dyDescent="0.25">
      <c r="B59" s="12"/>
      <c r="C59" s="12"/>
      <c r="D59" s="265"/>
      <c r="E59" s="53"/>
      <c r="F59" s="53"/>
      <c r="G59" s="53"/>
      <c r="H59" s="316"/>
      <c r="O59" s="105">
        <v>1.02</v>
      </c>
      <c r="P59" s="105">
        <f t="shared" si="10"/>
        <v>18.472200000000001</v>
      </c>
      <c r="T59" s="165" t="s">
        <v>121</v>
      </c>
      <c r="U59" s="159" t="s">
        <v>267</v>
      </c>
      <c r="W59" s="162">
        <v>42255</v>
      </c>
      <c r="X59" s="12">
        <v>16.579999999999998</v>
      </c>
      <c r="Y59" s="12">
        <v>16.63</v>
      </c>
      <c r="Z59" s="12">
        <v>16.04</v>
      </c>
      <c r="AA59" s="12">
        <v>16.32</v>
      </c>
      <c r="AB59" s="117">
        <v>13711000</v>
      </c>
      <c r="AC59" s="12">
        <v>16.27</v>
      </c>
      <c r="AD59">
        <f t="shared" si="6"/>
        <v>0.58999999999999986</v>
      </c>
      <c r="AE59" s="167">
        <f t="shared" si="7"/>
        <v>-2.4524831391783408E-3</v>
      </c>
    </row>
    <row r="60" spans="2:31" x14ac:dyDescent="0.25">
      <c r="B60" s="12"/>
      <c r="C60" s="12"/>
      <c r="D60" s="265"/>
      <c r="E60" s="53"/>
      <c r="F60" s="53"/>
      <c r="G60" s="53"/>
      <c r="H60" s="316"/>
      <c r="O60" s="105">
        <v>1.01</v>
      </c>
      <c r="P60" s="105">
        <f t="shared" si="10"/>
        <v>18.2911</v>
      </c>
      <c r="T60" s="165" t="s">
        <v>122</v>
      </c>
      <c r="U60" s="159" t="s">
        <v>268</v>
      </c>
      <c r="W60" s="162">
        <v>42251</v>
      </c>
      <c r="X60" s="12">
        <v>16.59</v>
      </c>
      <c r="Y60" s="12">
        <v>16.71</v>
      </c>
      <c r="Z60" s="12">
        <v>16.239999999999998</v>
      </c>
      <c r="AA60" s="12">
        <v>16.36</v>
      </c>
      <c r="AB60" s="117">
        <v>15418700</v>
      </c>
      <c r="AC60" s="12">
        <v>16.309999999999999</v>
      </c>
      <c r="AD60">
        <f t="shared" si="6"/>
        <v>0.47000000000000242</v>
      </c>
      <c r="AE60" s="167">
        <f t="shared" si="7"/>
        <v>-3.0321046373365079E-2</v>
      </c>
    </row>
    <row r="61" spans="2:31" x14ac:dyDescent="0.25">
      <c r="O61" s="105">
        <v>1</v>
      </c>
      <c r="P61" s="105">
        <f t="shared" si="10"/>
        <v>18.11</v>
      </c>
      <c r="T61" s="165" t="s">
        <v>123</v>
      </c>
      <c r="U61" s="160">
        <v>6276994</v>
      </c>
      <c r="W61" s="162">
        <v>42250</v>
      </c>
      <c r="X61" s="12">
        <v>16.940000000000001</v>
      </c>
      <c r="Y61" s="12">
        <v>17.59</v>
      </c>
      <c r="Z61" s="12">
        <v>16.649999999999999</v>
      </c>
      <c r="AA61" s="12">
        <v>16.87</v>
      </c>
      <c r="AB61" s="117">
        <v>13572500</v>
      </c>
      <c r="AC61" s="12">
        <v>16.82</v>
      </c>
      <c r="AD61">
        <f t="shared" si="6"/>
        <v>0.94000000000000128</v>
      </c>
      <c r="AE61" s="167">
        <f t="shared" si="7"/>
        <v>0</v>
      </c>
    </row>
    <row r="62" spans="2:31" x14ac:dyDescent="0.25">
      <c r="O62" s="105">
        <v>0.99</v>
      </c>
      <c r="P62" s="105">
        <f t="shared" si="10"/>
        <v>17.928899999999999</v>
      </c>
      <c r="T62" s="165" t="s">
        <v>126</v>
      </c>
      <c r="U62" s="160">
        <v>13672600</v>
      </c>
      <c r="W62" s="162">
        <v>42249</v>
      </c>
      <c r="X62" s="12">
        <v>17.11</v>
      </c>
      <c r="Y62" s="12">
        <v>17.14</v>
      </c>
      <c r="Z62" s="12">
        <v>16.149999999999999</v>
      </c>
      <c r="AA62" s="12">
        <v>16.87</v>
      </c>
      <c r="AB62" s="117">
        <v>14667800</v>
      </c>
      <c r="AC62" s="12">
        <v>16.82</v>
      </c>
      <c r="AD62">
        <f t="shared" si="6"/>
        <v>0.99000000000000199</v>
      </c>
      <c r="AE62" s="167">
        <f t="shared" si="7"/>
        <v>1.1904761904761862E-3</v>
      </c>
    </row>
    <row r="63" spans="2:31" x14ac:dyDescent="0.25">
      <c r="O63" s="105">
        <v>0.98</v>
      </c>
      <c r="P63" s="105">
        <f t="shared" si="10"/>
        <v>17.747799999999998</v>
      </c>
      <c r="T63" s="165" t="s">
        <v>124</v>
      </c>
      <c r="U63" s="159" t="s">
        <v>269</v>
      </c>
      <c r="W63" s="162">
        <v>42248</v>
      </c>
      <c r="X63" s="12">
        <v>16.72</v>
      </c>
      <c r="Y63" s="12">
        <v>17.22</v>
      </c>
      <c r="Z63" s="12">
        <v>16.46</v>
      </c>
      <c r="AA63" s="12">
        <v>16.850000000000001</v>
      </c>
      <c r="AB63" s="117">
        <v>17820400</v>
      </c>
      <c r="AC63" s="12">
        <v>16.8</v>
      </c>
      <c r="AD63">
        <f t="shared" si="6"/>
        <v>0.75999999999999801</v>
      </c>
      <c r="AE63" s="167">
        <f t="shared" si="7"/>
        <v>-2.5522041763340941E-2</v>
      </c>
    </row>
    <row r="64" spans="2:31" x14ac:dyDescent="0.25">
      <c r="O64" s="105">
        <v>0.97</v>
      </c>
      <c r="P64" s="105">
        <f t="shared" si="10"/>
        <v>17.566699999999997</v>
      </c>
      <c r="T64" s="165" t="s">
        <v>127</v>
      </c>
      <c r="U64" s="159" t="s">
        <v>160</v>
      </c>
      <c r="W64" s="162">
        <v>42247</v>
      </c>
      <c r="X64" s="12">
        <v>16.41</v>
      </c>
      <c r="Y64" s="12">
        <v>17.36</v>
      </c>
      <c r="Z64" s="12">
        <v>15.82</v>
      </c>
      <c r="AA64" s="12">
        <v>17.29</v>
      </c>
      <c r="AB64" s="117">
        <v>18458600</v>
      </c>
      <c r="AC64" s="12">
        <v>17.239999999999998</v>
      </c>
      <c r="AD64">
        <f t="shared" si="6"/>
        <v>1.5399999999999991</v>
      </c>
      <c r="AE64" s="167">
        <f t="shared" si="7"/>
        <v>3.8554216867469737E-2</v>
      </c>
    </row>
    <row r="65" spans="15:31" x14ac:dyDescent="0.25">
      <c r="O65" s="105">
        <v>0.96</v>
      </c>
      <c r="P65" s="105">
        <f t="shared" si="10"/>
        <v>17.3856</v>
      </c>
      <c r="T65" s="165" t="s">
        <v>128</v>
      </c>
      <c r="U65" s="159">
        <v>-0.72</v>
      </c>
      <c r="W65" s="162">
        <v>42244</v>
      </c>
      <c r="X65" s="12">
        <v>15.89</v>
      </c>
      <c r="Y65" s="12">
        <v>17.100000000000001</v>
      </c>
      <c r="Z65" s="12">
        <v>15.87</v>
      </c>
      <c r="AA65" s="12">
        <v>16.649999999999999</v>
      </c>
      <c r="AB65" s="117">
        <v>21004800</v>
      </c>
      <c r="AC65" s="12">
        <v>16.600000000000001</v>
      </c>
      <c r="AD65">
        <f t="shared" si="6"/>
        <v>1.2300000000000022</v>
      </c>
      <c r="AE65" s="167">
        <f t="shared" si="7"/>
        <v>4.2713567839196109E-2</v>
      </c>
    </row>
    <row r="66" spans="15:31" x14ac:dyDescent="0.25">
      <c r="O66" s="105">
        <v>0.95</v>
      </c>
      <c r="P66" s="105">
        <f t="shared" si="10"/>
        <v>17.204499999999999</v>
      </c>
      <c r="T66" s="165" t="s">
        <v>125</v>
      </c>
      <c r="U66" s="159" t="s">
        <v>253</v>
      </c>
      <c r="W66" s="162">
        <v>42243</v>
      </c>
      <c r="X66" s="12">
        <v>14.93</v>
      </c>
      <c r="Y66" s="12">
        <v>16.13</v>
      </c>
      <c r="Z66" s="12">
        <v>14.87</v>
      </c>
      <c r="AA66" s="12">
        <v>15.97</v>
      </c>
      <c r="AB66" s="117">
        <v>22410500</v>
      </c>
      <c r="AC66" s="12">
        <v>15.92</v>
      </c>
      <c r="AD66">
        <f t="shared" si="6"/>
        <v>1.2599999999999998</v>
      </c>
      <c r="AE66" s="167">
        <f t="shared" si="7"/>
        <v>8.9664613278576333E-2</v>
      </c>
    </row>
    <row r="67" spans="15:31" x14ac:dyDescent="0.25">
      <c r="O67" s="105">
        <v>0.94</v>
      </c>
      <c r="P67" s="105">
        <f t="shared" si="10"/>
        <v>17.023399999999999</v>
      </c>
      <c r="W67" s="162">
        <v>42242</v>
      </c>
      <c r="X67" s="12">
        <v>14.32</v>
      </c>
      <c r="Y67" s="12">
        <v>14.67</v>
      </c>
      <c r="Z67" s="12">
        <v>14.07</v>
      </c>
      <c r="AA67" s="12">
        <v>14.65</v>
      </c>
      <c r="AB67" s="117">
        <v>13567300</v>
      </c>
      <c r="AC67" s="12">
        <v>14.61</v>
      </c>
      <c r="AD67">
        <f t="shared" si="6"/>
        <v>0.59999999999999964</v>
      </c>
      <c r="AE67" s="167">
        <f t="shared" si="7"/>
        <v>4.3571428571428594E-2</v>
      </c>
    </row>
    <row r="68" spans="15:31" x14ac:dyDescent="0.25">
      <c r="O68" s="105">
        <v>0.93</v>
      </c>
      <c r="P68" s="105">
        <f t="shared" si="10"/>
        <v>16.842300000000002</v>
      </c>
      <c r="W68" s="162">
        <v>42241</v>
      </c>
      <c r="X68" s="12">
        <v>15.1</v>
      </c>
      <c r="Y68" s="12">
        <v>15.1</v>
      </c>
      <c r="Z68" s="12">
        <v>14.03</v>
      </c>
      <c r="AA68" s="12">
        <v>14.04</v>
      </c>
      <c r="AB68" s="117">
        <v>13423400</v>
      </c>
      <c r="AC68" s="12">
        <v>14</v>
      </c>
      <c r="AD68">
        <f t="shared" si="6"/>
        <v>1.0700000000000003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16.661200000000001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16.4801</v>
      </c>
    </row>
    <row r="71" spans="15:31" x14ac:dyDescent="0.25">
      <c r="O71" s="105">
        <v>0.9</v>
      </c>
      <c r="P71" s="105">
        <f t="shared" si="10"/>
        <v>16.298999999999999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7" priority="18">
      <formula>Q7&gt;0</formula>
    </cfRule>
    <cfRule type="expression" dxfId="216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215" priority="11">
      <formula>F51&gt;0</formula>
    </cfRule>
    <cfRule type="expression" dxfId="214" priority="12">
      <formula>F51&lt;0</formula>
    </cfRule>
  </conditionalFormatting>
  <conditionalFormatting sqref="H51:H57">
    <cfRule type="expression" dxfId="213" priority="7">
      <formula>H51&gt;0</formula>
    </cfRule>
    <cfRule type="expression" dxfId="212" priority="8">
      <formula>H51&lt;0</formula>
    </cfRule>
  </conditionalFormatting>
  <conditionalFormatting sqref="H58">
    <cfRule type="expression" dxfId="211" priority="5">
      <formula>H58&gt;0</formula>
    </cfRule>
    <cfRule type="expression" dxfId="210" priority="6">
      <formula>H58&lt;0</formula>
    </cfRule>
  </conditionalFormatting>
  <conditionalFormatting sqref="H59">
    <cfRule type="expression" dxfId="209" priority="3">
      <formula>H59&gt;0</formula>
    </cfRule>
    <cfRule type="expression" dxfId="208" priority="4">
      <formula>H59&lt;0</formula>
    </cfRule>
  </conditionalFormatting>
  <conditionalFormatting sqref="H60">
    <cfRule type="expression" dxfId="207" priority="1">
      <formula>H60&gt;0</formula>
    </cfRule>
    <cfRule type="expression" dxfId="20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42333</v>
      </c>
      <c r="X2" s="54">
        <v>14.98</v>
      </c>
      <c r="Y2" s="54">
        <v>15.06</v>
      </c>
      <c r="Z2" s="54">
        <v>14.75</v>
      </c>
      <c r="AA2" s="54">
        <v>14.84</v>
      </c>
      <c r="AB2" s="126">
        <v>2048100</v>
      </c>
      <c r="AC2" s="11">
        <v>14.84</v>
      </c>
      <c r="AD2" s="2">
        <f>Y2-Z2</f>
        <v>0.3100000000000005</v>
      </c>
      <c r="AE2" s="167">
        <f>AC2/AC3-1</f>
        <v>-1.5915119363395291E-2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42332</v>
      </c>
      <c r="X3" s="54">
        <v>14.63</v>
      </c>
      <c r="Y3" s="54">
        <v>15.11</v>
      </c>
      <c r="Z3" s="54">
        <v>14.55</v>
      </c>
      <c r="AA3" s="54">
        <v>15.08</v>
      </c>
      <c r="AB3" s="126">
        <v>3014900</v>
      </c>
      <c r="AC3" s="11">
        <v>15.08</v>
      </c>
      <c r="AD3" s="2">
        <f t="shared" ref="AD3:AD66" si="2">Y3-Z3</f>
        <v>0.55999999999999872</v>
      </c>
      <c r="AE3" s="167">
        <f t="shared" ref="AE3:AE66" si="3">AC3/AC4-1</f>
        <v>2.7948193592365334E-2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1" si="4">H4*I4-J4</f>
        <v>6506.01</v>
      </c>
      <c r="O4" s="13" t="s">
        <v>66</v>
      </c>
      <c r="Q4" s="71">
        <v>14.84</v>
      </c>
      <c r="T4" s="1">
        <v>42263</v>
      </c>
      <c r="U4" s="47" t="s">
        <v>110</v>
      </c>
      <c r="W4" s="152">
        <v>42331</v>
      </c>
      <c r="X4" s="54">
        <v>14.64</v>
      </c>
      <c r="Y4" s="54">
        <v>14.76</v>
      </c>
      <c r="Z4" s="54">
        <v>14.48</v>
      </c>
      <c r="AA4" s="54">
        <v>14.67</v>
      </c>
      <c r="AB4" s="126">
        <v>2687200</v>
      </c>
      <c r="AC4" s="11">
        <v>14.67</v>
      </c>
      <c r="AD4" s="2">
        <f t="shared" si="2"/>
        <v>0.27999999999999936</v>
      </c>
      <c r="AE4" s="167">
        <f t="shared" si="3"/>
        <v>2.049180327868827E-3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89040</v>
      </c>
      <c r="T5" s="1">
        <v>42313</v>
      </c>
      <c r="U5" s="47" t="s">
        <v>150</v>
      </c>
      <c r="W5" s="152">
        <v>42328</v>
      </c>
      <c r="X5" s="54">
        <v>14.62</v>
      </c>
      <c r="Y5" s="54">
        <v>14.88</v>
      </c>
      <c r="Z5" s="54">
        <v>14.53</v>
      </c>
      <c r="AA5" s="54">
        <v>14.64</v>
      </c>
      <c r="AB5" s="126">
        <v>2088000</v>
      </c>
      <c r="AC5" s="11">
        <v>14.64</v>
      </c>
      <c r="AD5" s="2">
        <f t="shared" si="2"/>
        <v>0.35000000000000142</v>
      </c>
      <c r="AE5" s="167">
        <f t="shared" si="3"/>
        <v>4.8043925875085325E-3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42327</v>
      </c>
      <c r="X6" s="54">
        <v>14.63</v>
      </c>
      <c r="Y6" s="54">
        <v>14.72</v>
      </c>
      <c r="Z6" s="54">
        <v>14.48</v>
      </c>
      <c r="AA6" s="54">
        <v>14.57</v>
      </c>
      <c r="AB6" s="126">
        <v>2493200</v>
      </c>
      <c r="AC6" s="11">
        <v>14.57</v>
      </c>
      <c r="AD6" s="2">
        <f t="shared" si="2"/>
        <v>0.24000000000000021</v>
      </c>
      <c r="AE6" s="167">
        <f t="shared" si="3"/>
        <v>-5.4607508532423799E-3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-13912.760000000038</v>
      </c>
      <c r="R7" s="250" t="s">
        <v>259</v>
      </c>
      <c r="W7" s="152">
        <v>42326</v>
      </c>
      <c r="X7" s="54">
        <v>14.39</v>
      </c>
      <c r="Y7" s="54">
        <v>14.68</v>
      </c>
      <c r="Z7" s="54">
        <v>14.3</v>
      </c>
      <c r="AA7" s="54">
        <v>14.65</v>
      </c>
      <c r="AB7" s="126">
        <v>4383200</v>
      </c>
      <c r="AC7" s="11">
        <v>14.65</v>
      </c>
      <c r="AD7" s="2">
        <f t="shared" si="2"/>
        <v>0.37999999999999901</v>
      </c>
      <c r="AE7" s="167">
        <f t="shared" si="3"/>
        <v>1.8776077885952702E-2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-0.13513731929090614</v>
      </c>
      <c r="R8" s="205"/>
      <c r="W8" s="152">
        <v>42325</v>
      </c>
      <c r="X8" s="54">
        <v>14.91</v>
      </c>
      <c r="Y8" s="54">
        <v>15.03</v>
      </c>
      <c r="Z8" s="54">
        <v>14.32</v>
      </c>
      <c r="AA8" s="54">
        <v>14.38</v>
      </c>
      <c r="AB8" s="126">
        <v>3218000</v>
      </c>
      <c r="AC8" s="11">
        <v>14.38</v>
      </c>
      <c r="AD8" s="2">
        <f t="shared" si="2"/>
        <v>0.70999999999999908</v>
      </c>
      <c r="AE8" s="167">
        <f t="shared" si="3"/>
        <v>-3.6193029490616535E-2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42324</v>
      </c>
      <c r="X9" s="54">
        <v>14.48</v>
      </c>
      <c r="Y9" s="54">
        <v>14.93</v>
      </c>
      <c r="Z9" s="54">
        <v>14.41</v>
      </c>
      <c r="AA9" s="54">
        <v>14.92</v>
      </c>
      <c r="AB9" s="126">
        <v>3162200</v>
      </c>
      <c r="AC9" s="11">
        <v>14.92</v>
      </c>
      <c r="AD9" s="2">
        <f t="shared" si="2"/>
        <v>0.51999999999999957</v>
      </c>
      <c r="AE9" s="167">
        <f t="shared" si="3"/>
        <v>2.7548209366391241E-2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5">
        <v>1000</v>
      </c>
      <c r="I10" s="303">
        <v>14.55</v>
      </c>
      <c r="J10" s="303">
        <v>0.27</v>
      </c>
      <c r="K10" s="303">
        <f t="shared" si="4"/>
        <v>14549.73</v>
      </c>
      <c r="W10" s="152">
        <v>42321</v>
      </c>
      <c r="X10" s="54">
        <v>14.34</v>
      </c>
      <c r="Y10" s="54">
        <v>14.77</v>
      </c>
      <c r="Z10" s="54">
        <v>14.31</v>
      </c>
      <c r="AA10" s="54">
        <v>14.52</v>
      </c>
      <c r="AB10" s="126">
        <v>2964500</v>
      </c>
      <c r="AC10" s="11">
        <v>14.52</v>
      </c>
      <c r="AD10" s="2">
        <f t="shared" si="2"/>
        <v>0.45999999999999908</v>
      </c>
      <c r="AE10" s="167">
        <f t="shared" si="3"/>
        <v>1.6095171448565537E-2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42320</v>
      </c>
      <c r="X11" s="54">
        <v>14.38</v>
      </c>
      <c r="Y11" s="54">
        <v>14.74</v>
      </c>
      <c r="Z11" s="54">
        <v>14.27</v>
      </c>
      <c r="AA11" s="54">
        <v>14.29</v>
      </c>
      <c r="AB11" s="126">
        <v>3372300</v>
      </c>
      <c r="AC11" s="11">
        <v>14.29</v>
      </c>
      <c r="AD11" s="2">
        <f t="shared" si="2"/>
        <v>0.47000000000000064</v>
      </c>
      <c r="AE11" s="167">
        <f t="shared" si="3"/>
        <v>-1.3802622498274797E-2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42319</v>
      </c>
      <c r="X12" s="54">
        <v>14.76</v>
      </c>
      <c r="Y12" s="54">
        <v>14.86</v>
      </c>
      <c r="Z12" s="54">
        <v>14.22</v>
      </c>
      <c r="AA12" s="54">
        <v>14.49</v>
      </c>
      <c r="AB12" s="126">
        <v>3628700</v>
      </c>
      <c r="AC12" s="11">
        <v>14.49</v>
      </c>
      <c r="AD12" s="2">
        <f t="shared" si="2"/>
        <v>0.63999999999999879</v>
      </c>
      <c r="AE12" s="167">
        <f t="shared" si="3"/>
        <v>-1.7627118644067741E-2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42318</v>
      </c>
      <c r="X13" s="54">
        <v>14.64</v>
      </c>
      <c r="Y13" s="54">
        <v>14.93</v>
      </c>
      <c r="Z13" s="54">
        <v>14.55</v>
      </c>
      <c r="AA13" s="54">
        <v>14.75</v>
      </c>
      <c r="AB13" s="126">
        <v>3659800</v>
      </c>
      <c r="AC13" s="11">
        <v>14.75</v>
      </c>
      <c r="AD13" s="2">
        <f t="shared" si="2"/>
        <v>0.37999999999999901</v>
      </c>
      <c r="AE13" s="167">
        <f t="shared" si="3"/>
        <v>3.4013605442178019E-3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42317</v>
      </c>
      <c r="X14" s="54">
        <v>14.6</v>
      </c>
      <c r="Y14" s="54">
        <v>14.87</v>
      </c>
      <c r="Z14" s="54">
        <v>14.5</v>
      </c>
      <c r="AA14" s="54">
        <v>14.7</v>
      </c>
      <c r="AB14" s="126">
        <v>3275000</v>
      </c>
      <c r="AC14" s="11">
        <v>14.7</v>
      </c>
      <c r="AD14" s="2">
        <f t="shared" si="2"/>
        <v>0.36999999999999922</v>
      </c>
      <c r="AE14" s="167">
        <f t="shared" si="3"/>
        <v>6.1601642710471527E-3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42314</v>
      </c>
      <c r="X15" s="54">
        <v>14.7</v>
      </c>
      <c r="Y15" s="54">
        <v>14.71</v>
      </c>
      <c r="Z15" s="54">
        <v>14.3</v>
      </c>
      <c r="AA15" s="54">
        <v>14.61</v>
      </c>
      <c r="AB15" s="126">
        <v>5987500</v>
      </c>
      <c r="AC15" s="11">
        <v>14.61</v>
      </c>
      <c r="AD15" s="2">
        <f t="shared" si="2"/>
        <v>0.41000000000000014</v>
      </c>
      <c r="AE15" s="167">
        <f t="shared" si="3"/>
        <v>-1.814516129032262E-2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42313</v>
      </c>
      <c r="X16" s="54">
        <v>15.31</v>
      </c>
      <c r="Y16" s="54">
        <v>15.4</v>
      </c>
      <c r="Z16" s="54">
        <v>14.85</v>
      </c>
      <c r="AA16" s="54">
        <v>14.88</v>
      </c>
      <c r="AB16" s="126">
        <v>6330100</v>
      </c>
      <c r="AC16" s="11">
        <v>14.88</v>
      </c>
      <c r="AD16" s="2">
        <f t="shared" si="2"/>
        <v>0.55000000000000071</v>
      </c>
      <c r="AE16" s="167">
        <f t="shared" si="3"/>
        <v>-3.0618892508143203E-2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42312</v>
      </c>
      <c r="X17" s="54">
        <v>15.38</v>
      </c>
      <c r="Y17" s="54">
        <v>15.99</v>
      </c>
      <c r="Z17" s="54">
        <v>15.22</v>
      </c>
      <c r="AA17" s="54">
        <v>15.35</v>
      </c>
      <c r="AB17" s="126">
        <v>5353300</v>
      </c>
      <c r="AC17" s="11">
        <v>15.35</v>
      </c>
      <c r="AD17" s="2">
        <f t="shared" si="2"/>
        <v>0.76999999999999957</v>
      </c>
      <c r="AE17" s="167">
        <f t="shared" si="3"/>
        <v>3.2679738562091387E-3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42311</v>
      </c>
      <c r="X18" s="54">
        <v>15.35</v>
      </c>
      <c r="Y18" s="54">
        <v>15.42</v>
      </c>
      <c r="Z18" s="54">
        <v>15.1</v>
      </c>
      <c r="AA18" s="54">
        <v>15.3</v>
      </c>
      <c r="AB18" s="126">
        <v>5687000</v>
      </c>
      <c r="AC18" s="11">
        <v>15.3</v>
      </c>
      <c r="AD18" s="2">
        <f t="shared" si="2"/>
        <v>0.32000000000000028</v>
      </c>
      <c r="AE18" s="167">
        <f t="shared" si="3"/>
        <v>-7.1382219338091968E-3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42310</v>
      </c>
      <c r="X19" s="54">
        <v>15.32</v>
      </c>
      <c r="Y19" s="54">
        <v>15.47</v>
      </c>
      <c r="Z19" s="54">
        <v>15.17</v>
      </c>
      <c r="AA19" s="54">
        <v>15.41</v>
      </c>
      <c r="AB19" s="126">
        <v>5921400</v>
      </c>
      <c r="AC19" s="11">
        <v>15.41</v>
      </c>
      <c r="AD19" s="2">
        <f t="shared" si="2"/>
        <v>0.30000000000000071</v>
      </c>
      <c r="AE19" s="167">
        <f t="shared" si="3"/>
        <v>-6.4474532559638531E-3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42307</v>
      </c>
      <c r="X20" s="54">
        <v>14.71</v>
      </c>
      <c r="Y20" s="54">
        <v>15.58</v>
      </c>
      <c r="Z20" s="54">
        <v>14.7</v>
      </c>
      <c r="AA20" s="54">
        <v>15.51</v>
      </c>
      <c r="AB20" s="126">
        <v>5653400</v>
      </c>
      <c r="AC20" s="11">
        <v>15.51</v>
      </c>
      <c r="AD20" s="2">
        <f t="shared" si="2"/>
        <v>0.88000000000000078</v>
      </c>
      <c r="AE20" s="167">
        <f t="shared" si="3"/>
        <v>3.8152610441767099E-2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42306</v>
      </c>
      <c r="X21" s="54">
        <v>14.78</v>
      </c>
      <c r="Y21" s="54">
        <v>15.08</v>
      </c>
      <c r="Z21" s="54">
        <v>14.73</v>
      </c>
      <c r="AA21" s="54">
        <v>14.94</v>
      </c>
      <c r="AB21" s="126">
        <v>4137100</v>
      </c>
      <c r="AC21" s="11">
        <v>14.94</v>
      </c>
      <c r="AD21" s="2">
        <f t="shared" si="2"/>
        <v>0.34999999999999964</v>
      </c>
      <c r="AE21" s="167">
        <f t="shared" si="3"/>
        <v>4.0322580645160144E-3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42305</v>
      </c>
      <c r="X22" s="54">
        <v>14.63</v>
      </c>
      <c r="Y22" s="54">
        <v>15.13</v>
      </c>
      <c r="Z22" s="54">
        <v>14.58</v>
      </c>
      <c r="AA22" s="54">
        <v>14.88</v>
      </c>
      <c r="AB22" s="126">
        <v>3882700</v>
      </c>
      <c r="AC22" s="11">
        <v>14.88</v>
      </c>
      <c r="AD22" s="2">
        <f t="shared" si="2"/>
        <v>0.55000000000000071</v>
      </c>
      <c r="AE22" s="167">
        <f t="shared" si="3"/>
        <v>1.848049281314168E-2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42304</v>
      </c>
      <c r="X23" s="54">
        <v>14.8</v>
      </c>
      <c r="Y23" s="54">
        <v>14.89</v>
      </c>
      <c r="Z23" s="54">
        <v>14.52</v>
      </c>
      <c r="AA23" s="54">
        <v>14.61</v>
      </c>
      <c r="AB23" s="126">
        <v>5091600</v>
      </c>
      <c r="AC23" s="11">
        <v>14.61</v>
      </c>
      <c r="AD23" s="2">
        <f t="shared" si="2"/>
        <v>0.37000000000000099</v>
      </c>
      <c r="AE23" s="167">
        <f t="shared" si="3"/>
        <v>-2.012072434607648E-2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42303</v>
      </c>
      <c r="X24" s="54">
        <v>15.12</v>
      </c>
      <c r="Y24" s="54">
        <v>15.16</v>
      </c>
      <c r="Z24" s="54">
        <v>14.77</v>
      </c>
      <c r="AA24" s="54">
        <v>14.91</v>
      </c>
      <c r="AB24" s="126">
        <v>3824900</v>
      </c>
      <c r="AC24" s="11">
        <v>14.91</v>
      </c>
      <c r="AD24" s="2">
        <f t="shared" si="2"/>
        <v>0.39000000000000057</v>
      </c>
      <c r="AE24" s="167">
        <f t="shared" si="3"/>
        <v>-1.8433179723502224E-2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42300</v>
      </c>
      <c r="X25" s="54">
        <v>15.85</v>
      </c>
      <c r="Y25" s="54">
        <v>15.88</v>
      </c>
      <c r="Z25" s="54">
        <v>15.18</v>
      </c>
      <c r="AA25" s="54">
        <v>15.19</v>
      </c>
      <c r="AB25" s="126">
        <v>5092400</v>
      </c>
      <c r="AC25" s="11">
        <v>15.19</v>
      </c>
      <c r="AD25" s="2">
        <f t="shared" si="2"/>
        <v>0.70000000000000107</v>
      </c>
      <c r="AE25" s="167">
        <f t="shared" si="3"/>
        <v>-3.9215686274509887E-2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42299</v>
      </c>
      <c r="X26" s="54">
        <v>15.88</v>
      </c>
      <c r="Y26" s="54">
        <v>15.95</v>
      </c>
      <c r="Z26" s="54">
        <v>15.59</v>
      </c>
      <c r="AA26" s="54">
        <v>15.81</v>
      </c>
      <c r="AB26" s="126">
        <v>4084300</v>
      </c>
      <c r="AC26" s="11">
        <v>15.81</v>
      </c>
      <c r="AD26" s="2">
        <f t="shared" si="2"/>
        <v>0.35999999999999943</v>
      </c>
      <c r="AE26" s="167">
        <f t="shared" si="3"/>
        <v>3.1725888324873885E-3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42298</v>
      </c>
      <c r="X27" s="54">
        <v>16.260000000000002</v>
      </c>
      <c r="Y27" s="54">
        <v>16.329999999999998</v>
      </c>
      <c r="Z27" s="54">
        <v>15.68</v>
      </c>
      <c r="AA27" s="54">
        <v>15.76</v>
      </c>
      <c r="AB27" s="126">
        <v>3647100</v>
      </c>
      <c r="AC27" s="11">
        <v>15.76</v>
      </c>
      <c r="AD27" s="2">
        <f t="shared" si="2"/>
        <v>0.64999999999999858</v>
      </c>
      <c r="AE27" s="167">
        <f t="shared" si="3"/>
        <v>-2.9556650246305383E-2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42297</v>
      </c>
      <c r="X28" s="54">
        <v>16.25</v>
      </c>
      <c r="Y28" s="54">
        <v>16.600000000000001</v>
      </c>
      <c r="Z28" s="54">
        <v>16.21</v>
      </c>
      <c r="AA28" s="54">
        <v>16.239999999999998</v>
      </c>
      <c r="AB28" s="126">
        <v>2488800</v>
      </c>
      <c r="AC28" s="11">
        <v>16.239999999999998</v>
      </c>
      <c r="AD28" s="2">
        <f t="shared" si="2"/>
        <v>0.39000000000000057</v>
      </c>
      <c r="AE28" s="167">
        <f t="shared" si="3"/>
        <v>-3.6809815950921143E-3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42296</v>
      </c>
      <c r="X29" s="54">
        <v>16.11</v>
      </c>
      <c r="Y29" s="54">
        <v>16.3</v>
      </c>
      <c r="Z29" s="54">
        <v>15.94</v>
      </c>
      <c r="AA29" s="54">
        <v>16.3</v>
      </c>
      <c r="AB29" s="126">
        <v>2960000</v>
      </c>
      <c r="AC29" s="11">
        <v>16.3</v>
      </c>
      <c r="AD29" s="2">
        <f t="shared" si="2"/>
        <v>0.36000000000000121</v>
      </c>
      <c r="AE29" s="167">
        <f t="shared" si="3"/>
        <v>8.0395794681509258E-3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42293</v>
      </c>
      <c r="X30" s="54">
        <v>16.350000000000001</v>
      </c>
      <c r="Y30" s="54">
        <v>16.47</v>
      </c>
      <c r="Z30" s="54">
        <v>16</v>
      </c>
      <c r="AA30" s="54">
        <v>16.170000000000002</v>
      </c>
      <c r="AB30" s="126">
        <v>2242700</v>
      </c>
      <c r="AC30" s="11">
        <v>16.170000000000002</v>
      </c>
      <c r="AD30" s="2">
        <f t="shared" si="2"/>
        <v>0.46999999999999886</v>
      </c>
      <c r="AE30" s="167">
        <f t="shared" si="3"/>
        <v>-9.1911764705882026E-3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42292</v>
      </c>
      <c r="X31" s="54">
        <v>16.25</v>
      </c>
      <c r="Y31" s="54">
        <v>16.43</v>
      </c>
      <c r="Z31" s="54">
        <v>16.079999999999998</v>
      </c>
      <c r="AA31" s="54">
        <v>16.32</v>
      </c>
      <c r="AB31" s="126">
        <v>2558700</v>
      </c>
      <c r="AC31" s="11">
        <v>16.32</v>
      </c>
      <c r="AD31" s="2">
        <f t="shared" si="2"/>
        <v>0.35000000000000142</v>
      </c>
      <c r="AE31" s="167">
        <f t="shared" si="3"/>
        <v>4.9261083743843415E-3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42291</v>
      </c>
      <c r="X32" s="54">
        <v>16.21</v>
      </c>
      <c r="Y32" s="54">
        <v>16.52</v>
      </c>
      <c r="Z32" s="54">
        <v>16.149999999999999</v>
      </c>
      <c r="AA32" s="54">
        <v>16.239999999999998</v>
      </c>
      <c r="AB32" s="126">
        <v>2255300</v>
      </c>
      <c r="AC32" s="11">
        <v>16.239999999999998</v>
      </c>
      <c r="AD32" s="2">
        <f t="shared" si="2"/>
        <v>0.37000000000000099</v>
      </c>
      <c r="AE32" s="167">
        <f t="shared" si="3"/>
        <v>1.2330456226881115E-3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42290</v>
      </c>
      <c r="X33" s="54">
        <v>15.98</v>
      </c>
      <c r="Y33" s="54">
        <v>16.440000000000001</v>
      </c>
      <c r="Z33" s="54">
        <v>15.94</v>
      </c>
      <c r="AA33" s="54">
        <v>16.22</v>
      </c>
      <c r="AB33" s="126">
        <v>2889300</v>
      </c>
      <c r="AC33" s="11">
        <v>16.22</v>
      </c>
      <c r="AD33" s="2">
        <f t="shared" si="2"/>
        <v>0.50000000000000178</v>
      </c>
      <c r="AE33" s="167">
        <f t="shared" si="3"/>
        <v>8.0795525170913596E-3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42289</v>
      </c>
      <c r="X34" s="54">
        <v>16.399999999999999</v>
      </c>
      <c r="Y34" s="54">
        <v>16.54</v>
      </c>
      <c r="Z34" s="54">
        <v>15.99</v>
      </c>
      <c r="AA34" s="54">
        <v>16.09</v>
      </c>
      <c r="AB34" s="126">
        <v>2904700</v>
      </c>
      <c r="AC34" s="11">
        <v>16.09</v>
      </c>
      <c r="AD34" s="2">
        <f t="shared" si="2"/>
        <v>0.54999999999999893</v>
      </c>
      <c r="AE34" s="167">
        <f t="shared" si="3"/>
        <v>-2.0097442143727218E-2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42286</v>
      </c>
      <c r="X35" s="54">
        <v>16.510000000000002</v>
      </c>
      <c r="Y35" s="54">
        <v>16.579999999999998</v>
      </c>
      <c r="Z35" s="54">
        <v>16.18</v>
      </c>
      <c r="AA35" s="54">
        <v>16.420000000000002</v>
      </c>
      <c r="AB35" s="126">
        <v>3220000</v>
      </c>
      <c r="AC35" s="11">
        <v>16.420000000000002</v>
      </c>
      <c r="AD35" s="2">
        <f t="shared" si="2"/>
        <v>0.39999999999999858</v>
      </c>
      <c r="AE35" s="167">
        <f t="shared" si="3"/>
        <v>-4.8484848484847687E-3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42285</v>
      </c>
      <c r="X36" s="54">
        <v>15.96</v>
      </c>
      <c r="Y36" s="54">
        <v>16.52</v>
      </c>
      <c r="Z36" s="54">
        <v>15.95</v>
      </c>
      <c r="AA36" s="54">
        <v>16.5</v>
      </c>
      <c r="AB36" s="126">
        <v>4728700</v>
      </c>
      <c r="AC36" s="11">
        <v>16.5</v>
      </c>
      <c r="AD36" s="2">
        <f t="shared" si="2"/>
        <v>0.57000000000000028</v>
      </c>
      <c r="AE36" s="167">
        <f t="shared" si="3"/>
        <v>3.125E-2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42284</v>
      </c>
      <c r="X37" s="54">
        <v>16.04</v>
      </c>
      <c r="Y37" s="54">
        <v>16.32</v>
      </c>
      <c r="Z37" s="54">
        <v>15.88</v>
      </c>
      <c r="AA37" s="54">
        <v>16</v>
      </c>
      <c r="AB37" s="126">
        <v>3292000</v>
      </c>
      <c r="AC37" s="11">
        <v>16</v>
      </c>
      <c r="AD37" s="2">
        <f t="shared" si="2"/>
        <v>0.4399999999999995</v>
      </c>
      <c r="AE37" s="167">
        <f t="shared" si="3"/>
        <v>2.5062656641603454E-3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42283</v>
      </c>
      <c r="X38" s="54">
        <v>16.010000000000002</v>
      </c>
      <c r="Y38" s="54">
        <v>16.2</v>
      </c>
      <c r="Z38" s="54">
        <v>15.71</v>
      </c>
      <c r="AA38" s="54">
        <v>15.96</v>
      </c>
      <c r="AB38" s="126">
        <v>5690800</v>
      </c>
      <c r="AC38" s="11">
        <v>15.96</v>
      </c>
      <c r="AD38" s="2">
        <f t="shared" si="2"/>
        <v>0.48999999999999844</v>
      </c>
      <c r="AE38" s="167">
        <f t="shared" si="3"/>
        <v>-5.6074766355139749E-3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42282</v>
      </c>
      <c r="X39" s="54">
        <v>15.5</v>
      </c>
      <c r="Y39" s="54">
        <v>16.09</v>
      </c>
      <c r="Z39" s="54">
        <v>15.5</v>
      </c>
      <c r="AA39" s="54">
        <v>16.05</v>
      </c>
      <c r="AB39" s="126">
        <v>6309200</v>
      </c>
      <c r="AC39" s="11">
        <v>16.05</v>
      </c>
      <c r="AD39" s="2">
        <f t="shared" si="2"/>
        <v>0.58999999999999986</v>
      </c>
      <c r="AE39" s="167">
        <f t="shared" si="3"/>
        <v>4.2207792207792139E-2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42279</v>
      </c>
      <c r="X40" s="54">
        <v>14.64</v>
      </c>
      <c r="Y40" s="54">
        <v>15.41</v>
      </c>
      <c r="Z40" s="54">
        <v>14.53</v>
      </c>
      <c r="AA40" s="54">
        <v>15.4</v>
      </c>
      <c r="AB40" s="126">
        <v>5478200</v>
      </c>
      <c r="AC40" s="11">
        <v>15.4</v>
      </c>
      <c r="AD40" s="2">
        <f t="shared" si="2"/>
        <v>0.88000000000000078</v>
      </c>
      <c r="AE40" s="167">
        <f t="shared" si="3"/>
        <v>4.5485403937542523E-2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42278</v>
      </c>
      <c r="X41" s="54">
        <v>14.66</v>
      </c>
      <c r="Y41" s="54">
        <v>15.05</v>
      </c>
      <c r="Z41" s="54">
        <v>14.35</v>
      </c>
      <c r="AA41" s="54">
        <v>14.73</v>
      </c>
      <c r="AB41" s="126">
        <v>5078200</v>
      </c>
      <c r="AC41" s="11">
        <v>14.73</v>
      </c>
      <c r="AD41" s="2">
        <f t="shared" si="2"/>
        <v>0.70000000000000107</v>
      </c>
      <c r="AE41" s="167">
        <f t="shared" si="3"/>
        <v>8.9041095890411981E-3</v>
      </c>
    </row>
    <row r="42" spans="1:31" x14ac:dyDescent="0.25">
      <c r="B42" s="1">
        <v>42328</v>
      </c>
      <c r="C42" s="302">
        <v>1000</v>
      </c>
      <c r="D42" s="303">
        <v>14.45</v>
      </c>
      <c r="E42" s="303">
        <v>0</v>
      </c>
      <c r="F42" s="303">
        <f t="shared" si="6"/>
        <v>14450</v>
      </c>
      <c r="W42" s="152">
        <v>42277</v>
      </c>
      <c r="X42" s="54">
        <v>14.44</v>
      </c>
      <c r="Y42" s="54">
        <v>14.73</v>
      </c>
      <c r="Z42" s="54">
        <v>14.34</v>
      </c>
      <c r="AA42" s="54">
        <v>14.6</v>
      </c>
      <c r="AB42" s="126">
        <v>6181900</v>
      </c>
      <c r="AC42" s="11">
        <v>14.6</v>
      </c>
      <c r="AD42" s="2">
        <f t="shared" si="2"/>
        <v>0.39000000000000057</v>
      </c>
      <c r="AE42" s="167">
        <f t="shared" si="3"/>
        <v>2.0979020979020824E-2</v>
      </c>
    </row>
    <row r="43" spans="1:31" x14ac:dyDescent="0.25">
      <c r="W43" s="152">
        <v>42276</v>
      </c>
      <c r="X43" s="54">
        <v>14.44</v>
      </c>
      <c r="Y43" s="54">
        <v>14.49</v>
      </c>
      <c r="Z43" s="54">
        <v>14.21</v>
      </c>
      <c r="AA43" s="54">
        <v>14.3</v>
      </c>
      <c r="AB43" s="126">
        <v>4849100</v>
      </c>
      <c r="AC43" s="11">
        <v>14.3</v>
      </c>
      <c r="AD43" s="2">
        <f t="shared" si="2"/>
        <v>0.27999999999999936</v>
      </c>
      <c r="AE43" s="167">
        <f t="shared" si="3"/>
        <v>-3.4843205574912606E-3</v>
      </c>
    </row>
    <row r="44" spans="1:31" x14ac:dyDescent="0.25">
      <c r="W44" s="152">
        <v>42275</v>
      </c>
      <c r="X44" s="54">
        <v>14.36</v>
      </c>
      <c r="Y44" s="54">
        <v>14.54</v>
      </c>
      <c r="Z44" s="54">
        <v>14.26</v>
      </c>
      <c r="AA44" s="54">
        <v>14.35</v>
      </c>
      <c r="AB44" s="126">
        <v>6842000</v>
      </c>
      <c r="AC44" s="11">
        <v>14.35</v>
      </c>
      <c r="AD44" s="2">
        <f t="shared" si="2"/>
        <v>0.27999999999999936</v>
      </c>
      <c r="AE44" s="167">
        <f t="shared" si="3"/>
        <v>-3.4722222222223209E-3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42272</v>
      </c>
      <c r="X45" s="54">
        <v>14.57</v>
      </c>
      <c r="Y45" s="54">
        <v>14.67</v>
      </c>
      <c r="Z45" s="54">
        <v>14.32</v>
      </c>
      <c r="AA45" s="54">
        <v>14.4</v>
      </c>
      <c r="AB45" s="126">
        <v>4179100</v>
      </c>
      <c r="AC45" s="11">
        <v>14.4</v>
      </c>
      <c r="AD45" s="2">
        <f t="shared" si="2"/>
        <v>0.34999999999999964</v>
      </c>
      <c r="AE45" s="167">
        <f t="shared" si="3"/>
        <v>-4.1493775933609811E-3</v>
      </c>
    </row>
    <row r="46" spans="1:31" ht="20.25" thickBot="1" x14ac:dyDescent="0.35">
      <c r="O46" s="338" t="s">
        <v>78</v>
      </c>
      <c r="P46" s="338"/>
      <c r="Q46" s="2"/>
      <c r="T46" s="127" t="s">
        <v>102</v>
      </c>
      <c r="U46" s="131"/>
      <c r="W46" s="152">
        <v>42271</v>
      </c>
      <c r="X46" s="54">
        <v>14.52</v>
      </c>
      <c r="Y46" s="54">
        <v>14.68</v>
      </c>
      <c r="Z46" s="54">
        <v>14.09</v>
      </c>
      <c r="AA46" s="54">
        <v>14.46</v>
      </c>
      <c r="AB46" s="126">
        <v>6051100</v>
      </c>
      <c r="AC46" s="11">
        <v>14.46</v>
      </c>
      <c r="AD46" s="2">
        <f t="shared" si="2"/>
        <v>0.58999999999999986</v>
      </c>
      <c r="AE46" s="167">
        <f t="shared" si="3"/>
        <v>-1.3642564802182733E-2</v>
      </c>
    </row>
    <row r="47" spans="1:31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1" t="s">
        <v>234</v>
      </c>
      <c r="H47" s="255" t="s">
        <v>98</v>
      </c>
      <c r="O47" s="105">
        <v>1.1000000000000001</v>
      </c>
      <c r="P47" s="105">
        <f>O47*$Q$4</f>
        <v>16.324000000000002</v>
      </c>
      <c r="Q47" s="2"/>
      <c r="T47" s="130" t="s">
        <v>114</v>
      </c>
      <c r="U47" s="128">
        <v>15.08</v>
      </c>
      <c r="W47" s="152">
        <v>42270</v>
      </c>
      <c r="X47" s="54">
        <v>14.79</v>
      </c>
      <c r="Y47" s="54">
        <v>15.14</v>
      </c>
      <c r="Z47" s="54">
        <v>14.57</v>
      </c>
      <c r="AA47" s="54">
        <v>14.66</v>
      </c>
      <c r="AB47" s="126">
        <v>5434600</v>
      </c>
      <c r="AC47" s="11">
        <v>14.66</v>
      </c>
      <c r="AD47" s="2">
        <f t="shared" si="2"/>
        <v>0.57000000000000028</v>
      </c>
      <c r="AE47" s="167">
        <f t="shared" si="3"/>
        <v>-8.789722785665921E-3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6">
        <f>IF(C48=0, D48, (E48-D48)/D48)</f>
        <v>-0.16082711085583001</v>
      </c>
      <c r="O48" s="105">
        <v>1.0900000000000001</v>
      </c>
      <c r="P48" s="105">
        <f t="shared" ref="P48:P67" si="7">O48*$Q$4</f>
        <v>16.175599999999999</v>
      </c>
      <c r="Q48" s="2"/>
      <c r="T48" s="130" t="s">
        <v>115</v>
      </c>
      <c r="U48" s="128">
        <v>14.98</v>
      </c>
      <c r="W48" s="152">
        <v>42269</v>
      </c>
      <c r="X48" s="54">
        <v>15.26</v>
      </c>
      <c r="Y48" s="54">
        <v>15.27</v>
      </c>
      <c r="Z48" s="54">
        <v>14.34</v>
      </c>
      <c r="AA48" s="54">
        <v>14.79</v>
      </c>
      <c r="AB48" s="126">
        <v>8531500</v>
      </c>
      <c r="AC48" s="11">
        <v>14.79</v>
      </c>
      <c r="AD48" s="2">
        <f t="shared" si="2"/>
        <v>0.92999999999999972</v>
      </c>
      <c r="AE48" s="167">
        <f t="shared" si="3"/>
        <v>-3.7735849056603765E-2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IF(C49=0, 0,D49*C49)</f>
        <v>96277.3</v>
      </c>
      <c r="H49" s="316">
        <f t="shared" ref="H49:H55" si="9">IF(C49=0, D49, (E49-D49)/D49)</f>
        <v>-0.14187248707639291</v>
      </c>
      <c r="O49" s="105">
        <v>1.08</v>
      </c>
      <c r="P49" s="105">
        <f t="shared" si="7"/>
        <v>16.027200000000001</v>
      </c>
      <c r="Q49" s="2"/>
      <c r="T49" s="130" t="s">
        <v>116</v>
      </c>
      <c r="U49" s="128" t="s">
        <v>270</v>
      </c>
      <c r="W49" s="152">
        <v>42268</v>
      </c>
      <c r="X49" s="54">
        <v>15.59</v>
      </c>
      <c r="Y49" s="54">
        <v>15.88</v>
      </c>
      <c r="Z49" s="54">
        <v>15.31</v>
      </c>
      <c r="AA49" s="54">
        <v>15.37</v>
      </c>
      <c r="AB49" s="126">
        <v>5296200</v>
      </c>
      <c r="AC49" s="11">
        <v>15.37</v>
      </c>
      <c r="AD49" s="2">
        <f t="shared" si="2"/>
        <v>0.57000000000000028</v>
      </c>
      <c r="AE49" s="167">
        <f t="shared" si="3"/>
        <v>-7.7469335054874966E-3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6">
        <f t="shared" si="9"/>
        <v>-0.10502019619157522</v>
      </c>
      <c r="O50" s="105">
        <v>1.07</v>
      </c>
      <c r="P50" s="105">
        <f t="shared" si="7"/>
        <v>15.8788</v>
      </c>
      <c r="Q50" s="2"/>
      <c r="T50" s="130" t="s">
        <v>117</v>
      </c>
      <c r="U50" s="128" t="s">
        <v>271</v>
      </c>
      <c r="W50" s="152">
        <v>42265</v>
      </c>
      <c r="X50" s="54">
        <v>16.100000000000001</v>
      </c>
      <c r="Y50" s="54">
        <v>16.11</v>
      </c>
      <c r="Z50" s="54">
        <v>15.4</v>
      </c>
      <c r="AA50" s="54">
        <v>15.49</v>
      </c>
      <c r="AB50" s="126">
        <v>6544900</v>
      </c>
      <c r="AC50" s="11">
        <v>15.49</v>
      </c>
      <c r="AD50" s="2">
        <f t="shared" si="2"/>
        <v>0.70999999999999908</v>
      </c>
      <c r="AE50" s="167">
        <f t="shared" si="3"/>
        <v>-2.8230865746549538E-2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6">
        <f t="shared" si="9"/>
        <v>-0.13588850174216019</v>
      </c>
      <c r="I51"/>
      <c r="O51" s="105">
        <v>1.06</v>
      </c>
      <c r="P51" s="105">
        <f t="shared" si="7"/>
        <v>15.730400000000001</v>
      </c>
      <c r="Q51" s="2"/>
      <c r="T51" s="130" t="s">
        <v>118</v>
      </c>
      <c r="U51" s="128">
        <v>21.61</v>
      </c>
      <c r="W51" s="152">
        <v>42264</v>
      </c>
      <c r="X51" s="54">
        <v>15.88</v>
      </c>
      <c r="Y51" s="54">
        <v>16.21</v>
      </c>
      <c r="Z51" s="54">
        <v>15.74</v>
      </c>
      <c r="AA51" s="54">
        <v>15.94</v>
      </c>
      <c r="AB51" s="126">
        <v>2671800</v>
      </c>
      <c r="AC51" s="11">
        <v>15.94</v>
      </c>
      <c r="AD51" s="2">
        <f t="shared" si="2"/>
        <v>0.47000000000000064</v>
      </c>
      <c r="AE51" s="167">
        <f t="shared" si="3"/>
        <v>5.6782334384857247E-3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6">
        <f t="shared" si="9"/>
        <v>-0.14319667260843724</v>
      </c>
      <c r="O52" s="105">
        <v>1.05</v>
      </c>
      <c r="P52" s="105">
        <f t="shared" si="7"/>
        <v>15.582000000000001</v>
      </c>
      <c r="Q52" s="2"/>
      <c r="T52" s="130" t="s">
        <v>119</v>
      </c>
      <c r="U52" s="128">
        <v>1.09588</v>
      </c>
      <c r="W52" s="152">
        <v>42263</v>
      </c>
      <c r="X52" s="54">
        <v>15.78</v>
      </c>
      <c r="Y52" s="54">
        <v>15.98</v>
      </c>
      <c r="Z52" s="54">
        <v>15.77</v>
      </c>
      <c r="AA52" s="54">
        <v>15.85</v>
      </c>
      <c r="AB52" s="126">
        <v>2345300</v>
      </c>
      <c r="AC52" s="11">
        <v>15.85</v>
      </c>
      <c r="AD52" s="2">
        <f t="shared" si="2"/>
        <v>0.21000000000000085</v>
      </c>
      <c r="AE52" s="167">
        <f t="shared" si="3"/>
        <v>3.7998733375554927E-3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6">
        <f t="shared" si="9"/>
        <v>-0.13154831199068684</v>
      </c>
      <c r="O53" s="105">
        <v>1.04</v>
      </c>
      <c r="P53" s="105">
        <f t="shared" si="7"/>
        <v>15.4336</v>
      </c>
      <c r="Q53" s="2"/>
      <c r="T53" s="130" t="s">
        <v>120</v>
      </c>
      <c r="U53" s="128" t="s">
        <v>160</v>
      </c>
      <c r="W53" s="152">
        <v>42262</v>
      </c>
      <c r="X53" s="54">
        <v>15.82</v>
      </c>
      <c r="Y53" s="54">
        <v>15.9</v>
      </c>
      <c r="Z53" s="54">
        <v>15.62</v>
      </c>
      <c r="AA53" s="54">
        <v>15.79</v>
      </c>
      <c r="AB53" s="126">
        <v>3650900</v>
      </c>
      <c r="AC53" s="11">
        <v>15.79</v>
      </c>
      <c r="AD53" s="2">
        <f t="shared" si="2"/>
        <v>0.28000000000000114</v>
      </c>
      <c r="AE53" s="167">
        <f t="shared" si="3"/>
        <v>1.4129736673089255E-2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6">
        <f t="shared" si="9"/>
        <v>-0.14353782013103028</v>
      </c>
      <c r="O54" s="105">
        <v>1.03</v>
      </c>
      <c r="P54" s="105">
        <f t="shared" si="7"/>
        <v>15.2852</v>
      </c>
      <c r="Q54" s="2"/>
      <c r="T54" s="130"/>
      <c r="U54" s="128"/>
      <c r="W54" s="152">
        <v>42261</v>
      </c>
      <c r="X54" s="54">
        <v>15.26</v>
      </c>
      <c r="Y54" s="54">
        <v>15.6</v>
      </c>
      <c r="Z54" s="54">
        <v>15.12</v>
      </c>
      <c r="AA54" s="54">
        <v>15.57</v>
      </c>
      <c r="AB54" s="126">
        <v>4760800</v>
      </c>
      <c r="AC54" s="11">
        <v>15.57</v>
      </c>
      <c r="AD54" s="2">
        <f t="shared" si="2"/>
        <v>0.48000000000000043</v>
      </c>
      <c r="AE54" s="167">
        <f t="shared" si="3"/>
        <v>2.5016458196181812E-2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6">
        <f t="shared" si="9"/>
        <v>-0.14627039627039626</v>
      </c>
      <c r="O55" s="105">
        <v>1.02</v>
      </c>
      <c r="P55" s="105">
        <f t="shared" si="7"/>
        <v>15.136800000000001</v>
      </c>
      <c r="T55" s="130" t="s">
        <v>121</v>
      </c>
      <c r="U55" s="128" t="s">
        <v>272</v>
      </c>
      <c r="W55" s="152">
        <v>42258</v>
      </c>
      <c r="X55" s="54">
        <v>15.26</v>
      </c>
      <c r="Y55" s="54">
        <v>15.36</v>
      </c>
      <c r="Z55" s="54">
        <v>15.05</v>
      </c>
      <c r="AA55" s="54">
        <v>15.19</v>
      </c>
      <c r="AB55" s="126">
        <v>3650700</v>
      </c>
      <c r="AC55" s="11">
        <v>15.19</v>
      </c>
      <c r="AD55" s="2">
        <f t="shared" si="2"/>
        <v>0.30999999999999872</v>
      </c>
      <c r="AE55" s="167">
        <f t="shared" si="3"/>
        <v>-5.8900523560209139E-3</v>
      </c>
    </row>
    <row r="56" spans="2:31" x14ac:dyDescent="0.25">
      <c r="B56" s="12"/>
      <c r="C56" s="12"/>
      <c r="D56" s="53"/>
      <c r="E56" s="53"/>
      <c r="F56" s="53"/>
      <c r="G56" s="53"/>
      <c r="H56" s="316"/>
      <c r="O56" s="105">
        <v>1.01</v>
      </c>
      <c r="P56" s="105">
        <f t="shared" si="7"/>
        <v>14.9884</v>
      </c>
      <c r="T56" s="130" t="s">
        <v>122</v>
      </c>
      <c r="U56" s="128" t="s">
        <v>249</v>
      </c>
      <c r="W56" s="152">
        <v>42257</v>
      </c>
      <c r="X56" s="54">
        <v>15.46</v>
      </c>
      <c r="Y56" s="54">
        <v>15.58</v>
      </c>
      <c r="Z56" s="54">
        <v>15.22</v>
      </c>
      <c r="AA56" s="54">
        <v>15.28</v>
      </c>
      <c r="AB56" s="126">
        <v>3522800</v>
      </c>
      <c r="AC56" s="11">
        <v>15.28</v>
      </c>
      <c r="AD56" s="2">
        <f t="shared" si="2"/>
        <v>0.35999999999999943</v>
      </c>
      <c r="AE56" s="167">
        <f t="shared" si="3"/>
        <v>-1.2919896640826933E-2</v>
      </c>
    </row>
    <row r="57" spans="2:31" x14ac:dyDescent="0.25">
      <c r="B57" s="12"/>
      <c r="C57" s="12"/>
      <c r="D57" s="53"/>
      <c r="E57" s="53"/>
      <c r="F57" s="53"/>
      <c r="G57" s="53"/>
      <c r="H57" s="316"/>
      <c r="O57" s="105">
        <v>1</v>
      </c>
      <c r="P57" s="105">
        <f t="shared" si="7"/>
        <v>14.84</v>
      </c>
      <c r="T57" s="130" t="s">
        <v>123</v>
      </c>
      <c r="U57" s="129">
        <v>2048092</v>
      </c>
      <c r="W57" s="152">
        <v>42256</v>
      </c>
      <c r="X57" s="54">
        <v>15.57</v>
      </c>
      <c r="Y57" s="54">
        <v>15.82</v>
      </c>
      <c r="Z57" s="54">
        <v>15.46</v>
      </c>
      <c r="AA57" s="54">
        <v>15.48</v>
      </c>
      <c r="AB57" s="126">
        <v>3903500</v>
      </c>
      <c r="AC57" s="11">
        <v>15.48</v>
      </c>
      <c r="AD57" s="2">
        <f t="shared" si="2"/>
        <v>0.35999999999999943</v>
      </c>
      <c r="AE57" s="167">
        <f t="shared" si="3"/>
        <v>0</v>
      </c>
    </row>
    <row r="58" spans="2:31" x14ac:dyDescent="0.25">
      <c r="O58" s="105">
        <v>0.99</v>
      </c>
      <c r="P58" s="105">
        <f t="shared" si="7"/>
        <v>14.691599999999999</v>
      </c>
      <c r="T58" s="130" t="s">
        <v>126</v>
      </c>
      <c r="U58" s="129">
        <v>4525960</v>
      </c>
      <c r="W58" s="152">
        <v>42255</v>
      </c>
      <c r="X58" s="54">
        <v>15.22</v>
      </c>
      <c r="Y58" s="54">
        <v>15.52</v>
      </c>
      <c r="Z58" s="54">
        <v>15.1</v>
      </c>
      <c r="AA58" s="54">
        <v>15.48</v>
      </c>
      <c r="AB58" s="126">
        <v>4954300</v>
      </c>
      <c r="AC58" s="11">
        <v>15.48</v>
      </c>
      <c r="AD58" s="2">
        <f t="shared" si="2"/>
        <v>0.41999999999999993</v>
      </c>
      <c r="AE58" s="167">
        <f t="shared" si="3"/>
        <v>2.5165562913907369E-2</v>
      </c>
    </row>
    <row r="59" spans="2:31" x14ac:dyDescent="0.25">
      <c r="O59" s="105">
        <v>0.98</v>
      </c>
      <c r="P59" s="105">
        <f t="shared" si="7"/>
        <v>14.543199999999999</v>
      </c>
      <c r="T59" s="130" t="s">
        <v>124</v>
      </c>
      <c r="U59" s="128" t="s">
        <v>273</v>
      </c>
      <c r="W59" s="152">
        <v>42251</v>
      </c>
      <c r="X59" s="54">
        <v>15.24</v>
      </c>
      <c r="Y59" s="54">
        <v>15.43</v>
      </c>
      <c r="Z59" s="54">
        <v>15.01</v>
      </c>
      <c r="AA59" s="54">
        <v>15.1</v>
      </c>
      <c r="AB59" s="126">
        <v>3889000</v>
      </c>
      <c r="AC59" s="11">
        <v>15.1</v>
      </c>
      <c r="AD59" s="2">
        <f t="shared" si="2"/>
        <v>0.41999999999999993</v>
      </c>
      <c r="AE59" s="167">
        <f t="shared" si="3"/>
        <v>-2.1386908619572265E-2</v>
      </c>
    </row>
    <row r="60" spans="2:31" x14ac:dyDescent="0.25">
      <c r="O60" s="105">
        <v>0.97</v>
      </c>
      <c r="P60" s="105">
        <f t="shared" si="7"/>
        <v>14.3948</v>
      </c>
      <c r="T60" s="130" t="s">
        <v>127</v>
      </c>
      <c r="U60" s="128">
        <v>11.25</v>
      </c>
      <c r="W60" s="152">
        <v>42250</v>
      </c>
      <c r="X60" s="54">
        <v>15.32</v>
      </c>
      <c r="Y60" s="54">
        <v>15.74</v>
      </c>
      <c r="Z60" s="54">
        <v>15.2</v>
      </c>
      <c r="AA60" s="54">
        <v>15.43</v>
      </c>
      <c r="AB60" s="126">
        <v>3853100</v>
      </c>
      <c r="AC60" s="11">
        <v>15.43</v>
      </c>
      <c r="AD60" s="2">
        <f t="shared" si="2"/>
        <v>0.54000000000000092</v>
      </c>
      <c r="AE60" s="167">
        <f t="shared" si="3"/>
        <v>8.4967320261437607E-3</v>
      </c>
    </row>
    <row r="61" spans="2:31" x14ac:dyDescent="0.25">
      <c r="O61" s="105">
        <v>0.96</v>
      </c>
      <c r="P61" s="105">
        <f t="shared" si="7"/>
        <v>14.2464</v>
      </c>
      <c r="T61" s="130" t="s">
        <v>128</v>
      </c>
      <c r="U61" s="128">
        <v>1.32</v>
      </c>
      <c r="W61" s="152">
        <v>42249</v>
      </c>
      <c r="X61" s="54">
        <v>15.66</v>
      </c>
      <c r="Y61" s="54">
        <v>15.69</v>
      </c>
      <c r="Z61" s="54">
        <v>15.07</v>
      </c>
      <c r="AA61" s="54">
        <v>15.3</v>
      </c>
      <c r="AB61" s="126">
        <v>3721200</v>
      </c>
      <c r="AC61" s="11">
        <v>15.3</v>
      </c>
      <c r="AD61" s="2">
        <f t="shared" si="2"/>
        <v>0.61999999999999922</v>
      </c>
      <c r="AE61" s="167">
        <f t="shared" si="3"/>
        <v>-7.1382219338091968E-3</v>
      </c>
    </row>
    <row r="62" spans="2:31" x14ac:dyDescent="0.25">
      <c r="O62" s="105">
        <v>0.95</v>
      </c>
      <c r="P62" s="105">
        <f t="shared" si="7"/>
        <v>14.097999999999999</v>
      </c>
      <c r="T62" s="130" t="s">
        <v>125</v>
      </c>
      <c r="U62" s="128" t="s">
        <v>142</v>
      </c>
      <c r="W62" s="152">
        <v>42248</v>
      </c>
      <c r="X62" s="54">
        <v>15.67</v>
      </c>
      <c r="Y62" s="54">
        <v>15.85</v>
      </c>
      <c r="Z62" s="54">
        <v>15.3</v>
      </c>
      <c r="AA62" s="54">
        <v>15.41</v>
      </c>
      <c r="AB62" s="126">
        <v>6971500</v>
      </c>
      <c r="AC62" s="11">
        <v>15.41</v>
      </c>
      <c r="AD62" s="2">
        <f t="shared" si="2"/>
        <v>0.54999999999999893</v>
      </c>
      <c r="AE62" s="167">
        <f t="shared" si="3"/>
        <v>-3.3249686323713834E-2</v>
      </c>
    </row>
    <row r="63" spans="2:31" x14ac:dyDescent="0.25">
      <c r="O63" s="105">
        <v>0.94</v>
      </c>
      <c r="P63" s="105">
        <f t="shared" si="7"/>
        <v>13.949599999999998</v>
      </c>
      <c r="W63" s="152">
        <v>42247</v>
      </c>
      <c r="X63" s="54">
        <v>16.09</v>
      </c>
      <c r="Y63" s="54">
        <v>16.16</v>
      </c>
      <c r="Z63" s="54">
        <v>15.8</v>
      </c>
      <c r="AA63" s="54">
        <v>15.94</v>
      </c>
      <c r="AB63" s="126">
        <v>4875600</v>
      </c>
      <c r="AC63" s="11">
        <v>15.94</v>
      </c>
      <c r="AD63" s="2">
        <f t="shared" si="2"/>
        <v>0.35999999999999943</v>
      </c>
      <c r="AE63" s="167">
        <f t="shared" si="3"/>
        <v>-1.6656384947563274E-2</v>
      </c>
    </row>
    <row r="64" spans="2:31" x14ac:dyDescent="0.25">
      <c r="O64" s="105">
        <v>0.93</v>
      </c>
      <c r="P64" s="105">
        <f t="shared" si="7"/>
        <v>13.801200000000001</v>
      </c>
      <c r="W64" s="152">
        <v>42244</v>
      </c>
      <c r="X64" s="54">
        <v>15.87</v>
      </c>
      <c r="Y64" s="54">
        <v>16.47</v>
      </c>
      <c r="Z64" s="54">
        <v>15.83</v>
      </c>
      <c r="AA64" s="54">
        <v>16.21</v>
      </c>
      <c r="AB64" s="126">
        <v>6175300</v>
      </c>
      <c r="AC64" s="11">
        <v>16.21</v>
      </c>
      <c r="AD64" s="2">
        <f t="shared" si="2"/>
        <v>0.63999999999999879</v>
      </c>
      <c r="AE64" s="167">
        <f t="shared" si="3"/>
        <v>2.0138451856513528E-2</v>
      </c>
    </row>
    <row r="65" spans="15:31" x14ac:dyDescent="0.25">
      <c r="O65" s="105">
        <v>0.92</v>
      </c>
      <c r="P65" s="105">
        <f t="shared" si="7"/>
        <v>13.652800000000001</v>
      </c>
      <c r="W65" s="152">
        <v>42243</v>
      </c>
      <c r="X65" s="54">
        <v>15.62</v>
      </c>
      <c r="Y65" s="54">
        <v>15.93</v>
      </c>
      <c r="Z65" s="54">
        <v>15.51</v>
      </c>
      <c r="AA65" s="54">
        <v>15.89</v>
      </c>
      <c r="AB65" s="126">
        <v>12038900</v>
      </c>
      <c r="AC65" s="11">
        <v>15.89</v>
      </c>
      <c r="AD65" s="2">
        <f t="shared" si="2"/>
        <v>0.41999999999999993</v>
      </c>
      <c r="AE65" s="167">
        <f t="shared" si="3"/>
        <v>2.9145077720207357E-2</v>
      </c>
    </row>
    <row r="66" spans="15:31" x14ac:dyDescent="0.25">
      <c r="O66" s="105">
        <v>0.91</v>
      </c>
      <c r="P66" s="105">
        <f t="shared" si="7"/>
        <v>13.5044</v>
      </c>
      <c r="W66" s="152">
        <v>42242</v>
      </c>
      <c r="X66" s="54">
        <v>15.41</v>
      </c>
      <c r="Y66" s="54">
        <v>15.55</v>
      </c>
      <c r="Z66" s="54">
        <v>14.93</v>
      </c>
      <c r="AA66" s="54">
        <v>15.44</v>
      </c>
      <c r="AB66" s="126">
        <v>9433300</v>
      </c>
      <c r="AC66" s="11">
        <v>15.44</v>
      </c>
      <c r="AD66" s="2">
        <f t="shared" si="2"/>
        <v>0.62000000000000099</v>
      </c>
      <c r="AE66" s="167">
        <f t="shared" si="3"/>
        <v>1.9815059445178251E-2</v>
      </c>
    </row>
    <row r="67" spans="15:31" x14ac:dyDescent="0.25">
      <c r="O67" s="105">
        <v>0.9</v>
      </c>
      <c r="P67" s="105">
        <f t="shared" si="7"/>
        <v>13.356</v>
      </c>
      <c r="W67" s="152">
        <v>42241</v>
      </c>
      <c r="X67" s="54">
        <v>16.3</v>
      </c>
      <c r="Y67" s="54">
        <v>16.37</v>
      </c>
      <c r="Z67" s="54">
        <v>15.14</v>
      </c>
      <c r="AA67" s="54">
        <v>15.14</v>
      </c>
      <c r="AB67" s="126">
        <v>6009700</v>
      </c>
      <c r="AC67" s="11">
        <v>15.14</v>
      </c>
      <c r="AD67" s="2">
        <f>Y67-Z67</f>
        <v>1.2300000000000004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205" priority="26">
      <formula>Q12&gt;0</formula>
    </cfRule>
    <cfRule type="expression" dxfId="204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203" priority="19">
      <formula>F48&gt;0</formula>
    </cfRule>
    <cfRule type="expression" dxfId="202" priority="20">
      <formula>F48&lt;0</formula>
    </cfRule>
  </conditionalFormatting>
  <conditionalFormatting sqref="F55">
    <cfRule type="expression" dxfId="201" priority="13">
      <formula>F55&gt;0</formula>
    </cfRule>
    <cfRule type="expression" dxfId="200" priority="14">
      <formula>F55&lt;0</formula>
    </cfRule>
  </conditionalFormatting>
  <conditionalFormatting sqref="F56">
    <cfRule type="expression" dxfId="199" priority="11">
      <formula>F56&gt;0</formula>
    </cfRule>
    <cfRule type="expression" dxfId="198" priority="12">
      <formula>F56&lt;0</formula>
    </cfRule>
  </conditionalFormatting>
  <conditionalFormatting sqref="F57">
    <cfRule type="expression" dxfId="197" priority="9">
      <formula>F57&gt;0</formula>
    </cfRule>
    <cfRule type="expression" dxfId="196" priority="10">
      <formula>F57&lt;0</formula>
    </cfRule>
  </conditionalFormatting>
  <conditionalFormatting sqref="H48:H54">
    <cfRule type="expression" dxfId="195" priority="7">
      <formula>H48&gt;0</formula>
    </cfRule>
    <cfRule type="expression" dxfId="194" priority="8">
      <formula>H48&lt;0</formula>
    </cfRule>
  </conditionalFormatting>
  <conditionalFormatting sqref="H55">
    <cfRule type="expression" dxfId="193" priority="5">
      <formula>H55&gt;0</formula>
    </cfRule>
    <cfRule type="expression" dxfId="192" priority="6">
      <formula>H55&lt;0</formula>
    </cfRule>
  </conditionalFormatting>
  <conditionalFormatting sqref="H56">
    <cfRule type="expression" dxfId="191" priority="3">
      <formula>H56&gt;0</formula>
    </cfRule>
    <cfRule type="expression" dxfId="190" priority="4">
      <formula>H56&lt;0</formula>
    </cfRule>
  </conditionalFormatting>
  <conditionalFormatting sqref="H57">
    <cfRule type="expression" dxfId="189" priority="1">
      <formula>H57&gt;0</formula>
    </cfRule>
    <cfRule type="expression" dxfId="188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42333</v>
      </c>
      <c r="X2" s="176">
        <v>15.4</v>
      </c>
      <c r="Y2" s="176">
        <v>15.78</v>
      </c>
      <c r="Z2" s="12">
        <v>15.35</v>
      </c>
      <c r="AA2" s="12">
        <v>15.58</v>
      </c>
      <c r="AB2" s="117">
        <v>10001700</v>
      </c>
      <c r="AC2" s="12">
        <v>15.58</v>
      </c>
      <c r="AD2">
        <f>Y2-Z2</f>
        <v>0.42999999999999972</v>
      </c>
      <c r="AE2" s="167">
        <f>AC2/AC3-1</f>
        <v>-3.1989763275752647E-3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42332</v>
      </c>
      <c r="X3" s="12">
        <v>15.22</v>
      </c>
      <c r="Y3" s="12">
        <v>15.66</v>
      </c>
      <c r="Z3" s="12">
        <v>15.15</v>
      </c>
      <c r="AA3" s="12">
        <v>15.63</v>
      </c>
      <c r="AB3" s="117">
        <v>12020300</v>
      </c>
      <c r="AC3" s="12">
        <v>15.63</v>
      </c>
      <c r="AD3">
        <f t="shared" ref="AD3:AD66" si="2">Y3-Z3</f>
        <v>0.50999999999999979</v>
      </c>
      <c r="AE3" s="167">
        <f t="shared" ref="AE3:AE66" si="3">AC3/AC4-1</f>
        <v>2.0234986945169675E-2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15.58</v>
      </c>
      <c r="T4" s="1">
        <v>42233</v>
      </c>
      <c r="U4" s="47" t="s">
        <v>155</v>
      </c>
      <c r="W4" s="162">
        <v>42331</v>
      </c>
      <c r="X4" s="12">
        <v>15.54</v>
      </c>
      <c r="Y4" s="12">
        <v>15.67</v>
      </c>
      <c r="Z4" s="12">
        <v>15.07</v>
      </c>
      <c r="AA4" s="12">
        <v>15.32</v>
      </c>
      <c r="AB4" s="117">
        <v>14009300</v>
      </c>
      <c r="AC4" s="12">
        <v>15.32</v>
      </c>
      <c r="AD4">
        <f t="shared" si="2"/>
        <v>0.59999999999999964</v>
      </c>
      <c r="AE4" s="167">
        <f t="shared" si="3"/>
        <v>-7.1289695398574215E-3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78834.8</v>
      </c>
      <c r="W5" s="162">
        <v>42328</v>
      </c>
      <c r="X5" s="12">
        <v>16</v>
      </c>
      <c r="Y5" s="12">
        <v>16.100000000000001</v>
      </c>
      <c r="Z5" s="12">
        <v>15.34</v>
      </c>
      <c r="AA5" s="12">
        <v>15.43</v>
      </c>
      <c r="AB5" s="117">
        <v>24015200</v>
      </c>
      <c r="AC5" s="12">
        <v>15.43</v>
      </c>
      <c r="AD5">
        <f t="shared" si="2"/>
        <v>0.76000000000000156</v>
      </c>
      <c r="AE5" s="167">
        <f t="shared" si="3"/>
        <v>-2.7725267800882136E-2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42327</v>
      </c>
      <c r="X6" s="12">
        <v>15.71</v>
      </c>
      <c r="Y6" s="12">
        <v>16.28</v>
      </c>
      <c r="Z6" s="12">
        <v>15.71</v>
      </c>
      <c r="AA6" s="12">
        <v>15.87</v>
      </c>
      <c r="AB6" s="117">
        <v>18266700</v>
      </c>
      <c r="AC6" s="12">
        <v>15.87</v>
      </c>
      <c r="AD6">
        <f t="shared" si="2"/>
        <v>0.57000000000000028</v>
      </c>
      <c r="AE6" s="167">
        <f t="shared" si="3"/>
        <v>1.6655989750160138E-2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-5577.553000000029</v>
      </c>
      <c r="R7" s="250" t="s">
        <v>226</v>
      </c>
      <c r="W7" s="162">
        <v>42326</v>
      </c>
      <c r="X7" s="12">
        <v>15.39</v>
      </c>
      <c r="Y7" s="12">
        <v>15.69</v>
      </c>
      <c r="Z7" s="12">
        <v>15.3</v>
      </c>
      <c r="AA7" s="12">
        <v>15.61</v>
      </c>
      <c r="AB7" s="117">
        <v>19988100</v>
      </c>
      <c r="AC7" s="12">
        <v>15.61</v>
      </c>
      <c r="AD7">
        <f t="shared" si="2"/>
        <v>0.38999999999999879</v>
      </c>
      <c r="AE7" s="167">
        <f t="shared" si="3"/>
        <v>2.1596858638743388E-2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-6.6075080266984429E-2</v>
      </c>
      <c r="W8" s="162">
        <v>42325</v>
      </c>
      <c r="X8" s="12">
        <v>15.03</v>
      </c>
      <c r="Y8" s="12">
        <v>15.73</v>
      </c>
      <c r="Z8" s="12">
        <v>14.94</v>
      </c>
      <c r="AA8" s="12">
        <v>15.28</v>
      </c>
      <c r="AB8" s="117">
        <v>25123500</v>
      </c>
      <c r="AC8" s="12">
        <v>15.28</v>
      </c>
      <c r="AD8">
        <f t="shared" si="2"/>
        <v>0.79000000000000092</v>
      </c>
      <c r="AE8" s="167">
        <f t="shared" si="3"/>
        <v>2.6192075218267163E-2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42324</v>
      </c>
      <c r="X9" s="12">
        <v>14.95</v>
      </c>
      <c r="Y9" s="12">
        <v>15.2</v>
      </c>
      <c r="Z9" s="12">
        <v>14.65</v>
      </c>
      <c r="AA9" s="12">
        <v>14.89</v>
      </c>
      <c r="AB9" s="117">
        <v>23642300</v>
      </c>
      <c r="AC9" s="12">
        <v>14.89</v>
      </c>
      <c r="AD9">
        <f t="shared" si="2"/>
        <v>0.54999999999999893</v>
      </c>
      <c r="AE9" s="167">
        <f t="shared" si="3"/>
        <v>-7.3333333333333028E-3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42321</v>
      </c>
      <c r="X10" s="12">
        <v>15.3</v>
      </c>
      <c r="Y10" s="12">
        <v>15.38</v>
      </c>
      <c r="Z10" s="12">
        <v>14.86</v>
      </c>
      <c r="AA10" s="12">
        <v>15</v>
      </c>
      <c r="AB10" s="117">
        <v>21000000</v>
      </c>
      <c r="AC10" s="12">
        <v>15</v>
      </c>
      <c r="AD10">
        <f t="shared" si="2"/>
        <v>0.52000000000000135</v>
      </c>
      <c r="AE10" s="167">
        <f t="shared" si="3"/>
        <v>-2.2801302931596101E-2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42320</v>
      </c>
      <c r="X11" s="12">
        <v>15.28</v>
      </c>
      <c r="Y11" s="12">
        <v>15.75</v>
      </c>
      <c r="Z11" s="12">
        <v>15.28</v>
      </c>
      <c r="AA11" s="12">
        <v>15.35</v>
      </c>
      <c r="AB11" s="117">
        <v>14209600</v>
      </c>
      <c r="AC11" s="12">
        <v>15.35</v>
      </c>
      <c r="AD11">
        <f t="shared" si="2"/>
        <v>0.47000000000000064</v>
      </c>
      <c r="AE11" s="167">
        <f t="shared" si="3"/>
        <v>-9.6774193548386789E-3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42319</v>
      </c>
      <c r="X12" s="12">
        <v>15.64</v>
      </c>
      <c r="Y12" s="12">
        <v>15.79</v>
      </c>
      <c r="Z12" s="12">
        <v>15.47</v>
      </c>
      <c r="AA12" s="12">
        <v>15.5</v>
      </c>
      <c r="AB12" s="117">
        <v>16189100</v>
      </c>
      <c r="AC12" s="12">
        <v>15.5</v>
      </c>
      <c r="AD12">
        <f t="shared" si="2"/>
        <v>0.31999999999999851</v>
      </c>
      <c r="AE12" s="167">
        <f t="shared" si="3"/>
        <v>-3.2154340836013651E-3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9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42318</v>
      </c>
      <c r="X13" s="12">
        <v>15.74</v>
      </c>
      <c r="Y13" s="12">
        <v>15.85</v>
      </c>
      <c r="Z13" s="12">
        <v>15.42</v>
      </c>
      <c r="AA13" s="12">
        <v>15.55</v>
      </c>
      <c r="AB13" s="117">
        <v>24197300</v>
      </c>
      <c r="AC13" s="12">
        <v>15.55</v>
      </c>
      <c r="AD13">
        <f t="shared" si="2"/>
        <v>0.42999999999999972</v>
      </c>
      <c r="AE13" s="167">
        <f t="shared" si="3"/>
        <v>-1.8308080808080773E-2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9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42317</v>
      </c>
      <c r="X14" s="12">
        <v>16.36</v>
      </c>
      <c r="Y14" s="12">
        <v>16.45</v>
      </c>
      <c r="Z14" s="12">
        <v>15.8</v>
      </c>
      <c r="AA14" s="12">
        <v>15.84</v>
      </c>
      <c r="AB14" s="117">
        <v>23612500</v>
      </c>
      <c r="AC14" s="12">
        <v>15.84</v>
      </c>
      <c r="AD14">
        <f t="shared" si="2"/>
        <v>0.64999999999999858</v>
      </c>
      <c r="AE14" s="167">
        <f t="shared" si="3"/>
        <v>-3.7082066869300934E-2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42314</v>
      </c>
      <c r="X15" s="12">
        <v>16.440000000000001</v>
      </c>
      <c r="Y15" s="12">
        <v>16.77</v>
      </c>
      <c r="Z15" s="12">
        <v>16.100000000000001</v>
      </c>
      <c r="AA15" s="12">
        <v>16.45</v>
      </c>
      <c r="AB15" s="117">
        <v>17988000</v>
      </c>
      <c r="AC15" s="12">
        <v>16.45</v>
      </c>
      <c r="AD15">
        <f t="shared" si="2"/>
        <v>0.66999999999999815</v>
      </c>
      <c r="AE15" s="167">
        <f t="shared" si="3"/>
        <v>-3.6341611144762309E-3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42313</v>
      </c>
      <c r="X16" s="12">
        <v>17.52</v>
      </c>
      <c r="Y16" s="12">
        <v>17.72</v>
      </c>
      <c r="Z16" s="12">
        <v>16.36</v>
      </c>
      <c r="AA16" s="12">
        <v>16.510000000000002</v>
      </c>
      <c r="AB16" s="117">
        <v>26747800</v>
      </c>
      <c r="AC16" s="12">
        <v>16.510000000000002</v>
      </c>
      <c r="AD16">
        <f t="shared" si="2"/>
        <v>1.3599999999999994</v>
      </c>
      <c r="AE16" s="167">
        <f t="shared" si="3"/>
        <v>-5.3325688073394439E-2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42312</v>
      </c>
      <c r="X17" s="12">
        <v>18.05</v>
      </c>
      <c r="Y17" s="12">
        <v>18.05</v>
      </c>
      <c r="Z17" s="12">
        <v>17.100000000000001</v>
      </c>
      <c r="AA17" s="12">
        <v>17.440000000000001</v>
      </c>
      <c r="AB17" s="117">
        <v>19217100</v>
      </c>
      <c r="AC17" s="12">
        <v>17.440000000000001</v>
      </c>
      <c r="AD17">
        <f t="shared" si="2"/>
        <v>0.94999999999999929</v>
      </c>
      <c r="AE17" s="167">
        <f t="shared" si="3"/>
        <v>-2.2421524663677084E-2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42311</v>
      </c>
      <c r="X18" s="12">
        <v>17.100000000000001</v>
      </c>
      <c r="Y18" s="12">
        <v>17.989999999999998</v>
      </c>
      <c r="Z18" s="12">
        <v>17.09</v>
      </c>
      <c r="AA18" s="12">
        <v>17.84</v>
      </c>
      <c r="AB18" s="117">
        <v>21940600</v>
      </c>
      <c r="AC18" s="12">
        <v>17.84</v>
      </c>
      <c r="AD18">
        <f t="shared" si="2"/>
        <v>0.89999999999999858</v>
      </c>
      <c r="AE18" s="167">
        <f t="shared" si="3"/>
        <v>4.3885313048566355E-2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42310</v>
      </c>
      <c r="X19" s="12">
        <v>16.96</v>
      </c>
      <c r="Y19" s="12">
        <v>17.29</v>
      </c>
      <c r="Z19" s="12">
        <v>16.8</v>
      </c>
      <c r="AA19" s="12">
        <v>17.09</v>
      </c>
      <c r="AB19" s="117">
        <v>18711000</v>
      </c>
      <c r="AC19" s="12">
        <v>17.09</v>
      </c>
      <c r="AD19">
        <f t="shared" si="2"/>
        <v>0.48999999999999844</v>
      </c>
      <c r="AE19" s="167">
        <f t="shared" si="3"/>
        <v>3.2004830917874427E-2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42307</v>
      </c>
      <c r="X20" s="12">
        <v>16.38</v>
      </c>
      <c r="Y20" s="12">
        <v>16.62</v>
      </c>
      <c r="Z20" s="12">
        <v>16.2</v>
      </c>
      <c r="AA20" s="12">
        <v>16.559999999999999</v>
      </c>
      <c r="AB20" s="117">
        <v>19204000</v>
      </c>
      <c r="AC20" s="12">
        <v>16.559999999999999</v>
      </c>
      <c r="AD20">
        <f t="shared" si="2"/>
        <v>0.42000000000000171</v>
      </c>
      <c r="AE20" s="167">
        <f t="shared" si="3"/>
        <v>2.1591610117211557E-2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42306</v>
      </c>
      <c r="X21" s="12">
        <v>16.690000000000001</v>
      </c>
      <c r="Y21" s="12">
        <v>16.739999999999998</v>
      </c>
      <c r="Z21" s="12">
        <v>16.190000000000001</v>
      </c>
      <c r="AA21" s="12">
        <v>16.21</v>
      </c>
      <c r="AB21" s="117">
        <v>16979000</v>
      </c>
      <c r="AC21" s="12">
        <v>16.21</v>
      </c>
      <c r="AD21">
        <f t="shared" si="2"/>
        <v>0.54999999999999716</v>
      </c>
      <c r="AE21" s="167">
        <f t="shared" si="3"/>
        <v>-4.1962174940898378E-2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42305</v>
      </c>
      <c r="X22" s="12">
        <v>16.8</v>
      </c>
      <c r="Y22" s="12">
        <v>17.11</v>
      </c>
      <c r="Z22" s="12">
        <v>16.579999999999998</v>
      </c>
      <c r="AA22" s="12">
        <v>16.920000000000002</v>
      </c>
      <c r="AB22" s="117">
        <v>15115000</v>
      </c>
      <c r="AC22" s="12">
        <v>16.920000000000002</v>
      </c>
      <c r="AD22">
        <f t="shared" si="2"/>
        <v>0.53000000000000114</v>
      </c>
      <c r="AE22" s="167">
        <f t="shared" si="3"/>
        <v>1.4388489208633226E-2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42304</v>
      </c>
      <c r="X23" s="12">
        <v>16.52</v>
      </c>
      <c r="Y23" s="12">
        <v>16.8</v>
      </c>
      <c r="Z23" s="12">
        <v>16.52</v>
      </c>
      <c r="AA23" s="12">
        <v>16.68</v>
      </c>
      <c r="AB23" s="117">
        <v>14669600</v>
      </c>
      <c r="AC23" s="12">
        <v>16.68</v>
      </c>
      <c r="AD23">
        <f t="shared" si="2"/>
        <v>0.28000000000000114</v>
      </c>
      <c r="AE23" s="167">
        <f t="shared" si="3"/>
        <v>6.0313630880579616E-3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42303</v>
      </c>
      <c r="X24" s="12">
        <v>17.16</v>
      </c>
      <c r="Y24" s="12">
        <v>17.25</v>
      </c>
      <c r="Z24" s="12">
        <v>16.5</v>
      </c>
      <c r="AA24" s="12">
        <v>16.579999999999998</v>
      </c>
      <c r="AB24" s="117">
        <v>14883300</v>
      </c>
      <c r="AC24" s="12">
        <v>16.579999999999998</v>
      </c>
      <c r="AD24">
        <f t="shared" si="2"/>
        <v>0.75</v>
      </c>
      <c r="AE24" s="167">
        <f t="shared" si="3"/>
        <v>-3.8283062645011579E-2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42300</v>
      </c>
      <c r="X25" s="12">
        <v>16.899999999999999</v>
      </c>
      <c r="Y25" s="12">
        <v>17.32</v>
      </c>
      <c r="Z25" s="12">
        <v>16.809999999999999</v>
      </c>
      <c r="AA25" s="12">
        <v>17.239999999999998</v>
      </c>
      <c r="AB25" s="117">
        <v>22400300</v>
      </c>
      <c r="AC25" s="12">
        <v>17.239999999999998</v>
      </c>
      <c r="AD25">
        <f t="shared" si="2"/>
        <v>0.51000000000000156</v>
      </c>
      <c r="AE25" s="167">
        <f t="shared" si="3"/>
        <v>3.1100478468899517E-2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42299</v>
      </c>
      <c r="X26" s="12">
        <v>16.399999999999999</v>
      </c>
      <c r="Y26" s="12">
        <v>17.010000000000002</v>
      </c>
      <c r="Z26" s="12">
        <v>16.07</v>
      </c>
      <c r="AA26" s="12">
        <v>16.72</v>
      </c>
      <c r="AB26" s="117">
        <v>33942900</v>
      </c>
      <c r="AC26" s="12">
        <v>16.72</v>
      </c>
      <c r="AD26">
        <f t="shared" si="2"/>
        <v>0.94000000000000128</v>
      </c>
      <c r="AE26" s="167">
        <f t="shared" si="3"/>
        <v>1.7650639074862973E-2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42298</v>
      </c>
      <c r="X27" s="12">
        <v>16.489999999999998</v>
      </c>
      <c r="Y27" s="12">
        <v>16.93</v>
      </c>
      <c r="Z27" s="12">
        <v>15.93</v>
      </c>
      <c r="AA27" s="12">
        <v>16.43</v>
      </c>
      <c r="AB27" s="117">
        <v>48737400</v>
      </c>
      <c r="AC27" s="12">
        <v>16.43</v>
      </c>
      <c r="AD27">
        <f t="shared" si="2"/>
        <v>1</v>
      </c>
      <c r="AE27" s="167">
        <f t="shared" si="3"/>
        <v>-3.8619075482738463E-2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42297</v>
      </c>
      <c r="X28" s="12">
        <v>18.899999999999999</v>
      </c>
      <c r="Y28" s="12">
        <v>19.05</v>
      </c>
      <c r="Z28" s="12">
        <v>16.61</v>
      </c>
      <c r="AA28" s="12">
        <v>17.09</v>
      </c>
      <c r="AB28" s="117">
        <v>67447600</v>
      </c>
      <c r="AC28" s="12">
        <v>17.09</v>
      </c>
      <c r="AD28">
        <f t="shared" si="2"/>
        <v>2.4400000000000013</v>
      </c>
      <c r="AE28" s="167">
        <f t="shared" si="3"/>
        <v>-0.10803757828810023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42296</v>
      </c>
      <c r="X29" s="12">
        <v>18.37</v>
      </c>
      <c r="Y29" s="12">
        <v>19.22</v>
      </c>
      <c r="Z29" s="12">
        <v>18.32</v>
      </c>
      <c r="AA29" s="12">
        <v>19.16</v>
      </c>
      <c r="AB29" s="117">
        <v>26990500</v>
      </c>
      <c r="AC29" s="12">
        <v>19.16</v>
      </c>
      <c r="AD29">
        <f t="shared" si="2"/>
        <v>0.89999999999999858</v>
      </c>
      <c r="AE29" s="167">
        <f t="shared" si="3"/>
        <v>3.5675675675675755E-2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42293</v>
      </c>
      <c r="X30" s="12">
        <v>18.739999999999998</v>
      </c>
      <c r="Y30" s="12">
        <v>18.829999999999998</v>
      </c>
      <c r="Z30" s="12">
        <v>18.23</v>
      </c>
      <c r="AA30" s="12">
        <v>18.5</v>
      </c>
      <c r="AB30" s="117">
        <v>15540400</v>
      </c>
      <c r="AC30" s="12">
        <v>18.5</v>
      </c>
      <c r="AD30">
        <f t="shared" si="2"/>
        <v>0.59999999999999787</v>
      </c>
      <c r="AE30" s="167">
        <f t="shared" si="3"/>
        <v>-8.5744908896034921E-3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42292</v>
      </c>
      <c r="X31" s="12">
        <v>18.87</v>
      </c>
      <c r="Y31" s="12">
        <v>19.149999999999999</v>
      </c>
      <c r="Z31" s="12">
        <v>18.5</v>
      </c>
      <c r="AA31" s="12">
        <v>18.66</v>
      </c>
      <c r="AB31" s="117">
        <v>19899500</v>
      </c>
      <c r="AC31" s="12">
        <v>18.66</v>
      </c>
      <c r="AD31">
        <f t="shared" si="2"/>
        <v>0.64999999999999858</v>
      </c>
      <c r="AE31" s="167">
        <f t="shared" si="3"/>
        <v>-8.5015940488841757E-3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42291</v>
      </c>
      <c r="X32" s="12">
        <v>18.77</v>
      </c>
      <c r="Y32" s="12">
        <v>19.3</v>
      </c>
      <c r="Z32" s="12">
        <v>18.52</v>
      </c>
      <c r="AA32" s="12">
        <v>18.82</v>
      </c>
      <c r="AB32" s="117">
        <v>34452400</v>
      </c>
      <c r="AC32" s="12">
        <v>18.82</v>
      </c>
      <c r="AD32">
        <f t="shared" si="2"/>
        <v>0.78000000000000114</v>
      </c>
      <c r="AE32" s="167">
        <f t="shared" si="3"/>
        <v>3.5203520352035333E-2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42290</v>
      </c>
      <c r="X33" s="12">
        <v>17.809999999999999</v>
      </c>
      <c r="Y33" s="12">
        <v>18.559999999999999</v>
      </c>
      <c r="Z33" s="12">
        <v>17.739999999999998</v>
      </c>
      <c r="AA33" s="12">
        <v>18.18</v>
      </c>
      <c r="AB33" s="117">
        <v>21239300</v>
      </c>
      <c r="AC33" s="12">
        <v>18.18</v>
      </c>
      <c r="AD33">
        <f t="shared" si="2"/>
        <v>0.82000000000000028</v>
      </c>
      <c r="AE33" s="167">
        <f t="shared" si="3"/>
        <v>8.3194675540765317E-3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42289</v>
      </c>
      <c r="X34" s="12">
        <v>18.54</v>
      </c>
      <c r="Y34" s="12">
        <v>18.63</v>
      </c>
      <c r="Z34" s="12">
        <v>17.72</v>
      </c>
      <c r="AA34" s="12">
        <v>18.03</v>
      </c>
      <c r="AB34" s="117">
        <v>22449600</v>
      </c>
      <c r="AC34" s="12">
        <v>18.03</v>
      </c>
      <c r="AD34">
        <f t="shared" si="2"/>
        <v>0.91000000000000014</v>
      </c>
      <c r="AE34" s="167">
        <f t="shared" si="3"/>
        <v>-7.1585903083699609E-3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42286</v>
      </c>
      <c r="X35" s="12">
        <v>18.63</v>
      </c>
      <c r="Y35" s="12">
        <v>18.850000000000001</v>
      </c>
      <c r="Z35" s="12">
        <v>17.899999999999999</v>
      </c>
      <c r="AA35" s="12">
        <v>18.16</v>
      </c>
      <c r="AB35" s="117">
        <v>23325600</v>
      </c>
      <c r="AC35" s="12">
        <v>18.16</v>
      </c>
      <c r="AD35">
        <f t="shared" si="2"/>
        <v>0.95000000000000284</v>
      </c>
      <c r="AE35" s="167">
        <f t="shared" si="3"/>
        <v>-2.9914529914529808E-2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42285</v>
      </c>
      <c r="X36" s="12">
        <v>18.59</v>
      </c>
      <c r="Y36" s="12">
        <v>19.100000000000001</v>
      </c>
      <c r="Z36" s="12">
        <v>18.45</v>
      </c>
      <c r="AA36" s="12">
        <v>18.72</v>
      </c>
      <c r="AB36" s="117">
        <v>33589000</v>
      </c>
      <c r="AC36" s="12">
        <v>18.72</v>
      </c>
      <c r="AD36">
        <f t="shared" si="2"/>
        <v>0.65000000000000213</v>
      </c>
      <c r="AE36" s="167">
        <f t="shared" si="3"/>
        <v>5.3705692803436289E-3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42284</v>
      </c>
      <c r="X37" s="12">
        <v>18.39</v>
      </c>
      <c r="Y37" s="12">
        <v>18.920000000000002</v>
      </c>
      <c r="Z37" s="12">
        <v>18.22</v>
      </c>
      <c r="AA37" s="12">
        <v>18.62</v>
      </c>
      <c r="AB37" s="117">
        <v>41845400</v>
      </c>
      <c r="AC37" s="12">
        <v>18.62</v>
      </c>
      <c r="AD37">
        <f t="shared" si="2"/>
        <v>0.70000000000000284</v>
      </c>
      <c r="AE37" s="167">
        <f t="shared" si="3"/>
        <v>2.1953896816685026E-2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42283</v>
      </c>
      <c r="X38" s="12">
        <v>17.63</v>
      </c>
      <c r="Y38" s="12">
        <v>18.3</v>
      </c>
      <c r="Z38" s="12">
        <v>17.34</v>
      </c>
      <c r="AA38" s="12">
        <v>18.22</v>
      </c>
      <c r="AB38" s="117">
        <v>51249900</v>
      </c>
      <c r="AC38" s="12">
        <v>18.22</v>
      </c>
      <c r="AD38">
        <f t="shared" si="2"/>
        <v>0.96000000000000085</v>
      </c>
      <c r="AE38" s="167">
        <f t="shared" si="3"/>
        <v>3.6994877632327672E-2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42282</v>
      </c>
      <c r="X39" s="12">
        <v>16.32</v>
      </c>
      <c r="Y39" s="12">
        <v>17.84</v>
      </c>
      <c r="Z39" s="12">
        <v>16.2</v>
      </c>
      <c r="AA39" s="12">
        <v>17.57</v>
      </c>
      <c r="AB39" s="117">
        <v>62826400</v>
      </c>
      <c r="AC39" s="12">
        <v>17.57</v>
      </c>
      <c r="AD39">
        <f t="shared" si="2"/>
        <v>1.6400000000000006</v>
      </c>
      <c r="AE39" s="167">
        <f t="shared" si="3"/>
        <v>0.10433689503456955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42279</v>
      </c>
      <c r="X40" s="12">
        <v>15.22</v>
      </c>
      <c r="Y40" s="12">
        <v>15.95</v>
      </c>
      <c r="Z40" s="12">
        <v>15.15</v>
      </c>
      <c r="AA40" s="12">
        <v>15.91</v>
      </c>
      <c r="AB40" s="117">
        <v>49578900</v>
      </c>
      <c r="AC40" s="12">
        <v>15.91</v>
      </c>
      <c r="AD40">
        <f t="shared" si="2"/>
        <v>0.79999999999999893</v>
      </c>
      <c r="AE40" s="167">
        <f t="shared" si="3"/>
        <v>7.7183480027081863E-2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42278</v>
      </c>
      <c r="X41" s="12">
        <v>14.99</v>
      </c>
      <c r="Y41" s="12">
        <v>15.04</v>
      </c>
      <c r="Z41" s="12">
        <v>14.5</v>
      </c>
      <c r="AA41" s="12">
        <v>14.77</v>
      </c>
      <c r="AB41" s="117">
        <v>34729700</v>
      </c>
      <c r="AC41" s="12">
        <v>14.77</v>
      </c>
      <c r="AD41">
        <f t="shared" si="2"/>
        <v>0.53999999999999915</v>
      </c>
      <c r="AE41" s="167">
        <f t="shared" si="3"/>
        <v>-1.4018691588785104E-2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42277</v>
      </c>
      <c r="X42" s="12">
        <v>14.73</v>
      </c>
      <c r="Y42" s="12">
        <v>15.33</v>
      </c>
      <c r="Z42" s="12">
        <v>14.7</v>
      </c>
      <c r="AA42" s="12">
        <v>14.98</v>
      </c>
      <c r="AB42" s="117">
        <v>27955100</v>
      </c>
      <c r="AC42" s="12">
        <v>14.98</v>
      </c>
      <c r="AD42">
        <f t="shared" si="2"/>
        <v>0.63000000000000078</v>
      </c>
      <c r="AE42" s="167">
        <f t="shared" si="3"/>
        <v>4.1724617524339314E-2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42276</v>
      </c>
      <c r="X43" s="12">
        <v>14.26</v>
      </c>
      <c r="Y43" s="12">
        <v>14.69</v>
      </c>
      <c r="Z43" s="12">
        <v>14.15</v>
      </c>
      <c r="AA43" s="12">
        <v>14.38</v>
      </c>
      <c r="AB43" s="117">
        <v>25278700</v>
      </c>
      <c r="AC43" s="12">
        <v>14.38</v>
      </c>
      <c r="AD43">
        <f t="shared" si="2"/>
        <v>0.53999999999999915</v>
      </c>
      <c r="AE43" s="167">
        <f t="shared" si="3"/>
        <v>2.2759601706970223E-2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8" t="s">
        <v>78</v>
      </c>
      <c r="P44" s="338"/>
      <c r="T44" s="113" t="s">
        <v>129</v>
      </c>
      <c r="W44" s="162">
        <v>42275</v>
      </c>
      <c r="X44" s="12">
        <v>14.67</v>
      </c>
      <c r="Y44" s="12">
        <v>14.73</v>
      </c>
      <c r="Z44" s="12">
        <v>13.92</v>
      </c>
      <c r="AA44" s="12">
        <v>14.06</v>
      </c>
      <c r="AB44" s="117">
        <v>30303700</v>
      </c>
      <c r="AC44" s="12">
        <v>14.06</v>
      </c>
      <c r="AD44">
        <f t="shared" si="2"/>
        <v>0.8100000000000005</v>
      </c>
      <c r="AE44" s="167">
        <f t="shared" si="3"/>
        <v>-5.7008718980549933E-2</v>
      </c>
    </row>
    <row r="45" spans="2:31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17.138000000000002</v>
      </c>
      <c r="T45" s="157" t="s">
        <v>114</v>
      </c>
      <c r="U45" s="158">
        <v>15.63</v>
      </c>
      <c r="W45" s="162">
        <v>42272</v>
      </c>
      <c r="X45" s="12">
        <v>15.34</v>
      </c>
      <c r="Y45" s="12">
        <v>15.59</v>
      </c>
      <c r="Z45" s="12">
        <v>14.65</v>
      </c>
      <c r="AA45" s="12">
        <v>14.91</v>
      </c>
      <c r="AB45" s="117">
        <v>28881800</v>
      </c>
      <c r="AC45" s="12">
        <v>14.91</v>
      </c>
      <c r="AD45">
        <f t="shared" si="2"/>
        <v>0.9399999999999995</v>
      </c>
      <c r="AE45" s="167">
        <f t="shared" si="3"/>
        <v>-2.8031290743155135E-2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16.982200000000002</v>
      </c>
      <c r="T46" s="115" t="s">
        <v>115</v>
      </c>
      <c r="U46" s="159">
        <v>15.4</v>
      </c>
      <c r="W46" s="162">
        <v>42271</v>
      </c>
      <c r="X46" s="12">
        <v>14.8</v>
      </c>
      <c r="Y46" s="12">
        <v>15.52</v>
      </c>
      <c r="Z46" s="12">
        <v>14.6</v>
      </c>
      <c r="AA46" s="12">
        <v>15.34</v>
      </c>
      <c r="AB46" s="117">
        <v>32763300</v>
      </c>
      <c r="AC46" s="12">
        <v>15.34</v>
      </c>
      <c r="AD46">
        <f t="shared" si="2"/>
        <v>0.91999999999999993</v>
      </c>
      <c r="AE46" s="167">
        <f t="shared" si="3"/>
        <v>3.5786630654962792E-2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16.8264</v>
      </c>
      <c r="T47" s="115" t="s">
        <v>116</v>
      </c>
      <c r="U47" s="159" t="s">
        <v>274</v>
      </c>
      <c r="W47" s="162">
        <v>42270</v>
      </c>
      <c r="X47" s="12">
        <v>15.43</v>
      </c>
      <c r="Y47" s="12">
        <v>15.43</v>
      </c>
      <c r="Z47" s="12">
        <v>14.8</v>
      </c>
      <c r="AA47" s="12">
        <v>14.81</v>
      </c>
      <c r="AB47" s="117">
        <v>22534200</v>
      </c>
      <c r="AC47" s="12">
        <v>14.81</v>
      </c>
      <c r="AD47">
        <f t="shared" si="2"/>
        <v>0.62999999999999901</v>
      </c>
      <c r="AE47" s="167">
        <f t="shared" si="3"/>
        <v>-3.8935756002595689E-2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16.6706</v>
      </c>
      <c r="T48" s="115" t="s">
        <v>117</v>
      </c>
      <c r="U48" s="159" t="s">
        <v>275</v>
      </c>
      <c r="W48" s="162">
        <v>42269</v>
      </c>
      <c r="X48" s="12">
        <v>15.35</v>
      </c>
      <c r="Y48" s="12">
        <v>15.82</v>
      </c>
      <c r="Z48" s="12">
        <v>15.17</v>
      </c>
      <c r="AA48" s="12">
        <v>15.41</v>
      </c>
      <c r="AB48" s="117">
        <v>22309900</v>
      </c>
      <c r="AC48" s="12">
        <v>15.41</v>
      </c>
      <c r="AD48">
        <f t="shared" si="2"/>
        <v>0.65000000000000036</v>
      </c>
      <c r="AE48" s="167">
        <f t="shared" si="3"/>
        <v>-2.1587301587301599E-2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16.514800000000001</v>
      </c>
      <c r="T49" s="115" t="s">
        <v>118</v>
      </c>
      <c r="U49" s="159">
        <v>21.2</v>
      </c>
      <c r="W49" s="162">
        <v>42268</v>
      </c>
      <c r="X49" s="12">
        <v>15.62</v>
      </c>
      <c r="Y49" s="12">
        <v>15.98</v>
      </c>
      <c r="Z49" s="12">
        <v>15.46</v>
      </c>
      <c r="AA49" s="12">
        <v>15.75</v>
      </c>
      <c r="AB49" s="117">
        <v>19018100</v>
      </c>
      <c r="AC49" s="12">
        <v>15.75</v>
      </c>
      <c r="AD49">
        <f t="shared" si="2"/>
        <v>0.51999999999999957</v>
      </c>
      <c r="AE49" s="167">
        <f t="shared" si="3"/>
        <v>1.6129032258064502E-2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16.359000000000002</v>
      </c>
      <c r="T50" s="115" t="s">
        <v>119</v>
      </c>
      <c r="U50" s="159">
        <v>1.8239700000000001</v>
      </c>
      <c r="W50" s="162">
        <v>42265</v>
      </c>
      <c r="X50" s="12">
        <v>16.079999999999998</v>
      </c>
      <c r="Y50" s="12">
        <v>16.190000000000001</v>
      </c>
      <c r="Z50" s="12">
        <v>15.36</v>
      </c>
      <c r="AA50" s="12">
        <v>15.5</v>
      </c>
      <c r="AB50" s="117">
        <v>36574900</v>
      </c>
      <c r="AC50" s="12">
        <v>15.5</v>
      </c>
      <c r="AD50">
        <f t="shared" si="2"/>
        <v>0.83000000000000185</v>
      </c>
      <c r="AE50" s="167">
        <f t="shared" si="3"/>
        <v>-5.5453991468616737E-2</v>
      </c>
    </row>
    <row r="51" spans="1:31" x14ac:dyDescent="0.25">
      <c r="B51" s="339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16.203199999999999</v>
      </c>
      <c r="T51" s="115" t="s">
        <v>141</v>
      </c>
      <c r="U51" s="159" t="s">
        <v>210</v>
      </c>
      <c r="W51" s="162">
        <v>42264</v>
      </c>
      <c r="X51" s="12">
        <v>16.68</v>
      </c>
      <c r="Y51" s="12">
        <v>16.809999999999999</v>
      </c>
      <c r="Z51" s="12">
        <v>16.309999999999999</v>
      </c>
      <c r="AA51" s="12">
        <v>16.41</v>
      </c>
      <c r="AB51" s="117">
        <v>22355500</v>
      </c>
      <c r="AC51" s="12">
        <v>16.41</v>
      </c>
      <c r="AD51">
        <f t="shared" si="2"/>
        <v>0.5</v>
      </c>
      <c r="AE51" s="167">
        <f t="shared" si="3"/>
        <v>-1.6187050359712241E-2</v>
      </c>
    </row>
    <row r="52" spans="1:31" x14ac:dyDescent="0.25">
      <c r="B52" s="33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16.0474</v>
      </c>
      <c r="T52" s="115"/>
      <c r="U52" s="159"/>
      <c r="W52" s="162">
        <v>42263</v>
      </c>
      <c r="X52" s="12">
        <v>16.46</v>
      </c>
      <c r="Y52" s="12">
        <v>16.7</v>
      </c>
      <c r="Z52" s="12">
        <v>16.309999999999999</v>
      </c>
      <c r="AA52" s="12">
        <v>16.68</v>
      </c>
      <c r="AB52" s="117">
        <v>22342600</v>
      </c>
      <c r="AC52" s="12">
        <v>16.68</v>
      </c>
      <c r="AD52">
        <f t="shared" si="2"/>
        <v>0.39000000000000057</v>
      </c>
      <c r="AE52" s="167">
        <f t="shared" si="3"/>
        <v>9.6852300242131761E-3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15.8916</v>
      </c>
      <c r="T53" s="115" t="s">
        <v>121</v>
      </c>
      <c r="U53" s="159" t="s">
        <v>276</v>
      </c>
      <c r="W53" s="162">
        <v>42262</v>
      </c>
      <c r="X53" s="12">
        <v>16.86</v>
      </c>
      <c r="Y53" s="12">
        <v>16.86</v>
      </c>
      <c r="Z53" s="12">
        <v>16.46</v>
      </c>
      <c r="AA53" s="12">
        <v>16.52</v>
      </c>
      <c r="AB53" s="117">
        <v>20602600</v>
      </c>
      <c r="AC53" s="12">
        <v>16.52</v>
      </c>
      <c r="AD53">
        <f t="shared" si="2"/>
        <v>0.39999999999999858</v>
      </c>
      <c r="AE53" s="167">
        <f t="shared" si="3"/>
        <v>-1.0778443113772407E-2</v>
      </c>
    </row>
    <row r="54" spans="1:3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15.735799999999999</v>
      </c>
      <c r="T54" s="115" t="s">
        <v>122</v>
      </c>
      <c r="U54" s="159" t="s">
        <v>153</v>
      </c>
      <c r="W54" s="162">
        <v>42261</v>
      </c>
      <c r="X54" s="12">
        <v>16.899999999999999</v>
      </c>
      <c r="Y54" s="12">
        <v>16.920000000000002</v>
      </c>
      <c r="Z54" s="12">
        <v>16.36</v>
      </c>
      <c r="AA54" s="12">
        <v>16.7</v>
      </c>
      <c r="AB54" s="117">
        <v>15175000</v>
      </c>
      <c r="AC54" s="12">
        <v>16.7</v>
      </c>
      <c r="AD54">
        <f t="shared" si="2"/>
        <v>0.56000000000000227</v>
      </c>
      <c r="AE54" s="167">
        <f t="shared" si="3"/>
        <v>-5.9523809523810423E-3</v>
      </c>
    </row>
    <row r="55" spans="1:3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15.58</v>
      </c>
      <c r="T55" s="115" t="s">
        <v>123</v>
      </c>
      <c r="U55" s="160">
        <v>10003319</v>
      </c>
      <c r="W55" s="162">
        <v>42258</v>
      </c>
      <c r="X55" s="12">
        <v>17.02</v>
      </c>
      <c r="Y55" s="12">
        <v>17.170000000000002</v>
      </c>
      <c r="Z55" s="12">
        <v>16.71</v>
      </c>
      <c r="AA55" s="12">
        <v>16.8</v>
      </c>
      <c r="AB55" s="117">
        <v>22019600</v>
      </c>
      <c r="AC55" s="12">
        <v>16.8</v>
      </c>
      <c r="AD55">
        <f t="shared" si="2"/>
        <v>0.46000000000000085</v>
      </c>
      <c r="AE55" s="167">
        <f t="shared" si="3"/>
        <v>-2.3255813953488302E-2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15.424200000000001</v>
      </c>
      <c r="T56" s="115" t="s">
        <v>126</v>
      </c>
      <c r="U56" s="160">
        <v>26856100</v>
      </c>
      <c r="W56" s="162">
        <v>42257</v>
      </c>
      <c r="X56" s="12">
        <v>16.809999999999999</v>
      </c>
      <c r="Y56" s="12">
        <v>17.420000000000002</v>
      </c>
      <c r="Z56" s="12">
        <v>16.71</v>
      </c>
      <c r="AA56" s="12">
        <v>17.2</v>
      </c>
      <c r="AB56" s="117">
        <v>20766600</v>
      </c>
      <c r="AC56" s="12">
        <v>17.2</v>
      </c>
      <c r="AD56">
        <f t="shared" si="2"/>
        <v>0.71000000000000085</v>
      </c>
      <c r="AE56" s="167">
        <f t="shared" si="3"/>
        <v>1.4150943396226356E-2</v>
      </c>
    </row>
    <row r="57" spans="1:31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15.2684</v>
      </c>
      <c r="T57" s="115" t="s">
        <v>124</v>
      </c>
      <c r="U57" s="159" t="s">
        <v>277</v>
      </c>
      <c r="W57" s="162">
        <v>42256</v>
      </c>
      <c r="X57" s="12">
        <v>17.899999999999999</v>
      </c>
      <c r="Y57" s="12">
        <v>17.97</v>
      </c>
      <c r="Z57" s="12">
        <v>16.84</v>
      </c>
      <c r="AA57" s="12">
        <v>16.96</v>
      </c>
      <c r="AB57" s="117">
        <v>32899200</v>
      </c>
      <c r="AC57" s="12">
        <v>16.96</v>
      </c>
      <c r="AD57">
        <f t="shared" si="2"/>
        <v>1.129999999999999</v>
      </c>
      <c r="AE57" s="167">
        <f t="shared" si="3"/>
        <v>-3.251568739304056E-2</v>
      </c>
    </row>
    <row r="58" spans="1:31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15.1126</v>
      </c>
      <c r="T58" s="115" t="s">
        <v>127</v>
      </c>
      <c r="U58" s="159">
        <v>6.29</v>
      </c>
      <c r="W58" s="162">
        <v>42255</v>
      </c>
      <c r="X58" s="12">
        <v>17.55</v>
      </c>
      <c r="Y58" s="12">
        <v>17.75</v>
      </c>
      <c r="Z58" s="12">
        <v>17.05</v>
      </c>
      <c r="AA58" s="12">
        <v>17.53</v>
      </c>
      <c r="AB58" s="117">
        <v>26755500</v>
      </c>
      <c r="AC58" s="12">
        <v>17.53</v>
      </c>
      <c r="AD58">
        <f t="shared" si="2"/>
        <v>0.69999999999999929</v>
      </c>
      <c r="AE58" s="167">
        <f t="shared" si="3"/>
        <v>4.221165279429262E-2</v>
      </c>
    </row>
    <row r="59" spans="1:31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14.956799999999999</v>
      </c>
      <c r="T59" s="115" t="s">
        <v>128</v>
      </c>
      <c r="U59" s="159">
        <v>2.48</v>
      </c>
      <c r="W59" s="162">
        <v>42251</v>
      </c>
      <c r="X59" s="12">
        <v>16.3</v>
      </c>
      <c r="Y59" s="12">
        <v>17.3</v>
      </c>
      <c r="Z59" s="12">
        <v>16.260000000000002</v>
      </c>
      <c r="AA59" s="12">
        <v>16.82</v>
      </c>
      <c r="AB59" s="117">
        <v>32409400</v>
      </c>
      <c r="AC59" s="12">
        <v>16.82</v>
      </c>
      <c r="AD59">
        <f t="shared" si="2"/>
        <v>1.0399999999999991</v>
      </c>
      <c r="AE59" s="167">
        <f t="shared" si="3"/>
        <v>1.3863773357444265E-2</v>
      </c>
    </row>
    <row r="60" spans="1:31" x14ac:dyDescent="0.25">
      <c r="O60" s="105">
        <v>0.95</v>
      </c>
      <c r="P60" s="105">
        <f t="shared" si="5"/>
        <v>14.801</v>
      </c>
      <c r="T60" s="115" t="s">
        <v>125</v>
      </c>
      <c r="U60" s="159" t="s">
        <v>142</v>
      </c>
      <c r="W60" s="162">
        <v>42250</v>
      </c>
      <c r="X60" s="12">
        <v>16.39</v>
      </c>
      <c r="Y60" s="12">
        <v>17.21</v>
      </c>
      <c r="Z60" s="12">
        <v>16.260000000000002</v>
      </c>
      <c r="AA60" s="12">
        <v>16.59</v>
      </c>
      <c r="AB60" s="117">
        <v>26331200</v>
      </c>
      <c r="AC60" s="12">
        <v>16.59</v>
      </c>
      <c r="AD60">
        <f t="shared" si="2"/>
        <v>0.94999999999999929</v>
      </c>
      <c r="AE60" s="167">
        <f t="shared" si="3"/>
        <v>1.8416206261510082E-2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14.645199999999999</v>
      </c>
      <c r="W61" s="162">
        <v>42249</v>
      </c>
      <c r="X61" s="12">
        <v>16.09</v>
      </c>
      <c r="Y61" s="12">
        <v>16.309999999999999</v>
      </c>
      <c r="Z61" s="12">
        <v>15.74</v>
      </c>
      <c r="AA61" s="12">
        <v>16.29</v>
      </c>
      <c r="AB61" s="117">
        <v>23290300</v>
      </c>
      <c r="AC61" s="12">
        <v>16.29</v>
      </c>
      <c r="AD61">
        <f t="shared" si="2"/>
        <v>0.56999999999999851</v>
      </c>
      <c r="AE61" s="167">
        <f t="shared" si="3"/>
        <v>2.9709228824273071E-2</v>
      </c>
    </row>
    <row r="62" spans="1:31" x14ac:dyDescent="0.25">
      <c r="O62" s="105">
        <v>0.93</v>
      </c>
      <c r="P62" s="105">
        <f t="shared" si="5"/>
        <v>14.489400000000002</v>
      </c>
      <c r="W62" s="162">
        <v>42248</v>
      </c>
      <c r="X62" s="12">
        <v>15.8</v>
      </c>
      <c r="Y62" s="12">
        <v>16.21</v>
      </c>
      <c r="Z62" s="12">
        <v>15.68</v>
      </c>
      <c r="AA62" s="12">
        <v>15.82</v>
      </c>
      <c r="AB62" s="117">
        <v>27749000</v>
      </c>
      <c r="AC62" s="12">
        <v>15.82</v>
      </c>
      <c r="AD62">
        <f t="shared" si="2"/>
        <v>0.53000000000000114</v>
      </c>
      <c r="AE62" s="167">
        <f t="shared" si="3"/>
        <v>-3.5953686776355909E-2</v>
      </c>
    </row>
    <row r="63" spans="1:31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1" t="s">
        <v>234</v>
      </c>
      <c r="H63" s="255" t="s">
        <v>98</v>
      </c>
      <c r="O63" s="105">
        <v>0.92</v>
      </c>
      <c r="P63" s="105">
        <f t="shared" si="5"/>
        <v>14.333600000000001</v>
      </c>
      <c r="W63" s="162">
        <v>42247</v>
      </c>
      <c r="X63" s="12">
        <v>15.91</v>
      </c>
      <c r="Y63" s="12">
        <v>16.68</v>
      </c>
      <c r="Z63" s="12">
        <v>15.46</v>
      </c>
      <c r="AA63" s="12">
        <v>16.41</v>
      </c>
      <c r="AB63" s="117">
        <v>32591200</v>
      </c>
      <c r="AC63" s="12">
        <v>16.41</v>
      </c>
      <c r="AD63">
        <f t="shared" si="2"/>
        <v>1.2199999999999989</v>
      </c>
      <c r="AE63" s="167">
        <f t="shared" si="3"/>
        <v>2.8195488721804551E-2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6">
        <f>IF(C64=0, D64, (E64-D64)/D64)</f>
        <v>-3.5280508964719459E-2</v>
      </c>
      <c r="O64" s="105">
        <v>0.91</v>
      </c>
      <c r="P64" s="105">
        <f t="shared" si="5"/>
        <v>14.177800000000001</v>
      </c>
      <c r="W64" s="162">
        <v>42244</v>
      </c>
      <c r="X64" s="12">
        <v>16.25</v>
      </c>
      <c r="Y64" s="12">
        <v>16.54</v>
      </c>
      <c r="Z64" s="12">
        <v>15.61</v>
      </c>
      <c r="AA64" s="12">
        <v>15.96</v>
      </c>
      <c r="AB64" s="117">
        <v>33906500</v>
      </c>
      <c r="AC64" s="12">
        <v>15.96</v>
      </c>
      <c r="AD64">
        <f t="shared" si="2"/>
        <v>0.92999999999999972</v>
      </c>
      <c r="AE64" s="167">
        <f t="shared" si="3"/>
        <v>1.8506700701978351E-2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6">
        <f>IF(C65=0, D65, (E65-D65)/D65)</f>
        <v>-2.1399652978600199E-2</v>
      </c>
      <c r="O65" s="105">
        <v>0.9</v>
      </c>
      <c r="P65" s="105">
        <f t="shared" si="5"/>
        <v>14.022</v>
      </c>
      <c r="W65" s="162">
        <v>42243</v>
      </c>
      <c r="X65" s="12">
        <v>14.63</v>
      </c>
      <c r="Y65" s="12">
        <v>15.93</v>
      </c>
      <c r="Z65" s="12">
        <v>14.63</v>
      </c>
      <c r="AA65" s="12">
        <v>15.67</v>
      </c>
      <c r="AB65" s="117">
        <v>42579200</v>
      </c>
      <c r="AC65" s="12">
        <v>15.67</v>
      </c>
      <c r="AD65">
        <f t="shared" si="2"/>
        <v>1.2999999999999989</v>
      </c>
      <c r="AE65" s="167">
        <f t="shared" si="3"/>
        <v>8.6685159500693443E-2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6">
        <f>IF(C66=0, D66, (E66-D66)/D66)</f>
        <v>-6.0289855072463719E-2</v>
      </c>
      <c r="W66" s="162">
        <v>42242</v>
      </c>
      <c r="X66" s="12">
        <v>14.61</v>
      </c>
      <c r="Y66" s="12">
        <v>14.75</v>
      </c>
      <c r="Z66" s="12">
        <v>14.11</v>
      </c>
      <c r="AA66" s="12">
        <v>14.42</v>
      </c>
      <c r="AB66" s="117">
        <v>43167100</v>
      </c>
      <c r="AC66" s="12">
        <v>14.42</v>
      </c>
      <c r="AD66">
        <f t="shared" si="2"/>
        <v>0.64000000000000057</v>
      </c>
      <c r="AE66" s="167">
        <f t="shared" si="3"/>
        <v>1.0511562718990897E-2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6">
        <f t="shared" ref="H67:H70" si="7">IF(C67=0, D67, (E67-D67)/D67)</f>
        <v>5.0029429075927105E-2</v>
      </c>
      <c r="W67" s="162">
        <v>42241</v>
      </c>
      <c r="X67" s="12">
        <v>15.18</v>
      </c>
      <c r="Y67" s="12">
        <v>15.34</v>
      </c>
      <c r="Z67" s="12">
        <v>14.26</v>
      </c>
      <c r="AA67" s="12">
        <v>14.27</v>
      </c>
      <c r="AB67" s="117">
        <v>38519000</v>
      </c>
      <c r="AC67" s="12">
        <v>14.27</v>
      </c>
      <c r="AD67">
        <f>Y67-Z67</f>
        <v>1.08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6">
        <f t="shared" si="7"/>
        <v>2.6486168334314473E-2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6">
        <f t="shared" si="7"/>
        <v>-2.3654642223536283E-2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6">
        <f t="shared" si="7"/>
        <v>-2.9498525073746312E-2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6">
        <f t="shared" ref="H71:H73" si="9">IF(C71=0, D71, (E71-D71)/D71)</f>
        <v>-6.1055127445169E-2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6">
        <f t="shared" si="9"/>
        <v>-9.9758162031438849E-2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6">
        <f t="shared" si="9"/>
        <v>-8.6670651524208067E-2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6">
        <f t="shared" ref="H74:H75" si="11">IF(C74=0, D74, (E74-D74)/D74)</f>
        <v>-6.8401937046004779E-2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6">
        <f t="shared" si="11"/>
        <v>-8.1534772182254162E-2</v>
      </c>
    </row>
    <row r="76" spans="2:31" x14ac:dyDescent="0.25">
      <c r="B76" s="253"/>
      <c r="C76" s="12"/>
      <c r="D76" s="53"/>
      <c r="E76" s="53"/>
      <c r="F76" s="53"/>
      <c r="G76" s="53"/>
      <c r="H76" s="316"/>
    </row>
    <row r="77" spans="2:31" x14ac:dyDescent="0.25">
      <c r="B77" s="253"/>
      <c r="C77" s="12"/>
      <c r="D77" s="53"/>
      <c r="E77" s="53"/>
      <c r="F77" s="53"/>
      <c r="G77" s="53"/>
      <c r="H77" s="316"/>
    </row>
    <row r="78" spans="2:31" x14ac:dyDescent="0.25">
      <c r="B78" s="253"/>
      <c r="C78" s="12"/>
      <c r="D78" s="53"/>
      <c r="E78" s="53"/>
      <c r="F78" s="53"/>
      <c r="G78" s="53"/>
      <c r="H78" s="316"/>
    </row>
    <row r="79" spans="2:31" x14ac:dyDescent="0.25">
      <c r="B79" s="253"/>
      <c r="C79" s="12"/>
      <c r="D79" s="53"/>
      <c r="E79" s="53"/>
      <c r="F79" s="53"/>
      <c r="G79" s="53"/>
      <c r="H79" s="316"/>
    </row>
    <row r="80" spans="2:31" x14ac:dyDescent="0.25">
      <c r="B80" s="253"/>
      <c r="C80" s="12"/>
      <c r="D80" s="53"/>
      <c r="E80" s="53"/>
      <c r="F80" s="53"/>
      <c r="G80" s="53"/>
      <c r="H80" s="316"/>
    </row>
    <row r="81" spans="2:8" x14ac:dyDescent="0.25">
      <c r="B81" s="253"/>
      <c r="C81" s="12"/>
      <c r="D81" s="53"/>
      <c r="E81" s="53"/>
      <c r="F81" s="53"/>
      <c r="G81" s="53"/>
      <c r="H81" s="316"/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42333</v>
      </c>
      <c r="W2" s="125">
        <v>34.26</v>
      </c>
      <c r="X2" s="125">
        <v>34.74</v>
      </c>
      <c r="Y2" s="125">
        <v>34.14</v>
      </c>
      <c r="Z2" s="125">
        <v>34.450000000000003</v>
      </c>
      <c r="AA2" s="123">
        <v>17928600</v>
      </c>
      <c r="AB2" s="122">
        <v>34.450000000000003</v>
      </c>
      <c r="AC2" s="2">
        <f>X2-Y2</f>
        <v>0.60000000000000142</v>
      </c>
      <c r="AD2" s="167">
        <f>AB2/AB3-1</f>
        <v>2.6193247962749133E-3</v>
      </c>
    </row>
    <row r="3" spans="1:30" x14ac:dyDescent="0.25">
      <c r="A3" s="26" t="s">
        <v>71</v>
      </c>
      <c r="B3" s="1">
        <v>42166</v>
      </c>
      <c r="C3" s="307">
        <v>30</v>
      </c>
      <c r="D3" s="308">
        <v>31.3</v>
      </c>
      <c r="E3" s="308">
        <v>0</v>
      </c>
      <c r="F3" s="308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34.450000000000003</v>
      </c>
      <c r="S3" s="137"/>
      <c r="T3" s="20"/>
      <c r="U3" s="20"/>
      <c r="V3" s="121">
        <v>42332</v>
      </c>
      <c r="W3" s="125">
        <v>34.33</v>
      </c>
      <c r="X3" s="125">
        <v>34.44</v>
      </c>
      <c r="Y3" s="125">
        <v>33.9</v>
      </c>
      <c r="Z3" s="125">
        <v>34.36</v>
      </c>
      <c r="AA3" s="123">
        <v>21364500</v>
      </c>
      <c r="AB3" s="122">
        <v>34.36</v>
      </c>
      <c r="AC3" s="2">
        <f t="shared" ref="AC3:AC66" si="2">X3-Y3</f>
        <v>0.53999999999999915</v>
      </c>
      <c r="AD3" s="167">
        <f t="shared" ref="AD3:AD66" si="3">AB3/AB4-1</f>
        <v>-3.4802784222737193E-3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34.450000000000003</v>
      </c>
      <c r="V4" s="121">
        <v>42331</v>
      </c>
      <c r="W4" s="125">
        <v>34.659999999999997</v>
      </c>
      <c r="X4" s="125">
        <v>34.85</v>
      </c>
      <c r="Y4" s="125">
        <v>34.409999999999997</v>
      </c>
      <c r="Z4" s="125">
        <v>34.479999999999997</v>
      </c>
      <c r="AA4" s="123">
        <v>20097100</v>
      </c>
      <c r="AB4" s="122">
        <v>34.479999999999997</v>
      </c>
      <c r="AC4" s="2">
        <f t="shared" si="2"/>
        <v>0.44000000000000483</v>
      </c>
      <c r="AD4" s="167">
        <f t="shared" si="3"/>
        <v>-5.1933064050778688E-3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42328</v>
      </c>
      <c r="W5" s="125">
        <v>34.479999999999997</v>
      </c>
      <c r="X5" s="125">
        <v>35.29</v>
      </c>
      <c r="Y5" s="125">
        <v>34.479999999999997</v>
      </c>
      <c r="Z5" s="125">
        <v>34.659999999999997</v>
      </c>
      <c r="AA5" s="123">
        <v>36892000</v>
      </c>
      <c r="AB5" s="122">
        <v>34.659999999999997</v>
      </c>
      <c r="AC5" s="2">
        <f t="shared" si="2"/>
        <v>0.81000000000000227</v>
      </c>
      <c r="AD5" s="167">
        <f t="shared" si="3"/>
        <v>1.0495626822157433E-2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42327</v>
      </c>
      <c r="W6" s="125">
        <v>33.22</v>
      </c>
      <c r="X6" s="125">
        <v>34.729999999999997</v>
      </c>
      <c r="Y6" s="125">
        <v>33.130000000000003</v>
      </c>
      <c r="Z6" s="125">
        <v>34.299999999999997</v>
      </c>
      <c r="AA6" s="123">
        <v>45091100</v>
      </c>
      <c r="AB6" s="122">
        <v>34.299999999999997</v>
      </c>
      <c r="AC6" s="2">
        <f t="shared" si="2"/>
        <v>1.5999999999999943</v>
      </c>
      <c r="AD6" s="167">
        <f t="shared" si="3"/>
        <v>3.4378769601929982E-2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42326</v>
      </c>
      <c r="W7" s="125">
        <v>32.729999999999997</v>
      </c>
      <c r="X7" s="125">
        <v>33.24</v>
      </c>
      <c r="Y7" s="125">
        <v>32.619999999999997</v>
      </c>
      <c r="Z7" s="125">
        <v>33.159999999999997</v>
      </c>
      <c r="AA7" s="123">
        <v>18311200</v>
      </c>
      <c r="AB7" s="122">
        <v>33.159999999999997</v>
      </c>
      <c r="AC7" s="2">
        <f t="shared" si="2"/>
        <v>0.62000000000000455</v>
      </c>
      <c r="AD7" s="167">
        <f t="shared" si="3"/>
        <v>1.5931372549019551E-2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42325</v>
      </c>
      <c r="W8" s="125">
        <v>32.15</v>
      </c>
      <c r="X8" s="125">
        <v>32.880000000000003</v>
      </c>
      <c r="Y8" s="125">
        <v>32.01</v>
      </c>
      <c r="Z8" s="125">
        <v>32.64</v>
      </c>
      <c r="AA8" s="123">
        <v>22352700</v>
      </c>
      <c r="AB8" s="122">
        <v>32.64</v>
      </c>
      <c r="AC8" s="2">
        <f t="shared" si="2"/>
        <v>0.87000000000000455</v>
      </c>
      <c r="AD8" s="167">
        <f t="shared" si="3"/>
        <v>1.6822429906542036E-2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42324</v>
      </c>
      <c r="W9" s="125">
        <v>32.090000000000003</v>
      </c>
      <c r="X9" s="125">
        <v>32.26</v>
      </c>
      <c r="Y9" s="125">
        <v>31.93</v>
      </c>
      <c r="Z9" s="125">
        <v>32.1</v>
      </c>
      <c r="AA9" s="123">
        <v>29362200</v>
      </c>
      <c r="AB9" s="122">
        <v>32.1</v>
      </c>
      <c r="AC9" s="2">
        <f t="shared" si="2"/>
        <v>0.32999999999999829</v>
      </c>
      <c r="AD9" s="167">
        <f t="shared" si="3"/>
        <v>-3.1142946122697523E-4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9">
        <v>110</v>
      </c>
      <c r="I10" s="307">
        <v>34.450000000000003</v>
      </c>
      <c r="J10" s="307">
        <v>7.0000000000000007E-2</v>
      </c>
      <c r="K10" s="310">
        <f t="shared" si="0"/>
        <v>3789.4300000000003</v>
      </c>
      <c r="V10" s="121">
        <v>42321</v>
      </c>
      <c r="W10" s="125">
        <v>32.270000000000003</v>
      </c>
      <c r="X10" s="125">
        <v>32.380000000000003</v>
      </c>
      <c r="Y10" s="125">
        <v>31.96</v>
      </c>
      <c r="Z10" s="125">
        <v>32.11</v>
      </c>
      <c r="AA10" s="123">
        <v>22927300</v>
      </c>
      <c r="AB10" s="122">
        <v>32.11</v>
      </c>
      <c r="AC10" s="2">
        <f t="shared" si="2"/>
        <v>0.42000000000000171</v>
      </c>
      <c r="AD10" s="167">
        <f t="shared" si="3"/>
        <v>-8.9506172839506348E-3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42320</v>
      </c>
      <c r="W11" s="125">
        <v>32.71</v>
      </c>
      <c r="X11" s="125">
        <v>32.92</v>
      </c>
      <c r="Y11" s="125">
        <v>32.39</v>
      </c>
      <c r="Z11" s="125">
        <v>32.4</v>
      </c>
      <c r="AA11" s="123">
        <v>22949200</v>
      </c>
      <c r="AB11" s="122">
        <v>32.4</v>
      </c>
      <c r="AC11" s="2">
        <f t="shared" si="2"/>
        <v>0.53000000000000114</v>
      </c>
      <c r="AD11" s="167">
        <f t="shared" si="3"/>
        <v>-1.3998782714546576E-2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42319</v>
      </c>
      <c r="W12" s="125">
        <v>33.159999999999997</v>
      </c>
      <c r="X12" s="125">
        <v>33.380000000000003</v>
      </c>
      <c r="Y12" s="125">
        <v>32.799999999999997</v>
      </c>
      <c r="Z12" s="125">
        <v>32.86</v>
      </c>
      <c r="AA12" s="123">
        <v>19864700</v>
      </c>
      <c r="AB12" s="122">
        <v>32.86</v>
      </c>
      <c r="AC12" s="2">
        <f t="shared" si="2"/>
        <v>0.5800000000000054</v>
      </c>
      <c r="AD12" s="167">
        <f t="shared" si="3"/>
        <v>-1.0538994278831759E-2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42318</v>
      </c>
      <c r="W13" s="125">
        <v>33.17</v>
      </c>
      <c r="X13" s="125">
        <v>33.270000000000003</v>
      </c>
      <c r="Y13" s="125">
        <v>32.81</v>
      </c>
      <c r="Z13" s="125">
        <v>33.21</v>
      </c>
      <c r="AA13" s="123">
        <v>22451700</v>
      </c>
      <c r="AB13" s="122">
        <v>33.21</v>
      </c>
      <c r="AC13" s="2">
        <f t="shared" si="2"/>
        <v>0.46000000000000085</v>
      </c>
      <c r="AD13" s="167">
        <f t="shared" si="3"/>
        <v>-4.1979010494752611E-3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42317</v>
      </c>
      <c r="W14" s="125">
        <v>33.6</v>
      </c>
      <c r="X14" s="125">
        <v>33.83</v>
      </c>
      <c r="Y14" s="125">
        <v>33.08</v>
      </c>
      <c r="Z14" s="125">
        <v>33.35</v>
      </c>
      <c r="AA14" s="123">
        <v>24168700</v>
      </c>
      <c r="AB14" s="122">
        <v>33.35</v>
      </c>
      <c r="AC14" s="2">
        <f t="shared" si="2"/>
        <v>0.75</v>
      </c>
      <c r="AD14" s="167">
        <f t="shared" si="3"/>
        <v>-1.4479905437352336E-2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42314</v>
      </c>
      <c r="W15" s="125">
        <v>33.93</v>
      </c>
      <c r="X15" s="125">
        <v>33.97</v>
      </c>
      <c r="Y15" s="125">
        <v>33.409999999999997</v>
      </c>
      <c r="Z15" s="125">
        <v>33.840000000000003</v>
      </c>
      <c r="AA15" s="123">
        <v>23701700</v>
      </c>
      <c r="AB15" s="122">
        <v>33.840000000000003</v>
      </c>
      <c r="AC15" s="2">
        <f t="shared" si="2"/>
        <v>0.56000000000000227</v>
      </c>
      <c r="AD15" s="167">
        <f t="shared" si="3"/>
        <v>-4.7058823529411153E-3</v>
      </c>
    </row>
    <row r="16" spans="1:30" x14ac:dyDescent="0.25">
      <c r="B16" s="1">
        <v>42293</v>
      </c>
      <c r="C16" s="307">
        <v>80</v>
      </c>
      <c r="D16" s="308">
        <v>31.95</v>
      </c>
      <c r="E16" s="308">
        <v>0</v>
      </c>
      <c r="F16" s="308">
        <f t="shared" si="1"/>
        <v>2556</v>
      </c>
      <c r="V16" s="121">
        <v>42313</v>
      </c>
      <c r="W16" s="125">
        <v>34.1</v>
      </c>
      <c r="X16" s="125">
        <v>34.200000000000003</v>
      </c>
      <c r="Y16" s="125">
        <v>33.729999999999997</v>
      </c>
      <c r="Z16" s="125">
        <v>34</v>
      </c>
      <c r="AA16" s="123">
        <v>16486100</v>
      </c>
      <c r="AB16" s="122">
        <v>34</v>
      </c>
      <c r="AC16" s="2">
        <f t="shared" si="2"/>
        <v>0.47000000000000597</v>
      </c>
      <c r="AD16" s="167">
        <f t="shared" si="3"/>
        <v>-4.3923865300146137E-3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42312</v>
      </c>
      <c r="W17" s="125">
        <v>34.270000000000003</v>
      </c>
      <c r="X17" s="125">
        <v>34.270000000000003</v>
      </c>
      <c r="Y17" s="125">
        <v>33.9</v>
      </c>
      <c r="Z17" s="125">
        <v>34.15</v>
      </c>
      <c r="AA17" s="123">
        <v>20762100</v>
      </c>
      <c r="AB17" s="122">
        <v>34.15</v>
      </c>
      <c r="AC17" s="2">
        <f t="shared" si="2"/>
        <v>0.37000000000000455</v>
      </c>
      <c r="AD17" s="167" t="e">
        <f t="shared" si="3"/>
        <v>#DIV/0!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42312</v>
      </c>
      <c r="W18" s="125" t="s">
        <v>140</v>
      </c>
      <c r="X18" s="125"/>
      <c r="Y18" s="125"/>
      <c r="Z18" s="125"/>
      <c r="AA18" s="123"/>
      <c r="AB18" s="122"/>
      <c r="AC18" s="2">
        <f t="shared" si="2"/>
        <v>0</v>
      </c>
      <c r="AD18" s="167">
        <f t="shared" si="3"/>
        <v>-1</v>
      </c>
    </row>
    <row r="19" spans="1:30" x14ac:dyDescent="0.25">
      <c r="E19" s="2"/>
      <c r="G19" s="2"/>
      <c r="I19" s="2"/>
      <c r="K19" s="2"/>
      <c r="V19" s="121">
        <v>42311</v>
      </c>
      <c r="W19" s="125">
        <v>34</v>
      </c>
      <c r="X19" s="125">
        <v>34.409999999999997</v>
      </c>
      <c r="Y19" s="125">
        <v>33.979999999999997</v>
      </c>
      <c r="Z19" s="125">
        <v>34.31</v>
      </c>
      <c r="AA19" s="123">
        <v>18167000</v>
      </c>
      <c r="AB19" s="122">
        <v>34.07</v>
      </c>
      <c r="AC19" s="2">
        <f t="shared" si="2"/>
        <v>0.42999999999999972</v>
      </c>
      <c r="AD19" s="167">
        <f t="shared" si="3"/>
        <v>5.9049306170653182E-3</v>
      </c>
    </row>
    <row r="20" spans="1:30" x14ac:dyDescent="0.25">
      <c r="V20" s="121">
        <v>42310</v>
      </c>
      <c r="W20" s="125">
        <v>33.729999999999997</v>
      </c>
      <c r="X20" s="125">
        <v>34.28</v>
      </c>
      <c r="Y20" s="125">
        <v>33.64</v>
      </c>
      <c r="Z20" s="125">
        <v>34.11</v>
      </c>
      <c r="AA20" s="123">
        <v>21743100</v>
      </c>
      <c r="AB20" s="122">
        <v>33.869999999999997</v>
      </c>
      <c r="AC20" s="2">
        <f t="shared" si="2"/>
        <v>0.64000000000000057</v>
      </c>
      <c r="AD20" s="167">
        <f t="shared" si="3"/>
        <v>7.4360499702557092E-3</v>
      </c>
    </row>
    <row r="21" spans="1:30" x14ac:dyDescent="0.25">
      <c r="V21" s="121">
        <v>42307</v>
      </c>
      <c r="W21" s="125">
        <v>34.1</v>
      </c>
      <c r="X21" s="125">
        <v>34.29</v>
      </c>
      <c r="Y21" s="125">
        <v>33.86</v>
      </c>
      <c r="Z21" s="125">
        <v>33.86</v>
      </c>
      <c r="AA21" s="123">
        <v>24693900</v>
      </c>
      <c r="AB21" s="122">
        <v>33.619999999999997</v>
      </c>
      <c r="AC21" s="2">
        <f t="shared" si="2"/>
        <v>0.42999999999999972</v>
      </c>
      <c r="AD21" s="167">
        <f t="shared" si="3"/>
        <v>-5.0310742823320709E-3</v>
      </c>
    </row>
    <row r="22" spans="1:30" x14ac:dyDescent="0.25">
      <c r="V22" s="121">
        <v>42306</v>
      </c>
      <c r="W22" s="125">
        <v>34.200000000000003</v>
      </c>
      <c r="X22" s="125">
        <v>34.29</v>
      </c>
      <c r="Y22" s="125">
        <v>33.770000000000003</v>
      </c>
      <c r="Z22" s="125">
        <v>34.03</v>
      </c>
      <c r="AA22" s="123">
        <v>21325200</v>
      </c>
      <c r="AB22" s="122">
        <v>33.79</v>
      </c>
      <c r="AC22" s="2">
        <f t="shared" si="2"/>
        <v>0.51999999999999602</v>
      </c>
      <c r="AD22" s="167">
        <f t="shared" si="3"/>
        <v>-1.9727299100667284E-2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42305</v>
      </c>
      <c r="W23" s="125">
        <v>34.47</v>
      </c>
      <c r="X23" s="125">
        <v>34.71</v>
      </c>
      <c r="Y23" s="125">
        <v>34.119999999999997</v>
      </c>
      <c r="Z23" s="125">
        <v>34.71</v>
      </c>
      <c r="AA23" s="123">
        <v>21908400</v>
      </c>
      <c r="AB23" s="122">
        <v>34.47</v>
      </c>
      <c r="AC23" s="2">
        <f t="shared" si="2"/>
        <v>0.59000000000000341</v>
      </c>
      <c r="AD23" s="167">
        <f t="shared" si="3"/>
        <v>7.0113935144611172E-3</v>
      </c>
    </row>
    <row r="24" spans="1:30" x14ac:dyDescent="0.25">
      <c r="V24" s="121">
        <v>42304</v>
      </c>
      <c r="W24" s="125">
        <v>34.409999999999997</v>
      </c>
      <c r="X24" s="125">
        <v>34.549999999999997</v>
      </c>
      <c r="Y24" s="125">
        <v>34.31</v>
      </c>
      <c r="Z24" s="125">
        <v>34.47</v>
      </c>
      <c r="AA24" s="123">
        <v>22630100</v>
      </c>
      <c r="AB24" s="122">
        <v>34.229999999999997</v>
      </c>
      <c r="AC24" s="2">
        <f t="shared" si="2"/>
        <v>0.23999999999999488</v>
      </c>
      <c r="AD24" s="167">
        <f t="shared" si="3"/>
        <v>-3.4934497816595522E-3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1" t="s">
        <v>234</v>
      </c>
      <c r="V25" s="121">
        <v>42303</v>
      </c>
      <c r="W25" s="125">
        <v>34.770000000000003</v>
      </c>
      <c r="X25" s="125">
        <v>34.96</v>
      </c>
      <c r="Y25" s="125">
        <v>34.549999999999997</v>
      </c>
      <c r="Z25" s="125">
        <v>34.590000000000003</v>
      </c>
      <c r="AA25" s="123">
        <v>22646900</v>
      </c>
      <c r="AB25" s="122">
        <v>34.35</v>
      </c>
      <c r="AC25" s="2">
        <f t="shared" si="2"/>
        <v>0.41000000000000369</v>
      </c>
      <c r="AD25" s="167">
        <f t="shared" si="3"/>
        <v>-8.9440276976340272E-3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42300</v>
      </c>
      <c r="W26" s="125">
        <v>34.54</v>
      </c>
      <c r="X26" s="125">
        <v>35.03</v>
      </c>
      <c r="Y26" s="125">
        <v>34.4</v>
      </c>
      <c r="Z26" s="125">
        <v>34.9</v>
      </c>
      <c r="AA26" s="123">
        <v>42796600</v>
      </c>
      <c r="AB26" s="122">
        <v>34.659999999999997</v>
      </c>
      <c r="AC26" s="2">
        <f t="shared" si="2"/>
        <v>0.63000000000000256</v>
      </c>
      <c r="AD26" s="167">
        <f t="shared" si="3"/>
        <v>1.4637002341920446E-2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42299</v>
      </c>
      <c r="W27" s="125">
        <v>33.700000000000003</v>
      </c>
      <c r="X27" s="125">
        <v>34.5</v>
      </c>
      <c r="Y27" s="125">
        <v>33.590000000000003</v>
      </c>
      <c r="Z27" s="125">
        <v>34.4</v>
      </c>
      <c r="AA27" s="123">
        <v>39572600</v>
      </c>
      <c r="AB27" s="122">
        <v>34.159999999999997</v>
      </c>
      <c r="AC27" s="2">
        <f t="shared" si="2"/>
        <v>0.90999999999999659</v>
      </c>
      <c r="AD27" s="167">
        <f t="shared" si="3"/>
        <v>3.0778515389257466E-2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42298</v>
      </c>
      <c r="W28" s="125">
        <v>33.67</v>
      </c>
      <c r="X28" s="125">
        <v>34.049999999999997</v>
      </c>
      <c r="Y28" s="125">
        <v>33.32</v>
      </c>
      <c r="Z28" s="125">
        <v>33.369999999999997</v>
      </c>
      <c r="AA28" s="123">
        <v>31928800</v>
      </c>
      <c r="AB28" s="122">
        <v>33.14</v>
      </c>
      <c r="AC28" s="2">
        <f t="shared" si="2"/>
        <v>0.72999999999999687</v>
      </c>
      <c r="AD28" s="167">
        <f t="shared" si="3"/>
        <v>-2.1077988557663963E-3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42297</v>
      </c>
      <c r="W29" s="125">
        <v>33.4</v>
      </c>
      <c r="X29" s="125">
        <v>33.700000000000003</v>
      </c>
      <c r="Y29" s="125">
        <v>33.31</v>
      </c>
      <c r="Z29" s="125">
        <v>33.44</v>
      </c>
      <c r="AA29" s="123">
        <v>24416100</v>
      </c>
      <c r="AB29" s="122">
        <v>33.21</v>
      </c>
      <c r="AC29" s="2">
        <f t="shared" si="2"/>
        <v>0.39000000000000057</v>
      </c>
      <c r="AD29" s="167">
        <f t="shared" si="3"/>
        <v>-4.4964028776978138E-3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42296</v>
      </c>
      <c r="W30" s="125">
        <v>32.880000000000003</v>
      </c>
      <c r="X30" s="125">
        <v>33.619999999999997</v>
      </c>
      <c r="Y30" s="125">
        <v>32.869999999999997</v>
      </c>
      <c r="Z30" s="125">
        <v>33.590000000000003</v>
      </c>
      <c r="AA30" s="123">
        <v>37624000</v>
      </c>
      <c r="AB30" s="122">
        <v>33.36</v>
      </c>
      <c r="AC30" s="2">
        <f t="shared" si="2"/>
        <v>0.75</v>
      </c>
      <c r="AD30" s="167">
        <f t="shared" si="3"/>
        <v>1.6763181956720441E-2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42293</v>
      </c>
      <c r="W31" s="125">
        <v>32.75</v>
      </c>
      <c r="X31" s="125">
        <v>33.200000000000003</v>
      </c>
      <c r="Y31" s="125">
        <v>32.479999999999997</v>
      </c>
      <c r="Z31" s="125">
        <v>33.04</v>
      </c>
      <c r="AA31" s="123">
        <v>28659200</v>
      </c>
      <c r="AB31" s="122">
        <v>32.81</v>
      </c>
      <c r="AC31" s="2">
        <f t="shared" si="2"/>
        <v>0.72000000000000597</v>
      </c>
      <c r="AD31" s="167">
        <f t="shared" si="3"/>
        <v>8.9175891758916936E-3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42292</v>
      </c>
      <c r="W32" s="125">
        <v>32.840000000000003</v>
      </c>
      <c r="X32" s="125">
        <v>33.06</v>
      </c>
      <c r="Y32" s="125">
        <v>32.46</v>
      </c>
      <c r="Z32" s="125">
        <v>32.75</v>
      </c>
      <c r="AA32" s="123">
        <v>37634800</v>
      </c>
      <c r="AB32" s="122">
        <v>32.520000000000003</v>
      </c>
      <c r="AC32" s="2">
        <f t="shared" si="2"/>
        <v>0.60000000000000142</v>
      </c>
      <c r="AD32" s="167">
        <f t="shared" si="3"/>
        <v>-1.535155050660042E-3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42291</v>
      </c>
      <c r="W33" s="125">
        <v>31.39</v>
      </c>
      <c r="X33" s="125">
        <v>32.93</v>
      </c>
      <c r="Y33" s="125">
        <v>30.85</v>
      </c>
      <c r="Z33" s="125">
        <v>32.799999999999997</v>
      </c>
      <c r="AA33" s="123">
        <v>75954800</v>
      </c>
      <c r="AB33" s="122">
        <v>32.57</v>
      </c>
      <c r="AC33" s="2">
        <f t="shared" si="2"/>
        <v>2.0799999999999983</v>
      </c>
      <c r="AD33" s="167">
        <f t="shared" si="3"/>
        <v>2.3570081709616497E-2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42290</v>
      </c>
      <c r="W34" s="125">
        <v>32.03</v>
      </c>
      <c r="X34" s="125">
        <v>32.479999999999997</v>
      </c>
      <c r="Y34" s="125">
        <v>31.98</v>
      </c>
      <c r="Z34" s="125">
        <v>32.04</v>
      </c>
      <c r="AA34" s="123">
        <v>35588600</v>
      </c>
      <c r="AB34" s="122">
        <v>31.82</v>
      </c>
      <c r="AC34" s="2">
        <f t="shared" si="2"/>
        <v>0.49999999999999645</v>
      </c>
      <c r="AD34" s="167">
        <f t="shared" si="3"/>
        <v>-5.0031269543464596E-3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42289</v>
      </c>
      <c r="W35" s="125">
        <v>32.159999999999997</v>
      </c>
      <c r="X35" s="125">
        <v>32.32</v>
      </c>
      <c r="Y35" s="125">
        <v>32</v>
      </c>
      <c r="Z35" s="125">
        <v>32.21</v>
      </c>
      <c r="AA35" s="123">
        <v>18795000</v>
      </c>
      <c r="AB35" s="122">
        <v>31.98</v>
      </c>
      <c r="AC35" s="2">
        <f t="shared" si="2"/>
        <v>0.32000000000000028</v>
      </c>
      <c r="AD35" s="167">
        <f t="shared" si="3"/>
        <v>1.879699248120259E-3</v>
      </c>
    </row>
    <row r="36" spans="2:30" x14ac:dyDescent="0.25">
      <c r="V36" s="121">
        <v>42286</v>
      </c>
      <c r="W36" s="125">
        <v>32.369999999999997</v>
      </c>
      <c r="X36" s="125">
        <v>32.549999999999997</v>
      </c>
      <c r="Y36" s="125">
        <v>31.94</v>
      </c>
      <c r="Z36" s="125">
        <v>32.14</v>
      </c>
      <c r="AA36" s="123">
        <v>24209900</v>
      </c>
      <c r="AB36" s="122">
        <v>31.92</v>
      </c>
      <c r="AC36" s="2">
        <f t="shared" si="2"/>
        <v>0.60999999999999588</v>
      </c>
      <c r="AD36" s="167">
        <f t="shared" si="3"/>
        <v>-1.1458655930628558E-2</v>
      </c>
    </row>
    <row r="37" spans="2:30" x14ac:dyDescent="0.25">
      <c r="V37" s="121">
        <v>42285</v>
      </c>
      <c r="W37" s="125">
        <v>32.229999999999997</v>
      </c>
      <c r="X37" s="125">
        <v>32.6</v>
      </c>
      <c r="Y37" s="125">
        <v>31.98</v>
      </c>
      <c r="Z37" s="125">
        <v>32.520000000000003</v>
      </c>
      <c r="AA37" s="123">
        <v>27794600</v>
      </c>
      <c r="AB37" s="122">
        <v>32.29</v>
      </c>
      <c r="AC37" s="2">
        <f t="shared" si="2"/>
        <v>0.62000000000000099</v>
      </c>
      <c r="AD37" s="167">
        <f t="shared" si="3"/>
        <v>6.2324711748207307E-3</v>
      </c>
    </row>
    <row r="38" spans="2:30" x14ac:dyDescent="0.25">
      <c r="V38" s="121">
        <v>42284</v>
      </c>
      <c r="W38" s="125">
        <v>32</v>
      </c>
      <c r="X38" s="125">
        <v>32.42</v>
      </c>
      <c r="Y38" s="125">
        <v>31.72</v>
      </c>
      <c r="Z38" s="125">
        <v>32.32</v>
      </c>
      <c r="AA38" s="123">
        <v>36930100</v>
      </c>
      <c r="AB38" s="122">
        <v>32.090000000000003</v>
      </c>
      <c r="AC38" s="2">
        <f t="shared" si="2"/>
        <v>0.70000000000000284</v>
      </c>
      <c r="AD38" s="167">
        <f t="shared" si="3"/>
        <v>1.8083756345177893E-2</v>
      </c>
    </row>
    <row r="39" spans="2:30" x14ac:dyDescent="0.25">
      <c r="V39" s="121">
        <v>42283</v>
      </c>
      <c r="W39" s="125">
        <v>31.16</v>
      </c>
      <c r="X39" s="125">
        <v>31.85</v>
      </c>
      <c r="Y39" s="125">
        <v>31.11</v>
      </c>
      <c r="Z39" s="125">
        <v>31.74</v>
      </c>
      <c r="AA39" s="123">
        <v>35530200</v>
      </c>
      <c r="AB39" s="122">
        <v>31.52</v>
      </c>
      <c r="AC39" s="2">
        <f t="shared" si="2"/>
        <v>0.74000000000000199</v>
      </c>
      <c r="AD39" s="167">
        <f t="shared" si="3"/>
        <v>1.7102291061632746E-2</v>
      </c>
    </row>
    <row r="40" spans="2:30" ht="20.25" thickBot="1" x14ac:dyDescent="0.35">
      <c r="O40" s="338" t="s">
        <v>78</v>
      </c>
      <c r="P40" s="338"/>
      <c r="S40" s="113" t="s">
        <v>129</v>
      </c>
      <c r="V40" s="121">
        <v>42282</v>
      </c>
      <c r="W40" s="125">
        <v>30.73</v>
      </c>
      <c r="X40" s="125">
        <v>31.38</v>
      </c>
      <c r="Y40" s="125">
        <v>30.56</v>
      </c>
      <c r="Z40" s="125">
        <v>31.21</v>
      </c>
      <c r="AA40" s="123">
        <v>34842500</v>
      </c>
      <c r="AB40" s="122">
        <v>30.99</v>
      </c>
      <c r="AC40" s="2">
        <f t="shared" si="2"/>
        <v>0.82000000000000028</v>
      </c>
      <c r="AD40" s="167">
        <f t="shared" si="3"/>
        <v>2.2772277227722793E-2</v>
      </c>
    </row>
    <row r="41" spans="2:30" ht="15.75" thickTop="1" x14ac:dyDescent="0.25">
      <c r="O41" s="105">
        <v>1.1000000000000001</v>
      </c>
      <c r="P41" s="105">
        <f>O41*$Q$4</f>
        <v>37.895000000000003</v>
      </c>
      <c r="Q41" s="2"/>
      <c r="S41" s="119" t="s">
        <v>114</v>
      </c>
      <c r="T41" s="120">
        <v>34.36</v>
      </c>
      <c r="V41" s="121">
        <v>42279</v>
      </c>
      <c r="W41" s="125">
        <v>29.67</v>
      </c>
      <c r="X41" s="125">
        <v>30.53</v>
      </c>
      <c r="Y41" s="125">
        <v>29.53</v>
      </c>
      <c r="Z41" s="125">
        <v>30.51</v>
      </c>
      <c r="AA41" s="123">
        <v>27901500</v>
      </c>
      <c r="AB41" s="122">
        <v>30.3</v>
      </c>
      <c r="AC41" s="2">
        <f t="shared" si="2"/>
        <v>1</v>
      </c>
      <c r="AD41" s="167">
        <f t="shared" si="3"/>
        <v>1.7119838872104776E-2</v>
      </c>
    </row>
    <row r="42" spans="2:30" x14ac:dyDescent="0.25">
      <c r="O42" s="105">
        <v>1.0900000000000001</v>
      </c>
      <c r="P42" s="105">
        <f t="shared" ref="P42:P61" si="4">O42*$Q$4</f>
        <v>37.550500000000007</v>
      </c>
      <c r="Q42" s="2"/>
      <c r="S42" s="109" t="s">
        <v>115</v>
      </c>
      <c r="T42" s="110">
        <v>34.26</v>
      </c>
      <c r="V42" s="121">
        <v>42278</v>
      </c>
      <c r="W42" s="125">
        <v>30.21</v>
      </c>
      <c r="X42" s="125">
        <v>30.28</v>
      </c>
      <c r="Y42" s="125">
        <v>29.46</v>
      </c>
      <c r="Z42" s="125">
        <v>30</v>
      </c>
      <c r="AA42" s="123">
        <v>29832800</v>
      </c>
      <c r="AB42" s="122">
        <v>29.79</v>
      </c>
      <c r="AC42" s="2">
        <f t="shared" si="2"/>
        <v>0.82000000000000028</v>
      </c>
      <c r="AD42" s="167">
        <f t="shared" si="3"/>
        <v>-4.6775810223855796E-3</v>
      </c>
    </row>
    <row r="43" spans="2:30" x14ac:dyDescent="0.25">
      <c r="O43" s="105">
        <v>1.08</v>
      </c>
      <c r="P43" s="105">
        <f t="shared" si="4"/>
        <v>37.206000000000003</v>
      </c>
      <c r="Q43" s="2"/>
      <c r="S43" s="109" t="s">
        <v>116</v>
      </c>
      <c r="T43" s="110" t="s">
        <v>278</v>
      </c>
      <c r="V43" s="121">
        <v>42277</v>
      </c>
      <c r="W43" s="125">
        <v>29.56</v>
      </c>
      <c r="X43" s="125">
        <v>30.32</v>
      </c>
      <c r="Y43" s="125">
        <v>29.54</v>
      </c>
      <c r="Z43" s="125">
        <v>30.14</v>
      </c>
      <c r="AA43" s="123">
        <v>41051700</v>
      </c>
      <c r="AB43" s="122">
        <v>29.93</v>
      </c>
      <c r="AC43" s="2">
        <f t="shared" si="2"/>
        <v>0.78000000000000114</v>
      </c>
      <c r="AD43" s="167">
        <f t="shared" si="3"/>
        <v>3.0647382920110156E-2</v>
      </c>
    </row>
    <row r="44" spans="2:30" x14ac:dyDescent="0.25">
      <c r="O44" s="105">
        <v>1.07</v>
      </c>
      <c r="P44" s="105">
        <f t="shared" si="4"/>
        <v>36.861500000000007</v>
      </c>
      <c r="Q44" s="2"/>
      <c r="S44" s="109" t="s">
        <v>117</v>
      </c>
      <c r="T44" s="110" t="s">
        <v>279</v>
      </c>
      <c r="V44" s="121">
        <v>42276</v>
      </c>
      <c r="W44" s="125">
        <v>28.83</v>
      </c>
      <c r="X44" s="125">
        <v>29.35</v>
      </c>
      <c r="Y44" s="125">
        <v>28.76</v>
      </c>
      <c r="Z44" s="125">
        <v>29.24</v>
      </c>
      <c r="AA44" s="123">
        <v>34169600</v>
      </c>
      <c r="AB44" s="122">
        <v>29.04</v>
      </c>
      <c r="AC44" s="2">
        <f t="shared" si="2"/>
        <v>0.58999999999999986</v>
      </c>
      <c r="AD44" s="167">
        <f t="shared" si="3"/>
        <v>1.6806722689075571E-2</v>
      </c>
    </row>
    <row r="45" spans="2:30" x14ac:dyDescent="0.25">
      <c r="O45" s="105">
        <v>1.06</v>
      </c>
      <c r="P45" s="105">
        <f t="shared" si="4"/>
        <v>36.517000000000003</v>
      </c>
      <c r="Q45" s="2"/>
      <c r="S45" s="109" t="s">
        <v>118</v>
      </c>
      <c r="T45" s="110">
        <v>35.92</v>
      </c>
      <c r="V45" s="121">
        <v>42275</v>
      </c>
      <c r="W45" s="125">
        <v>28.68</v>
      </c>
      <c r="X45" s="125">
        <v>29.36</v>
      </c>
      <c r="Y45" s="125">
        <v>28.64</v>
      </c>
      <c r="Z45" s="125">
        <v>28.76</v>
      </c>
      <c r="AA45" s="123">
        <v>42291000</v>
      </c>
      <c r="AB45" s="122">
        <v>28.56</v>
      </c>
      <c r="AC45" s="2">
        <f t="shared" si="2"/>
        <v>0.71999999999999886</v>
      </c>
      <c r="AD45" s="167">
        <f t="shared" si="3"/>
        <v>-1.747640685075158E-3</v>
      </c>
    </row>
    <row r="46" spans="2:30" x14ac:dyDescent="0.25">
      <c r="O46" s="105">
        <v>1.05</v>
      </c>
      <c r="P46" s="105">
        <f t="shared" si="4"/>
        <v>36.172500000000007</v>
      </c>
      <c r="Q46" s="2"/>
      <c r="S46" s="109" t="s">
        <v>119</v>
      </c>
      <c r="T46" s="110">
        <v>0.89010100000000003</v>
      </c>
      <c r="V46" s="121">
        <v>42272</v>
      </c>
      <c r="W46" s="125">
        <v>28.94</v>
      </c>
      <c r="X46" s="125">
        <v>29.12</v>
      </c>
      <c r="Y46" s="125">
        <v>28.63</v>
      </c>
      <c r="Z46" s="125">
        <v>28.81</v>
      </c>
      <c r="AA46" s="123">
        <v>29192300</v>
      </c>
      <c r="AB46" s="122">
        <v>28.61</v>
      </c>
      <c r="AC46" s="2">
        <f t="shared" si="2"/>
        <v>0.49000000000000199</v>
      </c>
      <c r="AD46" s="167">
        <f t="shared" si="3"/>
        <v>1.1669024045261711E-2</v>
      </c>
    </row>
    <row r="47" spans="2:30" x14ac:dyDescent="0.25">
      <c r="O47" s="105">
        <v>1.04</v>
      </c>
      <c r="P47" s="105">
        <f t="shared" si="4"/>
        <v>35.828000000000003</v>
      </c>
      <c r="Q47" s="2"/>
      <c r="S47" s="109" t="s">
        <v>141</v>
      </c>
      <c r="T47" s="111" t="s">
        <v>216</v>
      </c>
      <c r="V47" s="121">
        <v>42271</v>
      </c>
      <c r="W47" s="125">
        <v>28.38</v>
      </c>
      <c r="X47" s="125">
        <v>28.67</v>
      </c>
      <c r="Y47" s="125">
        <v>27.87</v>
      </c>
      <c r="Z47" s="125">
        <v>28.48</v>
      </c>
      <c r="AA47" s="123">
        <v>32754700</v>
      </c>
      <c r="AB47" s="122">
        <v>28.28</v>
      </c>
      <c r="AC47" s="2">
        <f t="shared" si="2"/>
        <v>0.80000000000000071</v>
      </c>
      <c r="AD47" s="167">
        <f t="shared" si="3"/>
        <v>-9.1100210231254142E-3</v>
      </c>
    </row>
    <row r="48" spans="2:30" x14ac:dyDescent="0.25">
      <c r="O48" s="105">
        <v>1.03</v>
      </c>
      <c r="P48" s="105">
        <f t="shared" si="4"/>
        <v>35.483500000000006</v>
      </c>
      <c r="Q48" s="2"/>
      <c r="S48" s="109"/>
      <c r="T48" s="110"/>
      <c r="V48" s="121">
        <v>42270</v>
      </c>
      <c r="W48" s="125">
        <v>29.02</v>
      </c>
      <c r="X48" s="125">
        <v>29.09</v>
      </c>
      <c r="Y48" s="125">
        <v>28.59</v>
      </c>
      <c r="Z48" s="125">
        <v>28.74</v>
      </c>
      <c r="AA48" s="123">
        <v>25984000</v>
      </c>
      <c r="AB48" s="122">
        <v>28.54</v>
      </c>
      <c r="AC48" s="2">
        <f t="shared" si="2"/>
        <v>0.5</v>
      </c>
      <c r="AD48" s="167">
        <f t="shared" si="3"/>
        <v>2.4587284861257164E-3</v>
      </c>
    </row>
    <row r="49" spans="15:30" x14ac:dyDescent="0.25">
      <c r="O49" s="105">
        <v>1.02</v>
      </c>
      <c r="P49" s="105">
        <f t="shared" si="4"/>
        <v>35.139000000000003</v>
      </c>
      <c r="Q49" s="2"/>
      <c r="S49" s="109" t="s">
        <v>121</v>
      </c>
      <c r="T49" s="110" t="s">
        <v>280</v>
      </c>
      <c r="V49" s="121">
        <v>42269</v>
      </c>
      <c r="W49" s="125">
        <v>28.67</v>
      </c>
      <c r="X49" s="125">
        <v>28.9</v>
      </c>
      <c r="Y49" s="125">
        <v>28.48</v>
      </c>
      <c r="Z49" s="125">
        <v>28.67</v>
      </c>
      <c r="AA49" s="123">
        <v>28576200</v>
      </c>
      <c r="AB49" s="122">
        <v>28.47</v>
      </c>
      <c r="AC49" s="2">
        <f t="shared" si="2"/>
        <v>0.41999999999999815</v>
      </c>
      <c r="AD49" s="167">
        <f t="shared" si="3"/>
        <v>-1.6919889502762464E-2</v>
      </c>
    </row>
    <row r="50" spans="15:30" x14ac:dyDescent="0.25">
      <c r="O50" s="105">
        <v>1.01</v>
      </c>
      <c r="P50" s="105">
        <f t="shared" si="4"/>
        <v>34.794500000000006</v>
      </c>
      <c r="Q50" s="2"/>
      <c r="S50" s="109" t="s">
        <v>122</v>
      </c>
      <c r="T50" s="110" t="s">
        <v>139</v>
      </c>
      <c r="V50" s="121">
        <v>42268</v>
      </c>
      <c r="W50" s="125">
        <v>29.09</v>
      </c>
      <c r="X50" s="125">
        <v>29.34</v>
      </c>
      <c r="Y50" s="125">
        <v>28.94</v>
      </c>
      <c r="Z50" s="125">
        <v>29.16</v>
      </c>
      <c r="AA50" s="123">
        <v>24417100</v>
      </c>
      <c r="AB50" s="122">
        <v>28.96</v>
      </c>
      <c r="AC50" s="2">
        <f t="shared" si="2"/>
        <v>0.39999999999999858</v>
      </c>
      <c r="AD50" s="167">
        <f t="shared" si="3"/>
        <v>4.8577376821652418E-3</v>
      </c>
    </row>
    <row r="51" spans="15:30" x14ac:dyDescent="0.25">
      <c r="O51" s="105">
        <v>1</v>
      </c>
      <c r="P51" s="105">
        <f t="shared" si="4"/>
        <v>34.450000000000003</v>
      </c>
      <c r="Q51" s="2"/>
      <c r="S51" s="109" t="s">
        <v>123</v>
      </c>
      <c r="T51" s="112">
        <v>17939406</v>
      </c>
      <c r="V51" s="121">
        <v>42265</v>
      </c>
      <c r="W51" s="125">
        <v>29.22</v>
      </c>
      <c r="X51" s="125">
        <v>29.42</v>
      </c>
      <c r="Y51" s="125">
        <v>28.81</v>
      </c>
      <c r="Z51" s="125">
        <v>29.02</v>
      </c>
      <c r="AA51" s="123">
        <v>60693400</v>
      </c>
      <c r="AB51" s="122">
        <v>28.82</v>
      </c>
      <c r="AC51" s="2">
        <f t="shared" si="2"/>
        <v>0.61000000000000298</v>
      </c>
      <c r="AD51" s="167">
        <f t="shared" si="3"/>
        <v>-2.3050847457627088E-2</v>
      </c>
    </row>
    <row r="52" spans="15:30" x14ac:dyDescent="0.25">
      <c r="O52" s="105">
        <v>0.99</v>
      </c>
      <c r="P52" s="105">
        <f t="shared" si="4"/>
        <v>34.105499999999999</v>
      </c>
      <c r="Q52" s="2"/>
      <c r="S52" s="109" t="s">
        <v>126</v>
      </c>
      <c r="T52" s="112">
        <v>30576100</v>
      </c>
      <c r="V52" s="121">
        <v>42264</v>
      </c>
      <c r="W52" s="125">
        <v>29.62</v>
      </c>
      <c r="X52" s="125">
        <v>30.2</v>
      </c>
      <c r="Y52" s="125">
        <v>29.55</v>
      </c>
      <c r="Z52" s="125">
        <v>29.71</v>
      </c>
      <c r="AA52" s="123">
        <v>29805200</v>
      </c>
      <c r="AB52" s="122">
        <v>29.5</v>
      </c>
      <c r="AC52" s="2">
        <f t="shared" si="2"/>
        <v>0.64999999999999858</v>
      </c>
      <c r="AD52" s="167">
        <f t="shared" si="3"/>
        <v>-2.0297699594045149E-3</v>
      </c>
    </row>
    <row r="53" spans="15:30" x14ac:dyDescent="0.25">
      <c r="O53" s="105">
        <v>0.98</v>
      </c>
      <c r="P53" s="105">
        <f t="shared" si="4"/>
        <v>33.761000000000003</v>
      </c>
      <c r="Q53" s="2"/>
      <c r="S53" s="109" t="s">
        <v>124</v>
      </c>
      <c r="T53" s="110" t="s">
        <v>281</v>
      </c>
      <c r="V53" s="121">
        <v>42263</v>
      </c>
      <c r="W53" s="125">
        <v>29.62</v>
      </c>
      <c r="X53" s="125">
        <v>29.79</v>
      </c>
      <c r="Y53" s="125">
        <v>29.4</v>
      </c>
      <c r="Z53" s="125">
        <v>29.77</v>
      </c>
      <c r="AA53" s="123">
        <v>25957800</v>
      </c>
      <c r="AB53" s="122">
        <v>29.56</v>
      </c>
      <c r="AC53" s="2">
        <f t="shared" si="2"/>
        <v>0.39000000000000057</v>
      </c>
      <c r="AD53" s="167">
        <f t="shared" si="3"/>
        <v>1.3550135501354532E-3</v>
      </c>
    </row>
    <row r="54" spans="15:30" x14ac:dyDescent="0.25">
      <c r="O54" s="105">
        <v>0.97</v>
      </c>
      <c r="P54" s="105">
        <f t="shared" si="4"/>
        <v>33.416499999999999</v>
      </c>
      <c r="S54" s="109" t="s">
        <v>127</v>
      </c>
      <c r="T54" s="110">
        <v>14.81</v>
      </c>
      <c r="V54" s="121">
        <v>42262</v>
      </c>
      <c r="W54" s="125">
        <v>29.56</v>
      </c>
      <c r="X54" s="125">
        <v>29.94</v>
      </c>
      <c r="Y54" s="125">
        <v>29.48</v>
      </c>
      <c r="Z54" s="125">
        <v>29.73</v>
      </c>
      <c r="AA54" s="123">
        <v>29819000</v>
      </c>
      <c r="AB54" s="122">
        <v>29.52</v>
      </c>
      <c r="AC54" s="2">
        <f t="shared" si="2"/>
        <v>0.46000000000000085</v>
      </c>
      <c r="AD54" s="167">
        <f t="shared" si="3"/>
        <v>1.1651816312542751E-2</v>
      </c>
    </row>
    <row r="55" spans="15:30" x14ac:dyDescent="0.25">
      <c r="O55" s="105">
        <v>0.96</v>
      </c>
      <c r="P55" s="105">
        <f t="shared" si="4"/>
        <v>33.072000000000003</v>
      </c>
      <c r="S55" s="109" t="s">
        <v>128</v>
      </c>
      <c r="T55" s="110">
        <v>2.33</v>
      </c>
      <c r="V55" s="121">
        <v>42261</v>
      </c>
      <c r="W55" s="125">
        <v>29.47</v>
      </c>
      <c r="X55" s="125">
        <v>29.53</v>
      </c>
      <c r="Y55" s="125">
        <v>29.09</v>
      </c>
      <c r="Z55" s="125">
        <v>29.39</v>
      </c>
      <c r="AA55" s="123">
        <v>24065100</v>
      </c>
      <c r="AB55" s="122">
        <v>29.18</v>
      </c>
      <c r="AC55" s="2">
        <f t="shared" si="2"/>
        <v>0.44000000000000128</v>
      </c>
      <c r="AD55" s="167">
        <f t="shared" si="3"/>
        <v>-2.7341079972659221E-3</v>
      </c>
    </row>
    <row r="56" spans="15:30" x14ac:dyDescent="0.25">
      <c r="O56" s="105">
        <v>0.95</v>
      </c>
      <c r="P56" s="105">
        <f t="shared" si="4"/>
        <v>32.727499999999999</v>
      </c>
      <c r="S56" s="109" t="s">
        <v>125</v>
      </c>
      <c r="T56" s="110" t="s">
        <v>254</v>
      </c>
      <c r="V56" s="121">
        <v>42258</v>
      </c>
      <c r="W56" s="125">
        <v>29.08</v>
      </c>
      <c r="X56" s="125">
        <v>29.52</v>
      </c>
      <c r="Y56" s="125">
        <v>29.04</v>
      </c>
      <c r="Z56" s="125">
        <v>29.47</v>
      </c>
      <c r="AA56" s="123">
        <v>21786900</v>
      </c>
      <c r="AB56" s="122">
        <v>29.26</v>
      </c>
      <c r="AC56" s="2">
        <f t="shared" si="2"/>
        <v>0.48000000000000043</v>
      </c>
      <c r="AD56" s="167">
        <f t="shared" si="3"/>
        <v>6.5359477124182774E-3</v>
      </c>
    </row>
    <row r="57" spans="15:30" x14ac:dyDescent="0.25">
      <c r="O57" s="105">
        <v>0.94</v>
      </c>
      <c r="P57" s="105">
        <f t="shared" si="4"/>
        <v>32.383000000000003</v>
      </c>
      <c r="V57" s="121">
        <v>42257</v>
      </c>
      <c r="W57" s="125">
        <v>29.18</v>
      </c>
      <c r="X57" s="125">
        <v>29.66</v>
      </c>
      <c r="Y57" s="125">
        <v>28.9</v>
      </c>
      <c r="Z57" s="125">
        <v>29.27</v>
      </c>
      <c r="AA57" s="123">
        <v>25195800</v>
      </c>
      <c r="AB57" s="122">
        <v>29.07</v>
      </c>
      <c r="AC57" s="2">
        <f t="shared" si="2"/>
        <v>0.76000000000000156</v>
      </c>
      <c r="AD57" s="167">
        <f t="shared" si="3"/>
        <v>1.0330578512396382E-3</v>
      </c>
    </row>
    <row r="58" spans="15:30" x14ac:dyDescent="0.25">
      <c r="O58" s="105">
        <v>0.93</v>
      </c>
      <c r="P58" s="105">
        <f t="shared" si="4"/>
        <v>32.038500000000006</v>
      </c>
      <c r="V58" s="121">
        <v>42256</v>
      </c>
      <c r="W58" s="125">
        <v>29.72</v>
      </c>
      <c r="X58" s="125">
        <v>30.12</v>
      </c>
      <c r="Y58" s="125">
        <v>29.17</v>
      </c>
      <c r="Z58" s="125">
        <v>29.24</v>
      </c>
      <c r="AA58" s="123">
        <v>30774100</v>
      </c>
      <c r="AB58" s="122">
        <v>29.04</v>
      </c>
      <c r="AC58" s="2">
        <f t="shared" si="2"/>
        <v>0.94999999999999929</v>
      </c>
      <c r="AD58" s="167">
        <f t="shared" si="3"/>
        <v>-8.5353362922498954E-3</v>
      </c>
    </row>
    <row r="59" spans="15:30" x14ac:dyDescent="0.25">
      <c r="O59" s="105">
        <v>0.92</v>
      </c>
      <c r="P59" s="105">
        <f t="shared" si="4"/>
        <v>31.694000000000003</v>
      </c>
      <c r="V59" s="121">
        <v>42255</v>
      </c>
      <c r="W59" s="125">
        <v>28.98</v>
      </c>
      <c r="X59" s="125">
        <v>29.5</v>
      </c>
      <c r="Y59" s="125">
        <v>28.95</v>
      </c>
      <c r="Z59" s="125">
        <v>29.5</v>
      </c>
      <c r="AA59" s="123">
        <v>27805000</v>
      </c>
      <c r="AB59" s="122">
        <v>29.29</v>
      </c>
      <c r="AC59" s="2">
        <f t="shared" si="2"/>
        <v>0.55000000000000071</v>
      </c>
      <c r="AD59" s="167">
        <f t="shared" si="3"/>
        <v>3.4251412429378458E-2</v>
      </c>
    </row>
    <row r="60" spans="15:30" x14ac:dyDescent="0.25">
      <c r="O60" s="105">
        <v>0.91</v>
      </c>
      <c r="P60" s="105">
        <f t="shared" si="4"/>
        <v>31.349500000000003</v>
      </c>
      <c r="V60" s="121">
        <v>42251</v>
      </c>
      <c r="W60" s="125">
        <v>28.57</v>
      </c>
      <c r="X60" s="125">
        <v>28.9</v>
      </c>
      <c r="Y60" s="125">
        <v>28.41</v>
      </c>
      <c r="Z60" s="125">
        <v>28.52</v>
      </c>
      <c r="AA60" s="123">
        <v>29116500</v>
      </c>
      <c r="AB60" s="122">
        <v>28.32</v>
      </c>
      <c r="AC60" s="2">
        <f t="shared" si="2"/>
        <v>0.48999999999999844</v>
      </c>
      <c r="AD60" s="167">
        <f t="shared" si="3"/>
        <v>-1.9390581717451449E-2</v>
      </c>
    </row>
    <row r="61" spans="15:30" x14ac:dyDescent="0.25">
      <c r="O61" s="105">
        <v>0.9</v>
      </c>
      <c r="P61" s="105">
        <f t="shared" si="4"/>
        <v>31.005000000000003</v>
      </c>
      <c r="V61" s="121">
        <v>42250</v>
      </c>
      <c r="W61" s="125">
        <v>28.8</v>
      </c>
      <c r="X61" s="125">
        <v>29.42</v>
      </c>
      <c r="Y61" s="125">
        <v>28.69</v>
      </c>
      <c r="Z61" s="125">
        <v>29.08</v>
      </c>
      <c r="AA61" s="123">
        <v>38665900</v>
      </c>
      <c r="AB61" s="122">
        <v>28.88</v>
      </c>
      <c r="AC61" s="2">
        <f t="shared" si="2"/>
        <v>0.73000000000000043</v>
      </c>
      <c r="AD61" s="167">
        <f t="shared" si="3"/>
        <v>1.6901408450704203E-2</v>
      </c>
    </row>
    <row r="62" spans="15:30" x14ac:dyDescent="0.25">
      <c r="V62" s="121">
        <v>42249</v>
      </c>
      <c r="W62" s="125">
        <v>28.35</v>
      </c>
      <c r="X62" s="125">
        <v>28.6</v>
      </c>
      <c r="Y62" s="125">
        <v>28.14</v>
      </c>
      <c r="Z62" s="125">
        <v>28.6</v>
      </c>
      <c r="AA62" s="123">
        <v>34618800</v>
      </c>
      <c r="AB62" s="122">
        <v>28.4</v>
      </c>
      <c r="AC62" s="2">
        <f t="shared" si="2"/>
        <v>0.46000000000000085</v>
      </c>
      <c r="AD62" s="167">
        <f t="shared" si="3"/>
        <v>2.7868259138617457E-2</v>
      </c>
    </row>
    <row r="63" spans="15:30" x14ac:dyDescent="0.25">
      <c r="V63" s="121">
        <v>42248</v>
      </c>
      <c r="W63" s="125">
        <v>27.91</v>
      </c>
      <c r="X63" s="125">
        <v>28.17</v>
      </c>
      <c r="Y63" s="125">
        <v>27.66</v>
      </c>
      <c r="Z63" s="125">
        <v>27.82</v>
      </c>
      <c r="AA63" s="123">
        <v>44144000</v>
      </c>
      <c r="AB63" s="122">
        <v>27.63</v>
      </c>
      <c r="AC63" s="2">
        <f t="shared" si="2"/>
        <v>0.51000000000000156</v>
      </c>
      <c r="AD63" s="167">
        <f t="shared" si="3"/>
        <v>-2.5052928722653522E-2</v>
      </c>
    </row>
    <row r="64" spans="15:30" x14ac:dyDescent="0.25">
      <c r="V64" s="121">
        <v>42247</v>
      </c>
      <c r="W64" s="125">
        <v>28.33</v>
      </c>
      <c r="X64" s="125">
        <v>29.13</v>
      </c>
      <c r="Y64" s="125">
        <v>28.16</v>
      </c>
      <c r="Z64" s="125">
        <v>28.54</v>
      </c>
      <c r="AA64" s="123">
        <v>42401800</v>
      </c>
      <c r="AB64" s="122">
        <v>28.34</v>
      </c>
      <c r="AC64" s="2">
        <f t="shared" si="2"/>
        <v>0.96999999999999886</v>
      </c>
      <c r="AD64" s="167">
        <f t="shared" si="3"/>
        <v>4.2523033309709302E-3</v>
      </c>
    </row>
    <row r="65" spans="22:30" x14ac:dyDescent="0.25">
      <c r="V65" s="121">
        <v>42244</v>
      </c>
      <c r="W65" s="125">
        <v>27.67</v>
      </c>
      <c r="X65" s="125">
        <v>28.61</v>
      </c>
      <c r="Y65" s="125">
        <v>27.45</v>
      </c>
      <c r="Z65" s="125">
        <v>28.42</v>
      </c>
      <c r="AA65" s="123">
        <v>43452400</v>
      </c>
      <c r="AB65" s="122">
        <v>28.22</v>
      </c>
      <c r="AC65" s="2">
        <f t="shared" si="2"/>
        <v>1.1600000000000001</v>
      </c>
      <c r="AD65" s="167">
        <f t="shared" si="3"/>
        <v>2.5063567017798771E-2</v>
      </c>
    </row>
    <row r="66" spans="22:30" x14ac:dyDescent="0.25">
      <c r="V66" s="121">
        <v>42243</v>
      </c>
      <c r="W66" s="125">
        <v>27.72</v>
      </c>
      <c r="X66" s="125">
        <v>27.91</v>
      </c>
      <c r="Y66" s="125">
        <v>27.01</v>
      </c>
      <c r="Z66" s="125">
        <v>27.72</v>
      </c>
      <c r="AA66" s="123">
        <v>38649400</v>
      </c>
      <c r="AB66" s="122">
        <v>27.53</v>
      </c>
      <c r="AC66" s="2">
        <f t="shared" si="2"/>
        <v>0.89999999999999858</v>
      </c>
      <c r="AD66" s="167">
        <f t="shared" si="3"/>
        <v>1.5492438214681048E-2</v>
      </c>
    </row>
    <row r="67" spans="22:30" x14ac:dyDescent="0.25">
      <c r="V67" s="121">
        <v>42242</v>
      </c>
      <c r="W67" s="125">
        <v>26.51</v>
      </c>
      <c r="X67" s="125">
        <v>27.34</v>
      </c>
      <c r="Y67" s="125">
        <v>26.08</v>
      </c>
      <c r="Z67" s="125">
        <v>27.3</v>
      </c>
      <c r="AA67" s="123">
        <v>47386700</v>
      </c>
      <c r="AB67" s="122">
        <v>27.11</v>
      </c>
      <c r="AC67" s="2">
        <f>X67-Y67</f>
        <v>1.2600000000000016</v>
      </c>
      <c r="AD67" s="167">
        <f>AB67/AB68-1</f>
        <v>5.5274425846632891E-2</v>
      </c>
    </row>
    <row r="68" spans="22:30" x14ac:dyDescent="0.25">
      <c r="V68" s="121">
        <v>42241</v>
      </c>
      <c r="W68" s="125">
        <v>27.04</v>
      </c>
      <c r="X68" s="125">
        <v>27.15</v>
      </c>
      <c r="Y68" s="125">
        <v>25.87</v>
      </c>
      <c r="Z68" s="125">
        <v>25.87</v>
      </c>
      <c r="AA68" s="123">
        <v>59371900</v>
      </c>
      <c r="AB68" s="122">
        <v>25.69</v>
      </c>
      <c r="AC68" s="2">
        <f>X68-Y68</f>
        <v>1.2799999999999976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40</v>
      </c>
      <c r="W2" s="132">
        <v>42333</v>
      </c>
      <c r="X2" s="54">
        <v>60.67</v>
      </c>
      <c r="Y2" s="54">
        <v>61.53</v>
      </c>
      <c r="Z2" s="54">
        <v>59.94</v>
      </c>
      <c r="AA2" s="54">
        <v>60.88</v>
      </c>
      <c r="AB2" s="126">
        <v>1978400</v>
      </c>
      <c r="AC2" s="54">
        <v>60.88</v>
      </c>
      <c r="AD2" s="2">
        <f>Y2-Z2</f>
        <v>1.5900000000000034</v>
      </c>
      <c r="AE2" s="167">
        <f>AC2/AC3-1</f>
        <v>-7.8226857887874202E-3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27.609749999999984</v>
      </c>
      <c r="W3" s="132">
        <v>42332</v>
      </c>
      <c r="X3" s="54">
        <v>59.23</v>
      </c>
      <c r="Y3" s="54">
        <v>61.68</v>
      </c>
      <c r="Z3" s="54">
        <v>59.15</v>
      </c>
      <c r="AA3" s="54">
        <v>61.36</v>
      </c>
      <c r="AB3" s="126">
        <v>2754700</v>
      </c>
      <c r="AC3" s="54">
        <v>61.36</v>
      </c>
      <c r="AD3" s="2">
        <f t="shared" ref="AD3:AD66" si="2">Y3-Z3</f>
        <v>2.5300000000000011</v>
      </c>
      <c r="AE3" s="167">
        <f t="shared" ref="AE3:AE66" si="3">AC3/AC4-1</f>
        <v>4.4425531914893623E-2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4">
        <v>60.88</v>
      </c>
      <c r="T4" s="153"/>
      <c r="U4" s="43"/>
      <c r="V4" s="48"/>
      <c r="W4" s="132">
        <v>42331</v>
      </c>
      <c r="X4" s="54">
        <v>58.94</v>
      </c>
      <c r="Y4" s="54">
        <v>59.55</v>
      </c>
      <c r="Z4" s="54">
        <v>58.35</v>
      </c>
      <c r="AA4" s="54">
        <v>58.75</v>
      </c>
      <c r="AB4" s="126">
        <v>2093800</v>
      </c>
      <c r="AC4" s="54">
        <v>58.75</v>
      </c>
      <c r="AD4" s="2">
        <f t="shared" si="2"/>
        <v>1.1999999999999957</v>
      </c>
      <c r="AE4" s="167">
        <f t="shared" si="3"/>
        <v>-3.2236172378690142E-3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2435.2000000000003</v>
      </c>
      <c r="U5" t="s">
        <v>151</v>
      </c>
      <c r="W5" s="132">
        <v>42328</v>
      </c>
      <c r="X5" s="54">
        <v>60.04</v>
      </c>
      <c r="Y5" s="54">
        <v>60.69</v>
      </c>
      <c r="Z5" s="54">
        <v>58.74</v>
      </c>
      <c r="AA5" s="54">
        <v>58.94</v>
      </c>
      <c r="AB5" s="126">
        <v>3393400</v>
      </c>
      <c r="AC5" s="54">
        <v>58.94</v>
      </c>
      <c r="AD5" s="2">
        <f t="shared" si="2"/>
        <v>1.9499999999999957</v>
      </c>
      <c r="AE5" s="167">
        <f t="shared" si="3"/>
        <v>-1.930116472545762E-2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1104.3899999999994</v>
      </c>
      <c r="W6" s="132">
        <v>42327</v>
      </c>
      <c r="X6" s="54">
        <v>60.78</v>
      </c>
      <c r="Y6" s="54">
        <v>61.17</v>
      </c>
      <c r="Z6" s="54">
        <v>59.32</v>
      </c>
      <c r="AA6" s="54">
        <v>60.1</v>
      </c>
      <c r="AB6" s="126">
        <v>2053400</v>
      </c>
      <c r="AC6" s="54">
        <v>60.1</v>
      </c>
      <c r="AD6" s="2">
        <f t="shared" si="2"/>
        <v>1.8500000000000014</v>
      </c>
      <c r="AE6" s="167">
        <f t="shared" si="3"/>
        <v>-1.7492234755599134E-2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1330.8100000000009</v>
      </c>
      <c r="R7" s="249"/>
      <c r="W7" s="132">
        <v>42326</v>
      </c>
      <c r="X7" s="54">
        <v>60.52</v>
      </c>
      <c r="Y7" s="54">
        <v>61.71</v>
      </c>
      <c r="Z7" s="54">
        <v>59.57</v>
      </c>
      <c r="AA7" s="54">
        <v>61.17</v>
      </c>
      <c r="AB7" s="126">
        <v>2324500</v>
      </c>
      <c r="AC7" s="54">
        <v>61.17</v>
      </c>
      <c r="AD7" s="2">
        <f t="shared" si="2"/>
        <v>2.1400000000000006</v>
      </c>
      <c r="AE7" s="167">
        <f t="shared" si="3"/>
        <v>1.7973040439341004E-2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1.2050181548184984</v>
      </c>
      <c r="W8" s="132">
        <v>42325</v>
      </c>
      <c r="X8" s="54">
        <v>60.76</v>
      </c>
      <c r="Y8" s="54">
        <v>61.13</v>
      </c>
      <c r="Z8" s="54">
        <v>59.21</v>
      </c>
      <c r="AA8" s="54">
        <v>60.09</v>
      </c>
      <c r="AB8" s="126">
        <v>2501100</v>
      </c>
      <c r="AC8" s="54">
        <v>60.09</v>
      </c>
      <c r="AD8" s="2">
        <f t="shared" si="2"/>
        <v>1.9200000000000017</v>
      </c>
      <c r="AE8" s="167">
        <f t="shared" si="3"/>
        <v>-2.8298835705045322E-2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42324</v>
      </c>
      <c r="X9" s="54">
        <v>60</v>
      </c>
      <c r="Y9" s="54">
        <v>61.85</v>
      </c>
      <c r="Z9" s="54">
        <v>59.47</v>
      </c>
      <c r="AA9" s="54">
        <v>61.84</v>
      </c>
      <c r="AB9" s="126">
        <v>2385700</v>
      </c>
      <c r="AC9" s="54">
        <v>61.84</v>
      </c>
      <c r="AD9" s="2">
        <f t="shared" si="2"/>
        <v>2.3800000000000026</v>
      </c>
      <c r="AE9" s="167">
        <f t="shared" si="3"/>
        <v>3.4805890227576963E-2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42321</v>
      </c>
      <c r="X10" s="54">
        <v>59.44</v>
      </c>
      <c r="Y10" s="54">
        <v>60.56</v>
      </c>
      <c r="Z10" s="54">
        <v>58.53</v>
      </c>
      <c r="AA10" s="54">
        <v>59.76</v>
      </c>
      <c r="AB10" s="126">
        <v>2179400</v>
      </c>
      <c r="AC10" s="54">
        <v>59.76</v>
      </c>
      <c r="AD10" s="2">
        <f t="shared" si="2"/>
        <v>2.0300000000000011</v>
      </c>
      <c r="AE10" s="167">
        <f t="shared" si="3"/>
        <v>6.6979236436703893E-4</v>
      </c>
    </row>
    <row r="11" spans="1:31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42320</v>
      </c>
      <c r="X11" s="54">
        <v>60.01</v>
      </c>
      <c r="Y11" s="54">
        <v>60.96</v>
      </c>
      <c r="Z11" s="54">
        <v>59.45</v>
      </c>
      <c r="AA11" s="54">
        <v>59.72</v>
      </c>
      <c r="AB11" s="126">
        <v>2728300</v>
      </c>
      <c r="AC11" s="54">
        <v>59.72</v>
      </c>
      <c r="AD11" s="2">
        <f t="shared" si="2"/>
        <v>1.509999999999998</v>
      </c>
      <c r="AE11" s="167">
        <f t="shared" si="3"/>
        <v>-2.3544800523217724E-2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42319</v>
      </c>
      <c r="X12" s="54">
        <v>62.75</v>
      </c>
      <c r="Y12" s="54">
        <v>63.21</v>
      </c>
      <c r="Z12" s="54">
        <v>60.95</v>
      </c>
      <c r="AA12" s="54">
        <v>61.16</v>
      </c>
      <c r="AB12" s="126">
        <v>3444600</v>
      </c>
      <c r="AC12" s="54">
        <v>61.16</v>
      </c>
      <c r="AD12" s="2">
        <f t="shared" si="2"/>
        <v>2.259999999999998</v>
      </c>
      <c r="AE12" s="167">
        <f t="shared" si="3"/>
        <v>-2.5959547698678143E-2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42318</v>
      </c>
      <c r="X13" s="54">
        <v>61.6</v>
      </c>
      <c r="Y13" s="54">
        <v>62.91</v>
      </c>
      <c r="Z13" s="54">
        <v>61.3</v>
      </c>
      <c r="AA13" s="54">
        <v>62.79</v>
      </c>
      <c r="AB13" s="126">
        <v>2406200</v>
      </c>
      <c r="AC13" s="54">
        <v>62.79</v>
      </c>
      <c r="AD13" s="2">
        <f t="shared" si="2"/>
        <v>1.6099999999999994</v>
      </c>
      <c r="AE13" s="167">
        <f t="shared" si="3"/>
        <v>1.3068731848983495E-2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42317</v>
      </c>
      <c r="X14" s="54">
        <v>62.65</v>
      </c>
      <c r="Y14" s="54">
        <v>64</v>
      </c>
      <c r="Z14" s="54">
        <v>61.57</v>
      </c>
      <c r="AA14" s="54">
        <v>61.98</v>
      </c>
      <c r="AB14" s="126">
        <v>3105200</v>
      </c>
      <c r="AC14" s="54">
        <v>61.98</v>
      </c>
      <c r="AD14" s="2">
        <f t="shared" si="2"/>
        <v>2.4299999999999997</v>
      </c>
      <c r="AE14" s="167">
        <f t="shared" si="3"/>
        <v>-1.24282982791587E-2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42314</v>
      </c>
      <c r="X15" s="54">
        <v>61.68</v>
      </c>
      <c r="Y15" s="54">
        <v>62.86</v>
      </c>
      <c r="Z15" s="54">
        <v>61.37</v>
      </c>
      <c r="AA15" s="54">
        <v>62.76</v>
      </c>
      <c r="AB15" s="126">
        <v>3029200</v>
      </c>
      <c r="AC15" s="54">
        <v>62.76</v>
      </c>
      <c r="AD15" s="2">
        <f t="shared" si="2"/>
        <v>1.490000000000002</v>
      </c>
      <c r="AE15" s="167">
        <f t="shared" si="3"/>
        <v>9.1654606849975728E-3</v>
      </c>
    </row>
    <row r="16" spans="1:31" x14ac:dyDescent="0.25">
      <c r="B16" s="341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42313</v>
      </c>
      <c r="X16" s="54">
        <v>60.53</v>
      </c>
      <c r="Y16" s="54">
        <v>64.08</v>
      </c>
      <c r="Z16" s="54">
        <v>60.21</v>
      </c>
      <c r="AA16" s="54">
        <v>62.19</v>
      </c>
      <c r="AB16" s="126">
        <v>7523200</v>
      </c>
      <c r="AC16" s="54">
        <v>62.19</v>
      </c>
      <c r="AD16" s="2">
        <f t="shared" si="2"/>
        <v>3.8699999999999974</v>
      </c>
      <c r="AE16" s="167">
        <f t="shared" si="3"/>
        <v>2.9294935451837034E-2</v>
      </c>
    </row>
    <row r="17" spans="1:31" x14ac:dyDescent="0.25">
      <c r="B17" s="341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42312</v>
      </c>
      <c r="X17" s="54">
        <v>60.15</v>
      </c>
      <c r="Y17" s="54">
        <v>61.55</v>
      </c>
      <c r="Z17" s="54">
        <v>58.94</v>
      </c>
      <c r="AA17" s="54">
        <v>60.42</v>
      </c>
      <c r="AB17" s="126">
        <v>3899700</v>
      </c>
      <c r="AC17" s="54">
        <v>60.42</v>
      </c>
      <c r="AD17" s="2">
        <f t="shared" si="2"/>
        <v>2.6099999999999994</v>
      </c>
      <c r="AE17" s="167">
        <f t="shared" si="3"/>
        <v>4.4887780548628076E-3</v>
      </c>
    </row>
    <row r="18" spans="1:31" x14ac:dyDescent="0.25">
      <c r="B18" s="339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42311</v>
      </c>
      <c r="X18" s="54">
        <v>58.3</v>
      </c>
      <c r="Y18" s="54">
        <v>60.71</v>
      </c>
      <c r="Z18" s="54">
        <v>58.1</v>
      </c>
      <c r="AA18" s="54">
        <v>60.15</v>
      </c>
      <c r="AB18" s="126">
        <v>2939700</v>
      </c>
      <c r="AC18" s="54">
        <v>60.15</v>
      </c>
      <c r="AD18" s="2">
        <f t="shared" si="2"/>
        <v>2.6099999999999994</v>
      </c>
      <c r="AE18" s="167">
        <f t="shared" si="3"/>
        <v>4.3908365150989281E-2</v>
      </c>
    </row>
    <row r="19" spans="1:31" x14ac:dyDescent="0.25">
      <c r="B19" s="339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42310</v>
      </c>
      <c r="X19" s="54">
        <v>55.74</v>
      </c>
      <c r="Y19" s="54">
        <v>57.85</v>
      </c>
      <c r="Z19" s="54">
        <v>55.69</v>
      </c>
      <c r="AA19" s="54">
        <v>57.62</v>
      </c>
      <c r="AB19" s="126">
        <v>2972700</v>
      </c>
      <c r="AC19" s="54">
        <v>57.62</v>
      </c>
      <c r="AD19" s="2">
        <f t="shared" si="2"/>
        <v>2.1600000000000037</v>
      </c>
      <c r="AE19" s="167">
        <f t="shared" si="3"/>
        <v>2.5084504536559304E-2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42307</v>
      </c>
      <c r="X20" s="54">
        <v>56.52</v>
      </c>
      <c r="Y20" s="54">
        <v>57</v>
      </c>
      <c r="Z20" s="54">
        <v>54.68</v>
      </c>
      <c r="AA20" s="54">
        <v>56.21</v>
      </c>
      <c r="AB20" s="126">
        <v>3719900</v>
      </c>
      <c r="AC20" s="54">
        <v>56.21</v>
      </c>
      <c r="AD20" s="2">
        <f t="shared" si="2"/>
        <v>2.3200000000000003</v>
      </c>
      <c r="AE20" s="167">
        <f t="shared" si="3"/>
        <v>1.2468827930174342E-3</v>
      </c>
    </row>
    <row r="21" spans="1:31" x14ac:dyDescent="0.25">
      <c r="B21" s="339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42306</v>
      </c>
      <c r="X21" s="54">
        <v>57.05</v>
      </c>
      <c r="Y21" s="54">
        <v>58.61</v>
      </c>
      <c r="Z21" s="54">
        <v>56.07</v>
      </c>
      <c r="AA21" s="54">
        <v>56.14</v>
      </c>
      <c r="AB21" s="126">
        <v>4192400</v>
      </c>
      <c r="AC21" s="54">
        <v>56.14</v>
      </c>
      <c r="AD21" s="2">
        <f t="shared" si="2"/>
        <v>2.5399999999999991</v>
      </c>
      <c r="AE21" s="167">
        <f t="shared" si="3"/>
        <v>-1.6295777115822641E-2</v>
      </c>
    </row>
    <row r="22" spans="1:31" x14ac:dyDescent="0.25">
      <c r="B22" s="339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42305</v>
      </c>
      <c r="X22" s="54">
        <v>53.3</v>
      </c>
      <c r="Y22" s="54">
        <v>57.54</v>
      </c>
      <c r="Z22" s="54">
        <v>53.05</v>
      </c>
      <c r="AA22" s="54">
        <v>57.07</v>
      </c>
      <c r="AB22" s="126">
        <v>7157900</v>
      </c>
      <c r="AC22" s="54">
        <v>57.07</v>
      </c>
      <c r="AD22" s="2">
        <f t="shared" si="2"/>
        <v>4.490000000000002</v>
      </c>
      <c r="AE22" s="167">
        <f t="shared" si="3"/>
        <v>2.4591603723871369E-3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42304</v>
      </c>
      <c r="X23" s="54">
        <v>57.78</v>
      </c>
      <c r="Y23" s="54">
        <v>57.87</v>
      </c>
      <c r="Z23" s="54">
        <v>55.74</v>
      </c>
      <c r="AA23" s="54">
        <v>56.93</v>
      </c>
      <c r="AB23" s="126">
        <v>4278000</v>
      </c>
      <c r="AC23" s="54">
        <v>56.93</v>
      </c>
      <c r="AD23" s="2">
        <f t="shared" si="2"/>
        <v>2.1299999999999955</v>
      </c>
      <c r="AE23" s="167">
        <f t="shared" si="3"/>
        <v>-3.0318514733435498E-2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42303</v>
      </c>
      <c r="X24" s="54">
        <v>60.58</v>
      </c>
      <c r="Y24" s="54">
        <v>60.64</v>
      </c>
      <c r="Z24" s="54">
        <v>58.6</v>
      </c>
      <c r="AA24" s="54">
        <v>58.71</v>
      </c>
      <c r="AB24" s="126">
        <v>2232900</v>
      </c>
      <c r="AC24" s="54">
        <v>58.71</v>
      </c>
      <c r="AD24" s="2">
        <f t="shared" si="2"/>
        <v>2.0399999999999991</v>
      </c>
      <c r="AE24" s="167">
        <f t="shared" si="3"/>
        <v>-3.5485460818136971E-2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42300</v>
      </c>
      <c r="X25" s="54">
        <v>60.71</v>
      </c>
      <c r="Y25" s="54">
        <v>61.8</v>
      </c>
      <c r="Z25" s="54">
        <v>60.01</v>
      </c>
      <c r="AA25" s="54">
        <v>60.87</v>
      </c>
      <c r="AB25" s="126">
        <v>2159900</v>
      </c>
      <c r="AC25" s="54">
        <v>60.87</v>
      </c>
      <c r="AD25" s="2">
        <f t="shared" si="2"/>
        <v>1.7899999999999991</v>
      </c>
      <c r="AE25" s="167">
        <f t="shared" si="3"/>
        <v>-4.2532308195649682E-3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42299</v>
      </c>
      <c r="X26" s="54">
        <v>59.75</v>
      </c>
      <c r="Y26" s="54">
        <v>61.18</v>
      </c>
      <c r="Z26" s="54">
        <v>59.59</v>
      </c>
      <c r="AA26" s="54">
        <v>61.13</v>
      </c>
      <c r="AB26" s="126">
        <v>2711200</v>
      </c>
      <c r="AC26" s="54">
        <v>61.13</v>
      </c>
      <c r="AD26" s="2">
        <f t="shared" si="2"/>
        <v>1.5899999999999963</v>
      </c>
      <c r="AE26" s="167">
        <f t="shared" si="3"/>
        <v>3.4698713608666276E-2</v>
      </c>
    </row>
    <row r="27" spans="1:31" x14ac:dyDescent="0.25">
      <c r="W27" s="132">
        <v>42298</v>
      </c>
      <c r="X27" s="54">
        <v>60.05</v>
      </c>
      <c r="Y27" s="54">
        <v>60.37</v>
      </c>
      <c r="Z27" s="54">
        <v>58.97</v>
      </c>
      <c r="AA27" s="54">
        <v>59.08</v>
      </c>
      <c r="AB27" s="126">
        <v>1738500</v>
      </c>
      <c r="AC27" s="54">
        <v>59.08</v>
      </c>
      <c r="AD27" s="2">
        <f t="shared" si="2"/>
        <v>1.3999999999999986</v>
      </c>
      <c r="AE27" s="167">
        <f t="shared" si="3"/>
        <v>-2.1043910521955311E-2</v>
      </c>
    </row>
    <row r="28" spans="1:31" x14ac:dyDescent="0.25">
      <c r="W28" s="132">
        <v>42297</v>
      </c>
      <c r="X28" s="54">
        <v>59.36</v>
      </c>
      <c r="Y28" s="54">
        <v>60.64</v>
      </c>
      <c r="Z28" s="54">
        <v>59.13</v>
      </c>
      <c r="AA28" s="54">
        <v>60.35</v>
      </c>
      <c r="AB28" s="126">
        <v>3060600</v>
      </c>
      <c r="AC28" s="54">
        <v>60.35</v>
      </c>
      <c r="AD28" s="2">
        <f t="shared" si="2"/>
        <v>1.509999999999998</v>
      </c>
      <c r="AE28" s="167">
        <f t="shared" si="3"/>
        <v>8.8599130725510733E-3</v>
      </c>
    </row>
    <row r="29" spans="1:31" x14ac:dyDescent="0.25">
      <c r="W29" s="132">
        <v>42296</v>
      </c>
      <c r="X29" s="54">
        <v>60.23</v>
      </c>
      <c r="Y29" s="54">
        <v>60.49</v>
      </c>
      <c r="Z29" s="54">
        <v>59.23</v>
      </c>
      <c r="AA29" s="54">
        <v>59.82</v>
      </c>
      <c r="AB29" s="126">
        <v>2380100</v>
      </c>
      <c r="AC29" s="54">
        <v>59.82</v>
      </c>
      <c r="AD29" s="2">
        <f t="shared" si="2"/>
        <v>1.2600000000000051</v>
      </c>
      <c r="AE29" s="167">
        <f t="shared" si="3"/>
        <v>-1.9826314927085087E-2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42293</v>
      </c>
      <c r="X30" s="54">
        <v>61.74</v>
      </c>
      <c r="Y30" s="54">
        <v>62.32</v>
      </c>
      <c r="Z30" s="54">
        <v>60.21</v>
      </c>
      <c r="AA30" s="54">
        <v>61.03</v>
      </c>
      <c r="AB30" s="126">
        <v>2151900</v>
      </c>
      <c r="AC30" s="54">
        <v>61.03</v>
      </c>
      <c r="AD30" s="2">
        <f t="shared" si="2"/>
        <v>2.1099999999999994</v>
      </c>
      <c r="AE30" s="167">
        <f t="shared" si="3"/>
        <v>-6.3497232171930706E-3</v>
      </c>
    </row>
    <row r="31" spans="1:31" x14ac:dyDescent="0.25">
      <c r="W31" s="132">
        <v>42292</v>
      </c>
      <c r="X31" s="260">
        <v>60.15</v>
      </c>
      <c r="Y31" s="54">
        <v>61.55</v>
      </c>
      <c r="Z31" s="54">
        <v>59.6</v>
      </c>
      <c r="AA31" s="54">
        <v>61.42</v>
      </c>
      <c r="AB31" s="126">
        <v>1659400</v>
      </c>
      <c r="AC31" s="54">
        <v>61.42</v>
      </c>
      <c r="AD31" s="2">
        <f t="shared" si="2"/>
        <v>1.9499999999999957</v>
      </c>
      <c r="AE31" s="167">
        <f t="shared" si="3"/>
        <v>2.0096329513369815E-2</v>
      </c>
    </row>
    <row r="32" spans="1:31" x14ac:dyDescent="0.25">
      <c r="B32" s="251" t="s">
        <v>130</v>
      </c>
      <c r="C32" s="251" t="s">
        <v>223</v>
      </c>
      <c r="D32" s="262" t="s">
        <v>222</v>
      </c>
      <c r="E32" s="254" t="s">
        <v>224</v>
      </c>
      <c r="F32" s="255" t="s">
        <v>65</v>
      </c>
      <c r="G32" s="301" t="s">
        <v>234</v>
      </c>
      <c r="H32" s="255" t="s">
        <v>98</v>
      </c>
      <c r="J32" s="2" t="s">
        <v>147</v>
      </c>
      <c r="W32" s="132">
        <v>42291</v>
      </c>
      <c r="X32" s="54">
        <v>59.97</v>
      </c>
      <c r="Y32" s="54">
        <v>60.59</v>
      </c>
      <c r="Z32" s="54">
        <v>59.5</v>
      </c>
      <c r="AA32" s="54">
        <v>60.21</v>
      </c>
      <c r="AB32" s="126">
        <v>1993500</v>
      </c>
      <c r="AC32" s="54">
        <v>60.21</v>
      </c>
      <c r="AD32" s="2">
        <f t="shared" si="2"/>
        <v>1.0900000000000034</v>
      </c>
      <c r="AE32" s="167">
        <f t="shared" si="3"/>
        <v>-1.1612475116125065E-3</v>
      </c>
    </row>
    <row r="33" spans="2:31" x14ac:dyDescent="0.25">
      <c r="B33" s="253">
        <v>42304</v>
      </c>
      <c r="C33" s="12">
        <v>5</v>
      </c>
      <c r="D33" s="263">
        <v>-47.95</v>
      </c>
      <c r="E33" s="53">
        <v>56.93</v>
      </c>
      <c r="F33" s="53">
        <v>524.4</v>
      </c>
      <c r="G33" s="53">
        <f>IF(C33=0, 0,D33*C33)</f>
        <v>-239.75</v>
      </c>
      <c r="H33" s="316">
        <f>IF(C33=0, D33, (E33-D33)/D33)</f>
        <v>-2.187278415015641</v>
      </c>
      <c r="W33" s="132">
        <v>42290</v>
      </c>
      <c r="X33" s="54">
        <v>59.53</v>
      </c>
      <c r="Y33" s="54">
        <v>60.85</v>
      </c>
      <c r="Z33" s="54">
        <v>58.92</v>
      </c>
      <c r="AA33" s="54">
        <v>60.28</v>
      </c>
      <c r="AB33" s="126">
        <v>3312500</v>
      </c>
      <c r="AC33" s="54">
        <v>60.28</v>
      </c>
      <c r="AD33" s="2">
        <f t="shared" si="2"/>
        <v>1.9299999999999997</v>
      </c>
      <c r="AE33" s="167">
        <f t="shared" si="3"/>
        <v>2.494595044071124E-3</v>
      </c>
    </row>
    <row r="34" spans="2:31" x14ac:dyDescent="0.25">
      <c r="B34" s="253">
        <v>42305</v>
      </c>
      <c r="C34" s="12">
        <v>125</v>
      </c>
      <c r="D34" s="263">
        <v>50.5</v>
      </c>
      <c r="E34" s="53">
        <v>57.07</v>
      </c>
      <c r="F34" s="53">
        <v>821.2</v>
      </c>
      <c r="G34" s="53">
        <f>IF(C34=0, 0,D34*C34)</f>
        <v>6312.5</v>
      </c>
      <c r="H34" s="316">
        <f>IF(C34=0, D34, (E34-D34)/D34)</f>
        <v>0.1300990099009901</v>
      </c>
      <c r="W34" s="132">
        <v>42289</v>
      </c>
      <c r="X34" s="54">
        <v>61.91</v>
      </c>
      <c r="Y34" s="54">
        <v>62.13</v>
      </c>
      <c r="Z34" s="54">
        <v>59.59</v>
      </c>
      <c r="AA34" s="54">
        <v>60.13</v>
      </c>
      <c r="AB34" s="126">
        <v>2539600</v>
      </c>
      <c r="AC34" s="54">
        <v>60.13</v>
      </c>
      <c r="AD34" s="2">
        <f t="shared" si="2"/>
        <v>2.5399999999999991</v>
      </c>
      <c r="AE34" s="167">
        <f t="shared" si="3"/>
        <v>-2.8751413341947862E-2</v>
      </c>
    </row>
    <row r="35" spans="2:31" x14ac:dyDescent="0.25">
      <c r="B35" s="253">
        <v>42311</v>
      </c>
      <c r="C35" s="12">
        <v>115</v>
      </c>
      <c r="D35" s="263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6">
        <f>IF(C35=0, D35, (E35-D35)/D35)</f>
        <v>0.21013982496730713</v>
      </c>
      <c r="W35" s="132">
        <v>42286</v>
      </c>
      <c r="X35" s="54">
        <v>62.51</v>
      </c>
      <c r="Y35" s="54">
        <v>63.21</v>
      </c>
      <c r="Z35" s="54">
        <v>61.03</v>
      </c>
      <c r="AA35" s="54">
        <v>61.91</v>
      </c>
      <c r="AB35" s="126">
        <v>3051600</v>
      </c>
      <c r="AC35" s="54">
        <v>61.91</v>
      </c>
      <c r="AD35" s="2">
        <f t="shared" si="2"/>
        <v>2.1799999999999997</v>
      </c>
      <c r="AE35" s="167">
        <f t="shared" si="3"/>
        <v>-1.0548186031644646E-2</v>
      </c>
    </row>
    <row r="36" spans="2:31" x14ac:dyDescent="0.25">
      <c r="B36" s="253">
        <v>42332</v>
      </c>
      <c r="C36" s="12">
        <v>40</v>
      </c>
      <c r="D36" s="263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6">
        <f>IF(C36=0, D36, (E36-D36)/D36)</f>
        <v>1.2223831944947483</v>
      </c>
      <c r="W36" s="132">
        <v>42285</v>
      </c>
      <c r="X36" s="54">
        <v>59.95</v>
      </c>
      <c r="Y36" s="54">
        <v>63.16</v>
      </c>
      <c r="Z36" s="54">
        <v>59.84</v>
      </c>
      <c r="AA36" s="54">
        <v>62.57</v>
      </c>
      <c r="AB36" s="126">
        <v>5267300</v>
      </c>
      <c r="AC36" s="54">
        <v>62.57</v>
      </c>
      <c r="AD36" s="2">
        <f t="shared" si="2"/>
        <v>3.3199999999999932</v>
      </c>
      <c r="AE36" s="167">
        <f t="shared" si="3"/>
        <v>4.3181060353451262E-2</v>
      </c>
    </row>
    <row r="37" spans="2:31" x14ac:dyDescent="0.25">
      <c r="B37" s="12"/>
      <c r="C37" s="12"/>
      <c r="D37" s="263"/>
      <c r="E37" s="53"/>
      <c r="F37" s="53"/>
      <c r="G37" s="53"/>
      <c r="H37" s="316"/>
      <c r="W37" s="132">
        <v>42284</v>
      </c>
      <c r="X37" s="54">
        <v>60.23</v>
      </c>
      <c r="Y37" s="54">
        <v>61.31</v>
      </c>
      <c r="Z37" s="54">
        <v>57.95</v>
      </c>
      <c r="AA37" s="54">
        <v>59.98</v>
      </c>
      <c r="AB37" s="126">
        <v>4463900</v>
      </c>
      <c r="AC37" s="54">
        <v>59.98</v>
      </c>
      <c r="AD37" s="2">
        <f t="shared" si="2"/>
        <v>3.3599999999999994</v>
      </c>
      <c r="AE37" s="167">
        <f t="shared" si="3"/>
        <v>2.0415107179312608E-2</v>
      </c>
    </row>
    <row r="38" spans="2:31" x14ac:dyDescent="0.25">
      <c r="B38" s="12"/>
      <c r="C38" s="12"/>
      <c r="D38" s="263"/>
      <c r="E38" s="53"/>
      <c r="F38" s="53"/>
      <c r="G38" s="53"/>
      <c r="H38" s="316"/>
      <c r="W38" s="132">
        <v>42283</v>
      </c>
      <c r="X38" s="54">
        <v>55.91</v>
      </c>
      <c r="Y38" s="54">
        <v>59.19</v>
      </c>
      <c r="Z38" s="54">
        <v>55.7</v>
      </c>
      <c r="AA38" s="54">
        <v>58.78</v>
      </c>
      <c r="AB38" s="126">
        <v>4361500</v>
      </c>
      <c r="AC38" s="54">
        <v>58.78</v>
      </c>
      <c r="AD38" s="2">
        <f t="shared" si="2"/>
        <v>3.4899999999999949</v>
      </c>
      <c r="AE38" s="167">
        <f t="shared" si="3"/>
        <v>5.1896921975662202E-2</v>
      </c>
    </row>
    <row r="39" spans="2:31" x14ac:dyDescent="0.25">
      <c r="B39" s="12"/>
      <c r="C39" s="12"/>
      <c r="D39" s="263"/>
      <c r="E39" s="53"/>
      <c r="F39" s="53"/>
      <c r="G39" s="53"/>
      <c r="H39" s="316"/>
      <c r="W39" s="132">
        <v>42282</v>
      </c>
      <c r="X39" s="54">
        <v>53.95</v>
      </c>
      <c r="Y39" s="54">
        <v>56.29</v>
      </c>
      <c r="Z39" s="54">
        <v>53.95</v>
      </c>
      <c r="AA39" s="54">
        <v>55.88</v>
      </c>
      <c r="AB39" s="126">
        <v>4755800</v>
      </c>
      <c r="AC39" s="54">
        <v>55.88</v>
      </c>
      <c r="AD39" s="2">
        <f t="shared" si="2"/>
        <v>2.3399999999999963</v>
      </c>
      <c r="AE39" s="167">
        <f t="shared" si="3"/>
        <v>4.0789718755820603E-2</v>
      </c>
    </row>
    <row r="40" spans="2:31" x14ac:dyDescent="0.25">
      <c r="B40" s="12"/>
      <c r="C40" s="12"/>
      <c r="D40" s="263"/>
      <c r="E40" s="53"/>
      <c r="F40" s="53"/>
      <c r="G40" s="53"/>
      <c r="H40" s="316"/>
      <c r="W40" s="132">
        <v>42279</v>
      </c>
      <c r="X40" s="54">
        <v>49.64</v>
      </c>
      <c r="Y40" s="54">
        <v>53.92</v>
      </c>
      <c r="Z40" s="54">
        <v>49.64</v>
      </c>
      <c r="AA40" s="54">
        <v>53.69</v>
      </c>
      <c r="AB40" s="126">
        <v>3098100</v>
      </c>
      <c r="AC40" s="54">
        <v>53.69</v>
      </c>
      <c r="AD40" s="2">
        <f t="shared" si="2"/>
        <v>4.2800000000000011</v>
      </c>
      <c r="AE40" s="167">
        <f t="shared" si="3"/>
        <v>5.7931034482758603E-2</v>
      </c>
    </row>
    <row r="41" spans="2:31" x14ac:dyDescent="0.25">
      <c r="B41" s="12"/>
      <c r="C41" s="12"/>
      <c r="D41" s="263"/>
      <c r="E41" s="53"/>
      <c r="F41" s="53"/>
      <c r="G41" s="53"/>
      <c r="H41" s="316"/>
      <c r="W41" s="132">
        <v>42278</v>
      </c>
      <c r="X41" s="54">
        <v>50.81</v>
      </c>
      <c r="Y41" s="54">
        <v>51.56</v>
      </c>
      <c r="Z41" s="54">
        <v>50.02</v>
      </c>
      <c r="AA41" s="54">
        <v>50.75</v>
      </c>
      <c r="AB41" s="126">
        <v>3373900</v>
      </c>
      <c r="AC41" s="54">
        <v>50.75</v>
      </c>
      <c r="AD41" s="2">
        <f t="shared" si="2"/>
        <v>1.5399999999999991</v>
      </c>
      <c r="AE41" s="167">
        <f t="shared" si="3"/>
        <v>1.3783459848182078E-2</v>
      </c>
    </row>
    <row r="42" spans="2:31" x14ac:dyDescent="0.25">
      <c r="B42" s="12"/>
      <c r="C42" s="12"/>
      <c r="D42" s="263"/>
      <c r="E42" s="53"/>
      <c r="F42" s="53"/>
      <c r="G42" s="53"/>
      <c r="H42" s="316"/>
      <c r="W42" s="132">
        <v>42277</v>
      </c>
      <c r="X42" s="54">
        <v>48.64</v>
      </c>
      <c r="Y42" s="54">
        <v>50.15</v>
      </c>
      <c r="Z42" s="54">
        <v>48.45</v>
      </c>
      <c r="AA42" s="54">
        <v>50.06</v>
      </c>
      <c r="AB42" s="126">
        <v>3301600</v>
      </c>
      <c r="AC42" s="54">
        <v>50.06</v>
      </c>
      <c r="AD42" s="2">
        <f t="shared" si="2"/>
        <v>1.6999999999999957</v>
      </c>
      <c r="AE42" s="167">
        <f t="shared" si="3"/>
        <v>3.6868268434134155E-2</v>
      </c>
    </row>
    <row r="43" spans="2:31" x14ac:dyDescent="0.25">
      <c r="W43" s="132">
        <v>42276</v>
      </c>
      <c r="X43" s="54">
        <v>48.47</v>
      </c>
      <c r="Y43" s="54">
        <v>48.89</v>
      </c>
      <c r="Z43" s="54">
        <v>47.84</v>
      </c>
      <c r="AA43" s="54">
        <v>48.28</v>
      </c>
      <c r="AB43" s="126">
        <v>2216800</v>
      </c>
      <c r="AC43" s="54">
        <v>48.28</v>
      </c>
      <c r="AD43" s="2">
        <f t="shared" si="2"/>
        <v>1.0499999999999972</v>
      </c>
      <c r="AE43" s="167">
        <f t="shared" si="3"/>
        <v>4.1442188147544634E-4</v>
      </c>
    </row>
    <row r="44" spans="2:31" ht="20.25" thickBot="1" x14ac:dyDescent="0.35">
      <c r="O44" s="338" t="s">
        <v>78</v>
      </c>
      <c r="P44" s="338"/>
      <c r="T44" s="127" t="s">
        <v>102</v>
      </c>
      <c r="U44" s="47"/>
      <c r="W44" s="132">
        <v>42275</v>
      </c>
      <c r="X44" s="54">
        <v>49.41</v>
      </c>
      <c r="Y44" s="54">
        <v>49.89</v>
      </c>
      <c r="Z44" s="54">
        <v>48.23</v>
      </c>
      <c r="AA44" s="54">
        <v>48.26</v>
      </c>
      <c r="AB44" s="126">
        <v>2607500</v>
      </c>
      <c r="AC44" s="54">
        <v>48.26</v>
      </c>
      <c r="AD44" s="2">
        <f t="shared" si="2"/>
        <v>1.6600000000000037</v>
      </c>
      <c r="AE44" s="167">
        <f t="shared" si="3"/>
        <v>-3.9984085935946045E-2</v>
      </c>
    </row>
    <row r="45" spans="2:31" ht="15.75" thickTop="1" x14ac:dyDescent="0.25">
      <c r="O45" s="105">
        <v>1.1000000000000001</v>
      </c>
      <c r="P45" s="105">
        <f>O45*$Q$4</f>
        <v>66.968000000000004</v>
      </c>
      <c r="R45" s="47"/>
      <c r="T45" s="130" t="s">
        <v>114</v>
      </c>
      <c r="U45" s="128">
        <v>61.36</v>
      </c>
      <c r="W45" s="132">
        <v>42272</v>
      </c>
      <c r="X45" s="54">
        <v>50.53</v>
      </c>
      <c r="Y45" s="54">
        <v>50.81</v>
      </c>
      <c r="Z45" s="54">
        <v>49.71</v>
      </c>
      <c r="AA45" s="54">
        <v>50.27</v>
      </c>
      <c r="AB45" s="126">
        <v>2767400</v>
      </c>
      <c r="AC45" s="54">
        <v>50.27</v>
      </c>
      <c r="AD45" s="2">
        <f t="shared" si="2"/>
        <v>1.1000000000000014</v>
      </c>
      <c r="AE45" s="167">
        <f t="shared" si="3"/>
        <v>4.395604395604602E-3</v>
      </c>
    </row>
    <row r="46" spans="2:31" x14ac:dyDescent="0.25">
      <c r="O46" s="105">
        <v>1.0900000000000001</v>
      </c>
      <c r="P46" s="105">
        <f t="shared" ref="P46:P65" si="4">O46*$Q$4</f>
        <v>66.359200000000001</v>
      </c>
      <c r="Q46" s="2"/>
      <c r="R46" s="47"/>
      <c r="T46" s="130" t="s">
        <v>115</v>
      </c>
      <c r="U46" s="128">
        <v>60.67</v>
      </c>
      <c r="W46" s="132">
        <v>42271</v>
      </c>
      <c r="X46" s="54">
        <v>49.86</v>
      </c>
      <c r="Y46" s="54">
        <v>50.4</v>
      </c>
      <c r="Z46" s="54">
        <v>49.31</v>
      </c>
      <c r="AA46" s="54">
        <v>50.05</v>
      </c>
      <c r="AB46" s="126">
        <v>3662400</v>
      </c>
      <c r="AC46" s="54">
        <v>50.05</v>
      </c>
      <c r="AD46" s="2">
        <f t="shared" si="2"/>
        <v>1.0899999999999963</v>
      </c>
      <c r="AE46" s="167">
        <f t="shared" si="3"/>
        <v>-3.9944078290399254E-4</v>
      </c>
    </row>
    <row r="47" spans="2:31" x14ac:dyDescent="0.25">
      <c r="O47" s="105">
        <v>1.08</v>
      </c>
      <c r="P47" s="105">
        <f t="shared" si="4"/>
        <v>65.750400000000013</v>
      </c>
      <c r="Q47" s="2"/>
      <c r="R47" s="47"/>
      <c r="T47" s="130" t="s">
        <v>116</v>
      </c>
      <c r="U47" s="128" t="s">
        <v>282</v>
      </c>
      <c r="W47" s="132">
        <v>42270</v>
      </c>
      <c r="X47" s="54">
        <v>51.46</v>
      </c>
      <c r="Y47" s="54">
        <v>51.73</v>
      </c>
      <c r="Z47" s="54">
        <v>49.91</v>
      </c>
      <c r="AA47" s="54">
        <v>50.07</v>
      </c>
      <c r="AB47" s="126">
        <v>1853100</v>
      </c>
      <c r="AC47" s="54">
        <v>50.07</v>
      </c>
      <c r="AD47" s="2">
        <f t="shared" si="2"/>
        <v>1.8200000000000003</v>
      </c>
      <c r="AE47" s="167">
        <f t="shared" si="3"/>
        <v>-2.1114369501466279E-2</v>
      </c>
    </row>
    <row r="48" spans="2:31" x14ac:dyDescent="0.25">
      <c r="O48" s="105">
        <v>1.07</v>
      </c>
      <c r="P48" s="105">
        <f t="shared" si="4"/>
        <v>65.141600000000011</v>
      </c>
      <c r="Q48" s="2"/>
      <c r="R48" s="47"/>
      <c r="T48" s="130" t="s">
        <v>117</v>
      </c>
      <c r="U48" s="128" t="s">
        <v>283</v>
      </c>
      <c r="W48" s="132">
        <v>42269</v>
      </c>
      <c r="X48" s="54">
        <v>51.36</v>
      </c>
      <c r="Y48" s="54">
        <v>52.65</v>
      </c>
      <c r="Z48" s="54">
        <v>50.71</v>
      </c>
      <c r="AA48" s="54">
        <v>51.15</v>
      </c>
      <c r="AB48" s="126">
        <v>2705300</v>
      </c>
      <c r="AC48" s="54">
        <v>51.15</v>
      </c>
      <c r="AD48" s="2">
        <f t="shared" si="2"/>
        <v>1.9399999999999977</v>
      </c>
      <c r="AE48" s="167">
        <f t="shared" si="3"/>
        <v>-2.1988527724665419E-2</v>
      </c>
    </row>
    <row r="49" spans="15:31" x14ac:dyDescent="0.25">
      <c r="O49" s="105">
        <v>1.06</v>
      </c>
      <c r="P49" s="105">
        <f t="shared" si="4"/>
        <v>64.532800000000009</v>
      </c>
      <c r="Q49" s="2"/>
      <c r="R49" s="47"/>
      <c r="T49" s="130" t="s">
        <v>118</v>
      </c>
      <c r="U49" s="128">
        <v>69.39</v>
      </c>
      <c r="W49" s="132">
        <v>42268</v>
      </c>
      <c r="X49" s="54">
        <v>52.96</v>
      </c>
      <c r="Y49" s="54">
        <v>53.15</v>
      </c>
      <c r="Z49" s="54">
        <v>52.07</v>
      </c>
      <c r="AA49" s="54">
        <v>52.3</v>
      </c>
      <c r="AB49" s="126">
        <v>4019900</v>
      </c>
      <c r="AC49" s="54">
        <v>52.3</v>
      </c>
      <c r="AD49" s="2">
        <f t="shared" si="2"/>
        <v>1.0799999999999983</v>
      </c>
      <c r="AE49" s="167">
        <f t="shared" si="3"/>
        <v>-2.4794964714858203E-3</v>
      </c>
    </row>
    <row r="50" spans="15:31" x14ac:dyDescent="0.25">
      <c r="O50" s="105">
        <v>1.05</v>
      </c>
      <c r="P50" s="105">
        <f t="shared" si="4"/>
        <v>63.924000000000007</v>
      </c>
      <c r="Q50" s="2"/>
      <c r="R50" s="47"/>
      <c r="T50" s="130" t="s">
        <v>119</v>
      </c>
      <c r="U50" s="128">
        <v>1.53291</v>
      </c>
      <c r="W50" s="132">
        <v>42265</v>
      </c>
      <c r="X50" s="54">
        <v>53.6</v>
      </c>
      <c r="Y50" s="54">
        <v>53.98</v>
      </c>
      <c r="Z50" s="54">
        <v>52.07</v>
      </c>
      <c r="AA50" s="54">
        <v>52.43</v>
      </c>
      <c r="AB50" s="126">
        <v>3553600</v>
      </c>
      <c r="AC50" s="54">
        <v>52.43</v>
      </c>
      <c r="AD50" s="2">
        <f t="shared" si="2"/>
        <v>1.9099999999999966</v>
      </c>
      <c r="AE50" s="167">
        <f t="shared" si="3"/>
        <v>-3.9743589743589824E-2</v>
      </c>
    </row>
    <row r="51" spans="15:31" x14ac:dyDescent="0.25">
      <c r="O51" s="105">
        <v>1.04</v>
      </c>
      <c r="P51" s="105">
        <f t="shared" si="4"/>
        <v>63.315200000000004</v>
      </c>
      <c r="Q51" s="2"/>
      <c r="R51" s="47"/>
      <c r="T51" s="130" t="s">
        <v>120</v>
      </c>
      <c r="U51" s="128" t="s">
        <v>160</v>
      </c>
      <c r="W51" s="132">
        <v>42264</v>
      </c>
      <c r="X51" s="54">
        <v>54.49</v>
      </c>
      <c r="Y51" s="54">
        <v>56.04</v>
      </c>
      <c r="Z51" s="54">
        <v>53.81</v>
      </c>
      <c r="AA51" s="54">
        <v>54.6</v>
      </c>
      <c r="AB51" s="126">
        <v>2818600</v>
      </c>
      <c r="AC51" s="54">
        <v>54.6</v>
      </c>
      <c r="AD51" s="2">
        <f t="shared" si="2"/>
        <v>2.2299999999999969</v>
      </c>
      <c r="AE51" s="167" t="e">
        <f t="shared" si="3"/>
        <v>#DIV/0!</v>
      </c>
    </row>
    <row r="52" spans="15:31" x14ac:dyDescent="0.25">
      <c r="O52" s="105">
        <v>1.03</v>
      </c>
      <c r="P52" s="105">
        <f t="shared" si="4"/>
        <v>62.706400000000002</v>
      </c>
      <c r="Q52" s="2"/>
      <c r="R52" s="47"/>
      <c r="T52" s="130"/>
      <c r="U52" s="128"/>
      <c r="W52" s="132">
        <v>42264</v>
      </c>
      <c r="X52" s="54" t="s">
        <v>152</v>
      </c>
      <c r="Y52" s="54"/>
      <c r="Z52" s="54"/>
      <c r="AA52" s="54"/>
      <c r="AB52" s="126"/>
      <c r="AC52" s="54"/>
      <c r="AD52" s="2">
        <f t="shared" si="2"/>
        <v>0</v>
      </c>
      <c r="AE52" s="167">
        <f t="shared" si="3"/>
        <v>-1</v>
      </c>
    </row>
    <row r="53" spans="15:31" x14ac:dyDescent="0.25">
      <c r="O53" s="105">
        <v>1.02</v>
      </c>
      <c r="P53" s="105">
        <f t="shared" si="4"/>
        <v>62.097600000000007</v>
      </c>
      <c r="Q53" s="2"/>
      <c r="R53" s="47"/>
      <c r="T53" s="130" t="s">
        <v>121</v>
      </c>
      <c r="U53" s="128" t="s">
        <v>284</v>
      </c>
      <c r="W53" s="132">
        <v>42263</v>
      </c>
      <c r="X53" s="54">
        <v>53.49</v>
      </c>
      <c r="Y53" s="54">
        <v>54.84</v>
      </c>
      <c r="Z53" s="54">
        <v>53.32</v>
      </c>
      <c r="AA53" s="54">
        <v>54.69</v>
      </c>
      <c r="AB53" s="126">
        <v>2531700</v>
      </c>
      <c r="AC53" s="54">
        <v>54.44</v>
      </c>
      <c r="AD53" s="2">
        <f t="shared" si="2"/>
        <v>1.5200000000000031</v>
      </c>
      <c r="AE53" s="167">
        <f t="shared" si="3"/>
        <v>3.5965746907707041E-2</v>
      </c>
    </row>
    <row r="54" spans="15:31" x14ac:dyDescent="0.25">
      <c r="O54" s="105">
        <v>1.01</v>
      </c>
      <c r="P54" s="105">
        <f t="shared" si="4"/>
        <v>61.488800000000005</v>
      </c>
      <c r="Q54" s="2"/>
      <c r="R54" s="47"/>
      <c r="T54" s="130" t="s">
        <v>122</v>
      </c>
      <c r="U54" s="128" t="s">
        <v>285</v>
      </c>
      <c r="W54" s="132">
        <v>42262</v>
      </c>
      <c r="X54" s="54">
        <v>52.3</v>
      </c>
      <c r="Y54" s="54">
        <v>53.58</v>
      </c>
      <c r="Z54" s="54">
        <v>52.17</v>
      </c>
      <c r="AA54" s="54">
        <v>52.79</v>
      </c>
      <c r="AB54" s="126">
        <v>2975400</v>
      </c>
      <c r="AC54" s="54">
        <v>52.55</v>
      </c>
      <c r="AD54" s="2">
        <f t="shared" si="2"/>
        <v>1.4099999999999966</v>
      </c>
      <c r="AE54" s="167">
        <f t="shared" si="3"/>
        <v>1.5655199072284409E-2</v>
      </c>
    </row>
    <row r="55" spans="15:31" x14ac:dyDescent="0.25">
      <c r="O55" s="105">
        <v>1</v>
      </c>
      <c r="P55" s="105">
        <f t="shared" si="4"/>
        <v>60.88</v>
      </c>
      <c r="Q55" s="2"/>
      <c r="R55" s="47"/>
      <c r="T55" s="130" t="s">
        <v>123</v>
      </c>
      <c r="U55" s="129">
        <v>2001518</v>
      </c>
      <c r="W55" s="132">
        <v>42261</v>
      </c>
      <c r="X55" s="54">
        <v>52.36</v>
      </c>
      <c r="Y55" s="54">
        <v>52.4</v>
      </c>
      <c r="Z55" s="54">
        <v>51.09</v>
      </c>
      <c r="AA55" s="54">
        <v>51.98</v>
      </c>
      <c r="AB55" s="126">
        <v>3609000</v>
      </c>
      <c r="AC55" s="54">
        <v>51.74</v>
      </c>
      <c r="AD55" s="2">
        <f t="shared" si="2"/>
        <v>1.3099999999999952</v>
      </c>
      <c r="AE55" s="167">
        <f t="shared" si="3"/>
        <v>-9.9502487562188602E-3</v>
      </c>
    </row>
    <row r="56" spans="15:31" x14ac:dyDescent="0.25">
      <c r="O56" s="105">
        <v>0.99</v>
      </c>
      <c r="P56" s="105">
        <f t="shared" si="4"/>
        <v>60.2712</v>
      </c>
      <c r="Q56" s="2"/>
      <c r="R56" s="47"/>
      <c r="T56" s="130" t="s">
        <v>126</v>
      </c>
      <c r="U56" s="129">
        <v>3232590</v>
      </c>
      <c r="W56" s="132">
        <v>42258</v>
      </c>
      <c r="X56" s="54">
        <v>53.08</v>
      </c>
      <c r="Y56" s="54">
        <v>53.17</v>
      </c>
      <c r="Z56" s="54">
        <v>51.41</v>
      </c>
      <c r="AA56" s="54">
        <v>52.5</v>
      </c>
      <c r="AB56" s="126">
        <v>3932700</v>
      </c>
      <c r="AC56" s="54">
        <v>52.26</v>
      </c>
      <c r="AD56" s="2">
        <f t="shared" si="2"/>
        <v>1.7600000000000051</v>
      </c>
      <c r="AE56" s="167">
        <f t="shared" si="3"/>
        <v>-2.952646239554324E-2</v>
      </c>
    </row>
    <row r="57" spans="15:31" x14ac:dyDescent="0.25">
      <c r="O57" s="105">
        <v>0.98</v>
      </c>
      <c r="P57" s="105">
        <f t="shared" si="4"/>
        <v>59.662399999999998</v>
      </c>
      <c r="Q57" s="2"/>
      <c r="R57" s="47"/>
      <c r="T57" s="130" t="s">
        <v>124</v>
      </c>
      <c r="U57" s="128" t="s">
        <v>286</v>
      </c>
      <c r="W57" s="132">
        <v>42257</v>
      </c>
      <c r="X57" s="54">
        <v>55.14</v>
      </c>
      <c r="Y57" s="54">
        <v>55.6</v>
      </c>
      <c r="Z57" s="54">
        <v>53.64</v>
      </c>
      <c r="AA57" s="54">
        <v>54.1</v>
      </c>
      <c r="AB57" s="126">
        <v>3943400</v>
      </c>
      <c r="AC57" s="54">
        <v>53.85</v>
      </c>
      <c r="AD57" s="2">
        <f t="shared" si="2"/>
        <v>1.9600000000000009</v>
      </c>
      <c r="AE57" s="167">
        <f t="shared" si="3"/>
        <v>-1.499908542162065E-2</v>
      </c>
    </row>
    <row r="58" spans="15:31" x14ac:dyDescent="0.25">
      <c r="O58" s="105">
        <v>0.97</v>
      </c>
      <c r="P58" s="105">
        <f t="shared" si="4"/>
        <v>59.053600000000003</v>
      </c>
      <c r="Q58" s="2"/>
      <c r="R58" s="47"/>
      <c r="T58" s="130" t="s">
        <v>127</v>
      </c>
      <c r="U58" s="128" t="s">
        <v>160</v>
      </c>
      <c r="W58" s="132">
        <v>42256</v>
      </c>
      <c r="X58" s="54">
        <v>56.99</v>
      </c>
      <c r="Y58" s="54">
        <v>58.24</v>
      </c>
      <c r="Z58" s="54">
        <v>54.8</v>
      </c>
      <c r="AA58" s="54">
        <v>54.92</v>
      </c>
      <c r="AB58" s="126">
        <v>2710400</v>
      </c>
      <c r="AC58" s="54">
        <v>54.67</v>
      </c>
      <c r="AD58" s="2">
        <f t="shared" si="2"/>
        <v>3.4400000000000048</v>
      </c>
      <c r="AE58" s="167">
        <f t="shared" si="3"/>
        <v>-2.8434334458859123E-2</v>
      </c>
    </row>
    <row r="59" spans="15:31" x14ac:dyDescent="0.25">
      <c r="O59" s="105">
        <v>0.96</v>
      </c>
      <c r="P59" s="105">
        <f t="shared" si="4"/>
        <v>58.444800000000001</v>
      </c>
      <c r="T59" s="130" t="s">
        <v>128</v>
      </c>
      <c r="U59" s="128">
        <v>-4.3600000000000003</v>
      </c>
      <c r="W59" s="132">
        <v>42255</v>
      </c>
      <c r="X59" s="54">
        <v>56.91</v>
      </c>
      <c r="Y59" s="54">
        <v>57.1</v>
      </c>
      <c r="Z59" s="54">
        <v>55.19</v>
      </c>
      <c r="AA59" s="54">
        <v>56.53</v>
      </c>
      <c r="AB59" s="126">
        <v>2957200</v>
      </c>
      <c r="AC59" s="54">
        <v>56.27</v>
      </c>
      <c r="AD59" s="2">
        <f t="shared" si="2"/>
        <v>1.9100000000000037</v>
      </c>
      <c r="AE59" s="167">
        <f t="shared" si="3"/>
        <v>3.2091281868424915E-3</v>
      </c>
    </row>
    <row r="60" spans="15:31" x14ac:dyDescent="0.25">
      <c r="O60" s="105">
        <v>0.95</v>
      </c>
      <c r="P60" s="105">
        <f t="shared" si="4"/>
        <v>57.835999999999999</v>
      </c>
      <c r="T60" s="130" t="s">
        <v>125</v>
      </c>
      <c r="U60" s="128" t="s">
        <v>255</v>
      </c>
      <c r="W60" s="132">
        <v>42251</v>
      </c>
      <c r="X60" s="54">
        <v>56.41</v>
      </c>
      <c r="Y60" s="54">
        <v>57</v>
      </c>
      <c r="Z60" s="54">
        <v>55.85</v>
      </c>
      <c r="AA60" s="54">
        <v>56.35</v>
      </c>
      <c r="AB60" s="126">
        <v>2173300</v>
      </c>
      <c r="AC60" s="54">
        <v>56.09</v>
      </c>
      <c r="AD60" s="2">
        <f t="shared" si="2"/>
        <v>1.1499999999999986</v>
      </c>
      <c r="AE60" s="167">
        <f t="shared" si="3"/>
        <v>-1.8375918795939694E-2</v>
      </c>
    </row>
    <row r="61" spans="15:31" x14ac:dyDescent="0.25">
      <c r="O61" s="105">
        <v>0.94</v>
      </c>
      <c r="P61" s="105">
        <f t="shared" si="4"/>
        <v>57.227199999999996</v>
      </c>
      <c r="W61" s="132">
        <v>42250</v>
      </c>
      <c r="X61" s="54">
        <v>58</v>
      </c>
      <c r="Y61" s="54">
        <v>59.28</v>
      </c>
      <c r="Z61" s="54">
        <v>56.63</v>
      </c>
      <c r="AA61" s="54">
        <v>57.4</v>
      </c>
      <c r="AB61" s="126">
        <v>3289500</v>
      </c>
      <c r="AC61" s="54">
        <v>57.14</v>
      </c>
      <c r="AD61" s="2">
        <f t="shared" si="2"/>
        <v>2.6499999999999986</v>
      </c>
      <c r="AE61" s="167">
        <f t="shared" si="3"/>
        <v>-1.9213973799127038E-3</v>
      </c>
    </row>
    <row r="62" spans="15:31" x14ac:dyDescent="0.25">
      <c r="O62" s="105">
        <v>0.93</v>
      </c>
      <c r="P62" s="105">
        <f t="shared" si="4"/>
        <v>56.618400000000008</v>
      </c>
      <c r="W62" s="132">
        <v>42249</v>
      </c>
      <c r="X62" s="54">
        <v>57.82</v>
      </c>
      <c r="Y62" s="54">
        <v>57.86</v>
      </c>
      <c r="Z62" s="54">
        <v>55.35</v>
      </c>
      <c r="AA62" s="54">
        <v>57.51</v>
      </c>
      <c r="AB62" s="126">
        <v>3555000</v>
      </c>
      <c r="AC62" s="54">
        <v>57.25</v>
      </c>
      <c r="AD62" s="2">
        <f t="shared" si="2"/>
        <v>2.509999999999998</v>
      </c>
      <c r="AE62" s="167">
        <f t="shared" si="3"/>
        <v>7.7451152966026005E-3</v>
      </c>
    </row>
    <row r="63" spans="15:31" x14ac:dyDescent="0.25">
      <c r="O63" s="105">
        <v>0.92</v>
      </c>
      <c r="P63" s="105">
        <f t="shared" si="4"/>
        <v>56.009600000000006</v>
      </c>
      <c r="W63" s="132">
        <v>42248</v>
      </c>
      <c r="X63" s="54">
        <v>57.27</v>
      </c>
      <c r="Y63" s="54">
        <v>58.61</v>
      </c>
      <c r="Z63" s="54">
        <v>56.53</v>
      </c>
      <c r="AA63" s="54">
        <v>57.07</v>
      </c>
      <c r="AB63" s="126">
        <v>3903200</v>
      </c>
      <c r="AC63" s="54">
        <v>56.81</v>
      </c>
      <c r="AD63" s="2">
        <f t="shared" si="2"/>
        <v>2.0799999999999983</v>
      </c>
      <c r="AE63" s="167">
        <f t="shared" si="3"/>
        <v>-4.0047313281514008E-2</v>
      </c>
    </row>
    <row r="64" spans="15:31" x14ac:dyDescent="0.25">
      <c r="O64" s="105">
        <v>0.91</v>
      </c>
      <c r="P64" s="105">
        <f t="shared" si="4"/>
        <v>55.400800000000004</v>
      </c>
      <c r="W64" s="132">
        <v>42247</v>
      </c>
      <c r="X64" s="54">
        <v>56.11</v>
      </c>
      <c r="Y64" s="54">
        <v>59.8</v>
      </c>
      <c r="Z64" s="54">
        <v>55.33</v>
      </c>
      <c r="AA64" s="54">
        <v>59.45</v>
      </c>
      <c r="AB64" s="126">
        <v>4186300</v>
      </c>
      <c r="AC64" s="54">
        <v>59.18</v>
      </c>
      <c r="AD64" s="2">
        <f t="shared" si="2"/>
        <v>4.4699999999999989</v>
      </c>
      <c r="AE64" s="167">
        <f t="shared" si="3"/>
        <v>3.4615384615384492E-2</v>
      </c>
    </row>
    <row r="65" spans="15:31" x14ac:dyDescent="0.25">
      <c r="O65" s="105">
        <v>0.9</v>
      </c>
      <c r="P65" s="105">
        <f t="shared" si="4"/>
        <v>54.792000000000002</v>
      </c>
      <c r="W65" s="132">
        <v>42244</v>
      </c>
      <c r="X65" s="54">
        <v>55.51</v>
      </c>
      <c r="Y65" s="54">
        <v>58.6</v>
      </c>
      <c r="Z65" s="54">
        <v>54.5</v>
      </c>
      <c r="AA65" s="54">
        <v>57.46</v>
      </c>
      <c r="AB65" s="126">
        <v>3963100</v>
      </c>
      <c r="AC65" s="54">
        <v>57.2</v>
      </c>
      <c r="AD65" s="2">
        <f t="shared" si="2"/>
        <v>4.1000000000000014</v>
      </c>
      <c r="AE65" s="167">
        <f t="shared" si="3"/>
        <v>3.0444964871194413E-2</v>
      </c>
    </row>
    <row r="66" spans="15:31" x14ac:dyDescent="0.25">
      <c r="W66" s="132">
        <v>42243</v>
      </c>
      <c r="X66" s="54">
        <v>52.57</v>
      </c>
      <c r="Y66" s="54">
        <v>56.06</v>
      </c>
      <c r="Z66" s="54">
        <v>52.36</v>
      </c>
      <c r="AA66" s="54">
        <v>55.76</v>
      </c>
      <c r="AB66" s="126">
        <v>5105000</v>
      </c>
      <c r="AC66" s="54">
        <v>55.51</v>
      </c>
      <c r="AD66" s="2">
        <f t="shared" si="2"/>
        <v>3.7000000000000028</v>
      </c>
      <c r="AE66" s="167">
        <f t="shared" si="3"/>
        <v>8.8644832320062594E-2</v>
      </c>
    </row>
    <row r="67" spans="15:31" x14ac:dyDescent="0.25">
      <c r="W67" s="132">
        <v>42242</v>
      </c>
      <c r="X67" s="54">
        <v>51.23</v>
      </c>
      <c r="Y67" s="54">
        <v>51.58</v>
      </c>
      <c r="Z67" s="54">
        <v>49.86</v>
      </c>
      <c r="AA67" s="54">
        <v>51.22</v>
      </c>
      <c r="AB67" s="126">
        <v>4019300</v>
      </c>
      <c r="AC67" s="54">
        <v>50.99</v>
      </c>
      <c r="AD67" s="2">
        <f>Y67-Z67</f>
        <v>1.7199999999999989</v>
      </c>
      <c r="AE67" s="167">
        <f>AC67/AC68-1</f>
        <v>2.5749346208006507E-2</v>
      </c>
    </row>
    <row r="68" spans="15:31" x14ac:dyDescent="0.25">
      <c r="W68" s="132">
        <v>42241</v>
      </c>
      <c r="X68" s="54">
        <v>53.01</v>
      </c>
      <c r="Y68" s="54">
        <v>53.84</v>
      </c>
      <c r="Z68" s="54">
        <v>49.9</v>
      </c>
      <c r="AA68" s="54">
        <v>49.94</v>
      </c>
      <c r="AB68" s="126">
        <v>3798500</v>
      </c>
      <c r="AC68" s="54">
        <v>49.71</v>
      </c>
      <c r="AD68" s="2">
        <f>Y68-Z68</f>
        <v>3.9400000000000048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42333</v>
      </c>
      <c r="X2" s="12">
        <v>84.43</v>
      </c>
      <c r="Y2" s="12">
        <v>84.95</v>
      </c>
      <c r="Z2" s="12">
        <v>84.27</v>
      </c>
      <c r="AA2" s="12">
        <v>84.63</v>
      </c>
      <c r="AB2" s="117">
        <v>3518000</v>
      </c>
      <c r="AC2" s="12">
        <v>84.63</v>
      </c>
      <c r="AD2" s="2">
        <f>Y2-Z2</f>
        <v>0.68000000000000682</v>
      </c>
      <c r="AE2" s="167">
        <f>AC2/AC3-1</f>
        <v>-2.0047169811321375E-3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84.63</v>
      </c>
      <c r="T3" s="55">
        <v>42229</v>
      </c>
      <c r="U3" s="47" t="s">
        <v>156</v>
      </c>
      <c r="W3" s="162">
        <v>42332</v>
      </c>
      <c r="X3" s="12">
        <v>84.93</v>
      </c>
      <c r="Y3" s="12">
        <v>85.29</v>
      </c>
      <c r="Z3" s="12">
        <v>84.63</v>
      </c>
      <c r="AA3" s="12">
        <v>84.8</v>
      </c>
      <c r="AB3" s="117">
        <v>5125400</v>
      </c>
      <c r="AC3" s="12">
        <v>84.8</v>
      </c>
      <c r="AD3" s="2">
        <f t="shared" ref="AD3:AD66" si="1">Y3-Z3</f>
        <v>0.6600000000000108</v>
      </c>
      <c r="AE3" s="167">
        <f t="shared" ref="AE3:AE66" si="2">AC3/AC4-1</f>
        <v>-3.6423452003290224E-3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84.63</v>
      </c>
      <c r="W4" s="162">
        <v>42331</v>
      </c>
      <c r="X4" s="12">
        <v>86.86</v>
      </c>
      <c r="Y4" s="12">
        <v>87.48</v>
      </c>
      <c r="Z4" s="12">
        <v>84.91</v>
      </c>
      <c r="AA4" s="12">
        <v>85.11</v>
      </c>
      <c r="AB4" s="117">
        <v>4721100</v>
      </c>
      <c r="AC4" s="12">
        <v>85.11</v>
      </c>
      <c r="AD4" s="2">
        <f t="shared" si="1"/>
        <v>2.5700000000000074</v>
      </c>
      <c r="AE4" s="167">
        <f t="shared" si="2"/>
        <v>-1.8791791560986759E-2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42328</v>
      </c>
      <c r="X5" s="12">
        <v>87.52</v>
      </c>
      <c r="Y5" s="12">
        <v>88.05</v>
      </c>
      <c r="Z5" s="12">
        <v>86.5</v>
      </c>
      <c r="AA5" s="12">
        <v>86.74</v>
      </c>
      <c r="AB5" s="117">
        <v>4398600</v>
      </c>
      <c r="AC5" s="12">
        <v>86.74</v>
      </c>
      <c r="AD5" s="2">
        <f t="shared" si="1"/>
        <v>1.5499999999999972</v>
      </c>
      <c r="AE5" s="167">
        <f t="shared" si="2"/>
        <v>-3.4466911764706731E-3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42327</v>
      </c>
      <c r="X6" s="12">
        <v>87.08</v>
      </c>
      <c r="Y6" s="12">
        <v>87.23</v>
      </c>
      <c r="Z6" s="12">
        <v>85.95</v>
      </c>
      <c r="AA6" s="12">
        <v>87.04</v>
      </c>
      <c r="AB6" s="117">
        <v>5991300</v>
      </c>
      <c r="AC6" s="12">
        <v>87.04</v>
      </c>
      <c r="AD6" s="2">
        <f t="shared" si="1"/>
        <v>1.2800000000000011</v>
      </c>
      <c r="AE6" s="167">
        <f t="shared" si="2"/>
        <v>-8.0358167833760596E-4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263</v>
      </c>
      <c r="W7" s="162">
        <v>42326</v>
      </c>
      <c r="X7" s="12">
        <v>85.74</v>
      </c>
      <c r="Y7" s="12">
        <v>87.75</v>
      </c>
      <c r="Z7" s="12">
        <v>85.62</v>
      </c>
      <c r="AA7" s="12">
        <v>87.11</v>
      </c>
      <c r="AB7" s="117">
        <v>5384300</v>
      </c>
      <c r="AC7" s="12">
        <v>87.11</v>
      </c>
      <c r="AD7" s="2">
        <f t="shared" si="1"/>
        <v>2.1299999999999955</v>
      </c>
      <c r="AE7" s="167">
        <f t="shared" si="2"/>
        <v>2.361927144535847E-2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42325</v>
      </c>
      <c r="X8" s="12">
        <v>84.37</v>
      </c>
      <c r="Y8" s="12">
        <v>85.95</v>
      </c>
      <c r="Z8" s="12">
        <v>83.12</v>
      </c>
      <c r="AA8" s="12">
        <v>85.1</v>
      </c>
      <c r="AB8" s="117">
        <v>5271300</v>
      </c>
      <c r="AC8" s="12">
        <v>85.1</v>
      </c>
      <c r="AD8" s="2">
        <f t="shared" si="1"/>
        <v>2.8299999999999983</v>
      </c>
      <c r="AE8" s="167">
        <f t="shared" si="2"/>
        <v>8.8915234143449595E-3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42324</v>
      </c>
      <c r="X9" s="12">
        <v>83.59</v>
      </c>
      <c r="Y9" s="12">
        <v>84.57</v>
      </c>
      <c r="Z9" s="12">
        <v>83.1</v>
      </c>
      <c r="AA9" s="12">
        <v>84.35</v>
      </c>
      <c r="AB9" s="117">
        <v>3601900</v>
      </c>
      <c r="AC9" s="12">
        <v>84.35</v>
      </c>
      <c r="AD9" s="2">
        <f t="shared" si="1"/>
        <v>1.4699999999999989</v>
      </c>
      <c r="AE9" s="167">
        <f t="shared" si="2"/>
        <v>6.8035330627833623E-3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42321</v>
      </c>
      <c r="X10" s="12">
        <v>83.55</v>
      </c>
      <c r="Y10" s="12">
        <v>85.09</v>
      </c>
      <c r="Z10" s="12">
        <v>83.52</v>
      </c>
      <c r="AA10" s="12">
        <v>83.78</v>
      </c>
      <c r="AB10" s="117">
        <v>4374100</v>
      </c>
      <c r="AC10" s="12">
        <v>83.78</v>
      </c>
      <c r="AD10" s="2">
        <f t="shared" si="1"/>
        <v>1.5700000000000074</v>
      </c>
      <c r="AE10" s="167">
        <f t="shared" si="2"/>
        <v>-2.0250148898154352E-3</v>
      </c>
    </row>
    <row r="11" spans="1:31" x14ac:dyDescent="0.25">
      <c r="T11" s="56" t="s">
        <v>90</v>
      </c>
      <c r="U11" s="46"/>
      <c r="V11" s="13"/>
      <c r="W11" s="121">
        <v>42320</v>
      </c>
      <c r="X11" s="12">
        <v>83.83</v>
      </c>
      <c r="Y11" s="12">
        <v>84.81</v>
      </c>
      <c r="Z11" s="12">
        <v>83.15</v>
      </c>
      <c r="AA11" s="12">
        <v>83.95</v>
      </c>
      <c r="AB11" s="117">
        <v>5388300</v>
      </c>
      <c r="AC11" s="12">
        <v>83.95</v>
      </c>
      <c r="AD11" s="2">
        <f t="shared" si="1"/>
        <v>1.6599999999999966</v>
      </c>
      <c r="AE11" s="167">
        <f t="shared" si="2"/>
        <v>-4.9780727746829845E-3</v>
      </c>
    </row>
    <row r="12" spans="1:31" x14ac:dyDescent="0.25">
      <c r="T12" s="55">
        <v>42338</v>
      </c>
      <c r="U12" s="166" t="s">
        <v>92</v>
      </c>
      <c r="W12" s="162">
        <v>42319</v>
      </c>
      <c r="X12" s="12">
        <v>85.48</v>
      </c>
      <c r="Y12" s="12">
        <v>85.48</v>
      </c>
      <c r="Z12" s="12">
        <v>84.11</v>
      </c>
      <c r="AA12" s="12">
        <v>84.37</v>
      </c>
      <c r="AB12" s="117">
        <v>4699000</v>
      </c>
      <c r="AC12" s="12">
        <v>84.37</v>
      </c>
      <c r="AD12" s="2">
        <f t="shared" si="1"/>
        <v>1.3700000000000045</v>
      </c>
      <c r="AE12" s="167">
        <f t="shared" si="2"/>
        <v>-5.5398396982555553E-3</v>
      </c>
    </row>
    <row r="13" spans="1:31" x14ac:dyDescent="0.25">
      <c r="T13" s="87">
        <v>42299</v>
      </c>
      <c r="U13" s="47" t="s">
        <v>202</v>
      </c>
      <c r="W13" s="162">
        <v>42318</v>
      </c>
      <c r="X13" s="12">
        <v>85.67</v>
      </c>
      <c r="Y13" s="12">
        <v>86.31</v>
      </c>
      <c r="Z13" s="12">
        <v>84.5</v>
      </c>
      <c r="AA13" s="12">
        <v>84.84</v>
      </c>
      <c r="AB13" s="117">
        <v>5483300</v>
      </c>
      <c r="AC13" s="12">
        <v>84.84</v>
      </c>
      <c r="AD13" s="2">
        <f t="shared" si="1"/>
        <v>1.8100000000000023</v>
      </c>
      <c r="AE13" s="167">
        <f t="shared" si="2"/>
        <v>-1.5434606011372809E-2</v>
      </c>
    </row>
    <row r="14" spans="1:31" x14ac:dyDescent="0.25">
      <c r="T14" s="55">
        <v>42370</v>
      </c>
      <c r="U14" s="47" t="s">
        <v>94</v>
      </c>
      <c r="W14" s="162">
        <v>42317</v>
      </c>
      <c r="X14" s="12">
        <v>85.73</v>
      </c>
      <c r="Y14" s="12">
        <v>89.1</v>
      </c>
      <c r="Z14" s="12">
        <v>83.99</v>
      </c>
      <c r="AA14" s="12">
        <v>86.17</v>
      </c>
      <c r="AB14" s="117">
        <v>9100700</v>
      </c>
      <c r="AC14" s="12">
        <v>86.17</v>
      </c>
      <c r="AD14" s="2">
        <f t="shared" si="1"/>
        <v>5.1099999999999994</v>
      </c>
      <c r="AE14" s="167">
        <f t="shared" si="2"/>
        <v>2.2098162363339835E-3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42314</v>
      </c>
      <c r="X15" s="12">
        <v>87</v>
      </c>
      <c r="Y15" s="12">
        <v>87.21</v>
      </c>
      <c r="Z15" s="12">
        <v>85.47</v>
      </c>
      <c r="AA15" s="12">
        <v>85.98</v>
      </c>
      <c r="AB15" s="117">
        <v>6726400</v>
      </c>
      <c r="AC15" s="12">
        <v>85.98</v>
      </c>
      <c r="AD15" s="2">
        <f t="shared" si="1"/>
        <v>1.7399999999999949</v>
      </c>
      <c r="AE15" s="167">
        <f t="shared" si="2"/>
        <v>-1.410388716890254E-2</v>
      </c>
    </row>
    <row r="16" spans="1:31" x14ac:dyDescent="0.25">
      <c r="W16" s="162">
        <v>42313</v>
      </c>
      <c r="X16" s="12">
        <v>88.29</v>
      </c>
      <c r="Y16" s="12">
        <v>88.51</v>
      </c>
      <c r="Z16" s="12">
        <v>87</v>
      </c>
      <c r="AA16" s="12">
        <v>87.21</v>
      </c>
      <c r="AB16" s="117">
        <v>6426300</v>
      </c>
      <c r="AC16" s="12">
        <v>87.21</v>
      </c>
      <c r="AD16" s="2">
        <f t="shared" si="1"/>
        <v>1.5100000000000051</v>
      </c>
      <c r="AE16" s="167">
        <f t="shared" si="2"/>
        <v>-1.1112371017122147E-2</v>
      </c>
    </row>
    <row r="17" spans="23:31" x14ac:dyDescent="0.25">
      <c r="W17" s="162">
        <v>42312</v>
      </c>
      <c r="X17" s="12">
        <v>89.2</v>
      </c>
      <c r="Y17" s="12">
        <v>89.44</v>
      </c>
      <c r="Z17" s="12">
        <v>87.85</v>
      </c>
      <c r="AA17" s="12">
        <v>88.19</v>
      </c>
      <c r="AB17" s="117">
        <v>4714700</v>
      </c>
      <c r="AC17" s="12">
        <v>88.19</v>
      </c>
      <c r="AD17" s="2">
        <f t="shared" si="1"/>
        <v>1.5900000000000034</v>
      </c>
      <c r="AE17" s="167">
        <f t="shared" si="2"/>
        <v>-5.7497181510710593E-3</v>
      </c>
    </row>
    <row r="18" spans="23:31" x14ac:dyDescent="0.25">
      <c r="W18" s="162">
        <v>42311</v>
      </c>
      <c r="X18" s="12">
        <v>88.96</v>
      </c>
      <c r="Y18" s="12">
        <v>89.34</v>
      </c>
      <c r="Z18" s="12">
        <v>88.48</v>
      </c>
      <c r="AA18" s="12">
        <v>88.7</v>
      </c>
      <c r="AB18" s="117">
        <v>4955500</v>
      </c>
      <c r="AC18" s="12">
        <v>88.7</v>
      </c>
      <c r="AD18" s="2">
        <f t="shared" si="1"/>
        <v>0.85999999999999943</v>
      </c>
      <c r="AE18" s="167">
        <f t="shared" si="2"/>
        <v>-4.4893378226710245E-3</v>
      </c>
    </row>
    <row r="19" spans="23:31" x14ac:dyDescent="0.25">
      <c r="W19" s="162">
        <v>42310</v>
      </c>
      <c r="X19" s="12">
        <v>89.36</v>
      </c>
      <c r="Y19" s="12">
        <v>89.76</v>
      </c>
      <c r="Z19" s="12">
        <v>88.58</v>
      </c>
      <c r="AA19" s="12">
        <v>89.1</v>
      </c>
      <c r="AB19" s="117">
        <v>5365600</v>
      </c>
      <c r="AC19" s="12">
        <v>89.1</v>
      </c>
      <c r="AD19" s="2">
        <f t="shared" si="1"/>
        <v>1.1800000000000068</v>
      </c>
      <c r="AE19" s="167">
        <f t="shared" si="2"/>
        <v>-2.7979854504756041E-3</v>
      </c>
    </row>
    <row r="20" spans="23:31" x14ac:dyDescent="0.25">
      <c r="W20" s="162">
        <v>42307</v>
      </c>
      <c r="X20" s="12">
        <v>90.87</v>
      </c>
      <c r="Y20" s="12">
        <v>91.17</v>
      </c>
      <c r="Z20" s="12">
        <v>89.19</v>
      </c>
      <c r="AA20" s="12">
        <v>89.35</v>
      </c>
      <c r="AB20" s="117">
        <v>5586900</v>
      </c>
      <c r="AC20" s="12">
        <v>89.35</v>
      </c>
      <c r="AD20" s="2">
        <f t="shared" si="1"/>
        <v>1.980000000000004</v>
      </c>
      <c r="AE20" s="167">
        <f t="shared" si="2"/>
        <v>-1.2925320371188653E-2</v>
      </c>
    </row>
    <row r="21" spans="23:31" x14ac:dyDescent="0.25">
      <c r="W21" s="53">
        <v>42306</v>
      </c>
      <c r="X21" s="12">
        <v>90.03</v>
      </c>
      <c r="Y21" s="12">
        <v>91.51</v>
      </c>
      <c r="Z21" s="12">
        <v>89.76</v>
      </c>
      <c r="AA21" s="12">
        <v>90.52</v>
      </c>
      <c r="AB21" s="117">
        <v>5274600</v>
      </c>
      <c r="AC21" s="12">
        <v>90.52</v>
      </c>
      <c r="AD21" s="2">
        <f t="shared" si="1"/>
        <v>1.75</v>
      </c>
      <c r="AE21" s="167">
        <f t="shared" si="2"/>
        <v>4.6614872364039162E-3</v>
      </c>
    </row>
    <row r="22" spans="23:31" x14ac:dyDescent="0.25">
      <c r="W22" s="162">
        <v>42305</v>
      </c>
      <c r="X22" s="12">
        <v>90.75</v>
      </c>
      <c r="Y22" s="12">
        <v>91.39</v>
      </c>
      <c r="Z22" s="12">
        <v>89.14</v>
      </c>
      <c r="AA22" s="12">
        <v>90.1</v>
      </c>
      <c r="AB22" s="117">
        <v>7340500</v>
      </c>
      <c r="AC22" s="12">
        <v>90.1</v>
      </c>
      <c r="AD22" s="2">
        <f t="shared" si="1"/>
        <v>2.25</v>
      </c>
      <c r="AE22" s="167">
        <f t="shared" si="2"/>
        <v>-1.55141843971629E-3</v>
      </c>
    </row>
    <row r="23" spans="23:31" x14ac:dyDescent="0.25">
      <c r="W23" s="162">
        <v>42304</v>
      </c>
      <c r="X23" s="12">
        <v>94.2</v>
      </c>
      <c r="Y23" s="12">
        <v>94.2</v>
      </c>
      <c r="Z23" s="12">
        <v>90.22</v>
      </c>
      <c r="AA23" s="12">
        <v>90.24</v>
      </c>
      <c r="AB23" s="117">
        <v>9776300</v>
      </c>
      <c r="AC23" s="12">
        <v>90.24</v>
      </c>
      <c r="AD23" s="2">
        <f t="shared" si="1"/>
        <v>3.980000000000004</v>
      </c>
      <c r="AE23" s="167">
        <f t="shared" si="2"/>
        <v>-5.1802038457497201E-2</v>
      </c>
    </row>
    <row r="24" spans="23:31" x14ac:dyDescent="0.25">
      <c r="W24" s="162">
        <v>42303</v>
      </c>
      <c r="X24" s="12">
        <v>96.62</v>
      </c>
      <c r="Y24" s="12">
        <v>97.19</v>
      </c>
      <c r="Z24" s="12">
        <v>95.01</v>
      </c>
      <c r="AA24" s="12">
        <v>95.17</v>
      </c>
      <c r="AB24" s="117">
        <v>4537000</v>
      </c>
      <c r="AC24" s="12">
        <v>95.17</v>
      </c>
      <c r="AD24" s="2">
        <f t="shared" si="1"/>
        <v>2.1799999999999926</v>
      </c>
      <c r="AE24" s="167">
        <f t="shared" si="2"/>
        <v>-1.8056128765992607E-2</v>
      </c>
    </row>
    <row r="25" spans="23:31" x14ac:dyDescent="0.25">
      <c r="W25" s="162">
        <v>42300</v>
      </c>
      <c r="X25" s="12">
        <v>97.42</v>
      </c>
      <c r="Y25" s="12">
        <v>98.26</v>
      </c>
      <c r="Z25" s="12">
        <v>96.16</v>
      </c>
      <c r="AA25" s="12">
        <v>96.92</v>
      </c>
      <c r="AB25" s="117">
        <v>4868500</v>
      </c>
      <c r="AC25" s="12">
        <v>96.92</v>
      </c>
      <c r="AD25" s="2">
        <f t="shared" si="1"/>
        <v>2.1000000000000085</v>
      </c>
      <c r="AE25" s="167">
        <f t="shared" si="2"/>
        <v>-9.2773940830848112E-4</v>
      </c>
    </row>
    <row r="26" spans="23:31" x14ac:dyDescent="0.25">
      <c r="W26" s="162">
        <v>42299</v>
      </c>
      <c r="X26" s="12">
        <v>96.51</v>
      </c>
      <c r="Y26" s="12">
        <v>97.57</v>
      </c>
      <c r="Z26" s="12">
        <v>95.54</v>
      </c>
      <c r="AA26" s="12">
        <v>97.01</v>
      </c>
      <c r="AB26" s="117">
        <v>6934800</v>
      </c>
      <c r="AC26" s="12">
        <v>97.01</v>
      </c>
      <c r="AD26" s="2">
        <f t="shared" si="1"/>
        <v>2.0299999999999869</v>
      </c>
      <c r="AE26" s="167">
        <f t="shared" si="2"/>
        <v>3.8539770902473069E-2</v>
      </c>
    </row>
    <row r="27" spans="23:31" x14ac:dyDescent="0.25">
      <c r="W27" s="162">
        <v>42298</v>
      </c>
      <c r="X27" s="12">
        <v>94.3</v>
      </c>
      <c r="Y27" s="12">
        <v>94.88</v>
      </c>
      <c r="Z27" s="12">
        <v>93.19</v>
      </c>
      <c r="AA27" s="12">
        <v>93.41</v>
      </c>
      <c r="AB27" s="117">
        <v>4248400</v>
      </c>
      <c r="AC27" s="12">
        <v>93.41</v>
      </c>
      <c r="AD27" s="2">
        <f t="shared" si="1"/>
        <v>1.6899999999999977</v>
      </c>
      <c r="AE27" s="167">
        <f t="shared" si="2"/>
        <v>-3.5203755067206854E-3</v>
      </c>
    </row>
    <row r="28" spans="23:31" x14ac:dyDescent="0.25">
      <c r="W28" s="162">
        <v>42297</v>
      </c>
      <c r="X28" s="12">
        <v>92.71</v>
      </c>
      <c r="Y28" s="12">
        <v>94.23</v>
      </c>
      <c r="Z28" s="12">
        <v>92.14</v>
      </c>
      <c r="AA28" s="12">
        <v>93.74</v>
      </c>
      <c r="AB28" s="117">
        <v>3290400</v>
      </c>
      <c r="AC28" s="12">
        <v>93.74</v>
      </c>
      <c r="AD28" s="2">
        <f t="shared" si="1"/>
        <v>2.0900000000000034</v>
      </c>
      <c r="AE28" s="167">
        <f t="shared" si="2"/>
        <v>1.1109912630784091E-2</v>
      </c>
    </row>
    <row r="29" spans="23:31" x14ac:dyDescent="0.25">
      <c r="W29" s="162">
        <v>42296</v>
      </c>
      <c r="X29" s="12">
        <v>92.56</v>
      </c>
      <c r="Y29" s="12">
        <v>92.79</v>
      </c>
      <c r="Z29" s="12">
        <v>91.55</v>
      </c>
      <c r="AA29" s="12">
        <v>92.71</v>
      </c>
      <c r="AB29" s="117">
        <v>3991800</v>
      </c>
      <c r="AC29" s="12">
        <v>92.71</v>
      </c>
      <c r="AD29" s="2">
        <f t="shared" si="1"/>
        <v>1.2400000000000091</v>
      </c>
      <c r="AE29" s="167">
        <f t="shared" si="2"/>
        <v>-2.4747148698085475E-3</v>
      </c>
    </row>
    <row r="30" spans="23:31" x14ac:dyDescent="0.25">
      <c r="W30" s="162">
        <v>42293</v>
      </c>
      <c r="X30" s="12">
        <v>94.63</v>
      </c>
      <c r="Y30" s="12">
        <v>94.73</v>
      </c>
      <c r="Z30" s="12">
        <v>92.55</v>
      </c>
      <c r="AA30" s="12">
        <v>92.94</v>
      </c>
      <c r="AB30" s="117">
        <v>4580800</v>
      </c>
      <c r="AC30" s="12">
        <v>92.94</v>
      </c>
      <c r="AD30" s="2">
        <f t="shared" si="1"/>
        <v>2.1800000000000068</v>
      </c>
      <c r="AE30" s="167">
        <f t="shared" si="2"/>
        <v>-1.4003819223424641E-2</v>
      </c>
    </row>
    <row r="31" spans="23:31" x14ac:dyDescent="0.25">
      <c r="W31" s="162">
        <v>42292</v>
      </c>
      <c r="X31" s="12">
        <v>93.67</v>
      </c>
      <c r="Y31" s="12">
        <v>94.53</v>
      </c>
      <c r="Z31" s="12">
        <v>93</v>
      </c>
      <c r="AA31" s="12">
        <v>94.26</v>
      </c>
      <c r="AB31" s="117">
        <v>3267000</v>
      </c>
      <c r="AC31" s="12">
        <v>94.26</v>
      </c>
      <c r="AD31" s="2">
        <f t="shared" si="1"/>
        <v>1.5300000000000011</v>
      </c>
      <c r="AE31" s="167">
        <f t="shared" si="2"/>
        <v>1.4530190506942375E-2</v>
      </c>
    </row>
    <row r="32" spans="23:31" x14ac:dyDescent="0.25">
      <c r="W32" s="162">
        <v>42291</v>
      </c>
      <c r="X32" s="12">
        <v>93.44</v>
      </c>
      <c r="Y32" s="12">
        <v>93.75</v>
      </c>
      <c r="Z32" s="12">
        <v>92.6</v>
      </c>
      <c r="AA32" s="12">
        <v>92.91</v>
      </c>
      <c r="AB32" s="117">
        <v>5321800</v>
      </c>
      <c r="AC32" s="12">
        <v>92.91</v>
      </c>
      <c r="AD32" s="2">
        <f t="shared" si="1"/>
        <v>1.1500000000000057</v>
      </c>
      <c r="AE32" s="167">
        <f t="shared" si="2"/>
        <v>-9.4882729211087646E-3</v>
      </c>
    </row>
    <row r="33" spans="4:31" x14ac:dyDescent="0.25">
      <c r="W33" s="162">
        <v>42290</v>
      </c>
      <c r="X33" s="12">
        <v>94.44</v>
      </c>
      <c r="Y33" s="12">
        <v>95.25</v>
      </c>
      <c r="Z33" s="12">
        <v>93.75</v>
      </c>
      <c r="AA33" s="12">
        <v>93.8</v>
      </c>
      <c r="AB33" s="117">
        <v>3537900</v>
      </c>
      <c r="AC33" s="12">
        <v>93.8</v>
      </c>
      <c r="AD33" s="2">
        <f t="shared" si="1"/>
        <v>1.5</v>
      </c>
      <c r="AE33" s="167">
        <f t="shared" si="2"/>
        <v>-1.532647491077066E-2</v>
      </c>
    </row>
    <row r="34" spans="4:31" x14ac:dyDescent="0.25">
      <c r="W34" s="162">
        <v>42289</v>
      </c>
      <c r="X34" s="12">
        <v>96.76</v>
      </c>
      <c r="Y34" s="12">
        <v>97</v>
      </c>
      <c r="Z34" s="12">
        <v>94.2</v>
      </c>
      <c r="AA34" s="12">
        <v>95.26</v>
      </c>
      <c r="AB34" s="117">
        <v>5471700</v>
      </c>
      <c r="AC34" s="12">
        <v>95.26</v>
      </c>
      <c r="AD34" s="2">
        <f t="shared" si="1"/>
        <v>2.7999999999999972</v>
      </c>
      <c r="AE34" s="167">
        <f t="shared" si="2"/>
        <v>-1.8342951360263871E-2</v>
      </c>
    </row>
    <row r="35" spans="4:31" x14ac:dyDescent="0.25">
      <c r="W35" s="162">
        <v>42286</v>
      </c>
      <c r="X35" s="12">
        <v>97.75</v>
      </c>
      <c r="Y35" s="12">
        <v>98.28</v>
      </c>
      <c r="Z35" s="12">
        <v>96.17</v>
      </c>
      <c r="AA35" s="12">
        <v>97.04</v>
      </c>
      <c r="AB35" s="117">
        <v>4431600</v>
      </c>
      <c r="AC35" s="12">
        <v>97.04</v>
      </c>
      <c r="AD35" s="2">
        <f t="shared" si="1"/>
        <v>2.1099999999999994</v>
      </c>
      <c r="AE35" s="167">
        <f t="shared" si="2"/>
        <v>-1.0303967027291971E-4</v>
      </c>
    </row>
    <row r="36" spans="4:31" x14ac:dyDescent="0.25">
      <c r="W36" s="162">
        <v>42285</v>
      </c>
      <c r="X36" s="12">
        <v>94.57</v>
      </c>
      <c r="Y36" s="12">
        <v>97.29</v>
      </c>
      <c r="Z36" s="12">
        <v>94.49</v>
      </c>
      <c r="AA36" s="12">
        <v>97.05</v>
      </c>
      <c r="AB36" s="117">
        <v>4137700</v>
      </c>
      <c r="AC36" s="12">
        <v>97.05</v>
      </c>
      <c r="AD36" s="2">
        <f t="shared" si="1"/>
        <v>2.8000000000000114</v>
      </c>
      <c r="AE36" s="167">
        <f t="shared" si="2"/>
        <v>2.0397434549469073E-2</v>
      </c>
    </row>
    <row r="37" spans="4:31" x14ac:dyDescent="0.25">
      <c r="W37" s="162">
        <v>42284</v>
      </c>
      <c r="X37" s="12">
        <v>94.21</v>
      </c>
      <c r="Y37" s="12">
        <v>96.25</v>
      </c>
      <c r="Z37" s="12">
        <v>93.75</v>
      </c>
      <c r="AA37" s="12">
        <v>95.11</v>
      </c>
      <c r="AB37" s="117">
        <v>4270600</v>
      </c>
      <c r="AC37" s="12">
        <v>95.11</v>
      </c>
      <c r="AD37" s="2">
        <f t="shared" si="1"/>
        <v>2.5</v>
      </c>
      <c r="AE37" s="167">
        <f t="shared" si="2"/>
        <v>1.8417389442124454E-2</v>
      </c>
    </row>
    <row r="38" spans="4:31" x14ac:dyDescent="0.25">
      <c r="D38" s="88"/>
      <c r="W38" s="162">
        <v>42283</v>
      </c>
      <c r="X38" s="12">
        <v>93.81</v>
      </c>
      <c r="Y38" s="12">
        <v>94.09</v>
      </c>
      <c r="Z38" s="12">
        <v>93.16</v>
      </c>
      <c r="AA38" s="12">
        <v>93.39</v>
      </c>
      <c r="AB38" s="117">
        <v>3796000</v>
      </c>
      <c r="AC38" s="12">
        <v>93.39</v>
      </c>
      <c r="AD38" s="2">
        <f t="shared" si="1"/>
        <v>0.93000000000000682</v>
      </c>
      <c r="AE38" s="167">
        <f t="shared" si="2"/>
        <v>-3.4147903105323785E-3</v>
      </c>
    </row>
    <row r="39" spans="4:31" x14ac:dyDescent="0.25">
      <c r="W39" s="162">
        <v>42282</v>
      </c>
      <c r="X39" s="12">
        <v>91.73</v>
      </c>
      <c r="Y39" s="12">
        <v>94.09</v>
      </c>
      <c r="Z39" s="12">
        <v>91.62</v>
      </c>
      <c r="AA39" s="12">
        <v>93.71</v>
      </c>
      <c r="AB39" s="117">
        <v>5263000</v>
      </c>
      <c r="AC39" s="12">
        <v>93.71</v>
      </c>
      <c r="AD39" s="2">
        <f t="shared" si="1"/>
        <v>2.4699999999999989</v>
      </c>
      <c r="AE39" s="167">
        <f t="shared" si="2"/>
        <v>1.9695321001087951E-2</v>
      </c>
    </row>
    <row r="40" spans="4:31" x14ac:dyDescent="0.25">
      <c r="W40" s="162">
        <v>42279</v>
      </c>
      <c r="X40" s="12">
        <v>88.75</v>
      </c>
      <c r="Y40" s="12">
        <v>91.93</v>
      </c>
      <c r="Z40" s="12">
        <v>88.56</v>
      </c>
      <c r="AA40" s="12">
        <v>91.9</v>
      </c>
      <c r="AB40" s="117">
        <v>5332000</v>
      </c>
      <c r="AC40" s="12">
        <v>91.9</v>
      </c>
      <c r="AD40" s="2">
        <f t="shared" si="1"/>
        <v>3.3700000000000045</v>
      </c>
      <c r="AE40" s="167">
        <f t="shared" si="2"/>
        <v>1.6592920353982299E-2</v>
      </c>
    </row>
    <row r="41" spans="4:31" x14ac:dyDescent="0.25">
      <c r="W41" s="162">
        <v>42278</v>
      </c>
      <c r="X41" s="12">
        <v>89.24</v>
      </c>
      <c r="Y41" s="12">
        <v>90.64</v>
      </c>
      <c r="Z41" s="12">
        <v>89.11</v>
      </c>
      <c r="AA41" s="12">
        <v>90.4</v>
      </c>
      <c r="AB41" s="117">
        <v>6912600</v>
      </c>
      <c r="AC41" s="12">
        <v>90.4</v>
      </c>
      <c r="AD41" s="2">
        <f t="shared" si="1"/>
        <v>1.5300000000000011</v>
      </c>
      <c r="AE41" s="167">
        <f t="shared" si="2"/>
        <v>2.2508765976699596E-2</v>
      </c>
    </row>
    <row r="42" spans="4:31" x14ac:dyDescent="0.25">
      <c r="W42" s="162">
        <v>42277</v>
      </c>
      <c r="X42" s="12">
        <v>87.9</v>
      </c>
      <c r="Y42" s="12">
        <v>88.53</v>
      </c>
      <c r="Z42" s="12">
        <v>86.99</v>
      </c>
      <c r="AA42" s="12">
        <v>88.41</v>
      </c>
      <c r="AB42" s="117">
        <v>5187900</v>
      </c>
      <c r="AC42" s="12">
        <v>88.41</v>
      </c>
      <c r="AD42" s="2">
        <f t="shared" si="1"/>
        <v>1.5400000000000063</v>
      </c>
      <c r="AE42" s="167">
        <f t="shared" si="2"/>
        <v>2.1490467937608226E-2</v>
      </c>
    </row>
    <row r="43" spans="4:31" x14ac:dyDescent="0.25">
      <c r="W43" s="162">
        <v>42276</v>
      </c>
      <c r="X43" s="12">
        <v>85.24</v>
      </c>
      <c r="Y43" s="12">
        <v>86.65</v>
      </c>
      <c r="Z43" s="12">
        <v>84.94</v>
      </c>
      <c r="AA43" s="12">
        <v>86.55</v>
      </c>
      <c r="AB43" s="117">
        <v>4936600</v>
      </c>
      <c r="AC43" s="12">
        <v>86.55</v>
      </c>
      <c r="AD43" s="2">
        <f t="shared" si="1"/>
        <v>1.710000000000008</v>
      </c>
      <c r="AE43" s="167">
        <f t="shared" si="2"/>
        <v>1.8594798164057957E-2</v>
      </c>
    </row>
    <row r="44" spans="4:31" x14ac:dyDescent="0.25">
      <c r="W44" s="162">
        <v>42275</v>
      </c>
      <c r="X44" s="12">
        <v>85.68</v>
      </c>
      <c r="Y44" s="12">
        <v>86.66</v>
      </c>
      <c r="Z44" s="12">
        <v>84.85</v>
      </c>
      <c r="AA44" s="12">
        <v>84.97</v>
      </c>
      <c r="AB44" s="117">
        <v>5428100</v>
      </c>
      <c r="AC44" s="12">
        <v>84.97</v>
      </c>
      <c r="AD44" s="2">
        <f t="shared" si="1"/>
        <v>1.8100000000000023</v>
      </c>
      <c r="AE44" s="167">
        <f t="shared" si="2"/>
        <v>-1.8708857835777803E-2</v>
      </c>
    </row>
    <row r="45" spans="4:31" x14ac:dyDescent="0.25">
      <c r="W45" s="162">
        <v>42272</v>
      </c>
      <c r="X45" s="12">
        <v>86.25</v>
      </c>
      <c r="Y45" s="12">
        <v>87.32</v>
      </c>
      <c r="Z45" s="12">
        <v>85.58</v>
      </c>
      <c r="AA45" s="12">
        <v>86.59</v>
      </c>
      <c r="AB45" s="117">
        <v>5349000</v>
      </c>
      <c r="AC45" s="12">
        <v>86.59</v>
      </c>
      <c r="AD45" s="2">
        <f t="shared" si="1"/>
        <v>1.7399999999999949</v>
      </c>
      <c r="AE45" s="167">
        <f t="shared" si="2"/>
        <v>2.0747377107155573E-2</v>
      </c>
    </row>
    <row r="46" spans="4:31" ht="20.25" thickBot="1" x14ac:dyDescent="0.35">
      <c r="O46" s="338" t="s">
        <v>78</v>
      </c>
      <c r="P46" s="338"/>
      <c r="Q46" s="47"/>
      <c r="R46"/>
      <c r="T46" s="113" t="s">
        <v>129</v>
      </c>
      <c r="W46" s="162">
        <v>42271</v>
      </c>
      <c r="X46" s="12">
        <v>84.77</v>
      </c>
      <c r="Y46" s="12">
        <v>85.21</v>
      </c>
      <c r="Z46" s="12">
        <v>83.87</v>
      </c>
      <c r="AA46" s="12">
        <v>84.83</v>
      </c>
      <c r="AB46" s="117">
        <v>5498600</v>
      </c>
      <c r="AC46" s="12">
        <v>84.83</v>
      </c>
      <c r="AD46" s="2">
        <f t="shared" si="1"/>
        <v>1.3399999999999892</v>
      </c>
      <c r="AE46" s="167">
        <f t="shared" si="2"/>
        <v>-9.9206349206349964E-3</v>
      </c>
    </row>
    <row r="47" spans="4:31" ht="15.75" thickTop="1" x14ac:dyDescent="0.25">
      <c r="O47" s="105">
        <v>1.1000000000000001</v>
      </c>
      <c r="P47" s="105">
        <f>O47*$Q$4</f>
        <v>93.093000000000004</v>
      </c>
      <c r="Q47" s="47"/>
      <c r="R47"/>
      <c r="T47" s="119" t="s">
        <v>114</v>
      </c>
      <c r="U47" s="158">
        <v>94.55</v>
      </c>
      <c r="W47" s="162">
        <v>42270</v>
      </c>
      <c r="X47" s="12">
        <v>86.4</v>
      </c>
      <c r="Y47" s="12">
        <v>87.04</v>
      </c>
      <c r="Z47" s="12">
        <v>85.49</v>
      </c>
      <c r="AA47" s="12">
        <v>85.68</v>
      </c>
      <c r="AB47" s="117">
        <v>3441500</v>
      </c>
      <c r="AC47" s="12">
        <v>85.68</v>
      </c>
      <c r="AD47" s="2">
        <f t="shared" si="1"/>
        <v>1.5500000000000114</v>
      </c>
      <c r="AE47" s="167">
        <f t="shared" si="2"/>
        <v>-1.1422637590861817E-2</v>
      </c>
    </row>
    <row r="48" spans="4:31" x14ac:dyDescent="0.25">
      <c r="O48" s="105">
        <v>1.0900000000000001</v>
      </c>
      <c r="P48" s="105">
        <f t="shared" ref="P48:P67" si="4">O48*$Q$4</f>
        <v>92.246700000000004</v>
      </c>
      <c r="Q48" s="47"/>
      <c r="R48"/>
      <c r="T48" s="109" t="s">
        <v>115</v>
      </c>
      <c r="U48" s="159">
        <v>94.69</v>
      </c>
      <c r="W48" s="162">
        <v>42269</v>
      </c>
      <c r="X48" s="12">
        <v>86.97</v>
      </c>
      <c r="Y48" s="12">
        <v>87.06</v>
      </c>
      <c r="Z48" s="12">
        <v>85.64</v>
      </c>
      <c r="AA48" s="12">
        <v>86.67</v>
      </c>
      <c r="AB48" s="117">
        <v>4763600</v>
      </c>
      <c r="AC48" s="12">
        <v>86.67</v>
      </c>
      <c r="AD48" s="2">
        <f t="shared" si="1"/>
        <v>1.4200000000000017</v>
      </c>
      <c r="AE48" s="167">
        <f t="shared" si="2"/>
        <v>-1.7903682719546676E-2</v>
      </c>
    </row>
    <row r="49" spans="15:31" x14ac:dyDescent="0.25">
      <c r="O49" s="105">
        <v>1.08</v>
      </c>
      <c r="P49" s="105">
        <f t="shared" si="4"/>
        <v>91.400400000000005</v>
      </c>
      <c r="Q49" s="47"/>
      <c r="R49"/>
      <c r="T49" s="109" t="s">
        <v>116</v>
      </c>
      <c r="U49" s="159" t="s">
        <v>287</v>
      </c>
      <c r="W49" s="162">
        <v>42268</v>
      </c>
      <c r="X49" s="12">
        <v>87.97</v>
      </c>
      <c r="Y49" s="12">
        <v>89.34</v>
      </c>
      <c r="Z49" s="12">
        <v>87.66</v>
      </c>
      <c r="AA49" s="12">
        <v>88.25</v>
      </c>
      <c r="AB49" s="117">
        <v>4682100</v>
      </c>
      <c r="AC49" s="12">
        <v>88.25</v>
      </c>
      <c r="AD49" s="2">
        <f t="shared" si="1"/>
        <v>1.6800000000000068</v>
      </c>
      <c r="AE49" s="167">
        <f t="shared" si="2"/>
        <v>5.3542948279790004E-3</v>
      </c>
    </row>
    <row r="50" spans="15:31" x14ac:dyDescent="0.25">
      <c r="O50" s="105">
        <v>1.07</v>
      </c>
      <c r="P50" s="105">
        <f t="shared" si="4"/>
        <v>90.554100000000005</v>
      </c>
      <c r="Q50" s="105"/>
      <c r="R50"/>
      <c r="T50" s="109" t="s">
        <v>117</v>
      </c>
      <c r="U50" s="159" t="s">
        <v>288</v>
      </c>
      <c r="W50" s="162">
        <v>42265</v>
      </c>
      <c r="X50" s="12">
        <v>88.6</v>
      </c>
      <c r="Y50" s="12">
        <v>89.06</v>
      </c>
      <c r="Z50" s="12">
        <v>87.58</v>
      </c>
      <c r="AA50" s="12">
        <v>87.78</v>
      </c>
      <c r="AB50" s="117">
        <v>7337800</v>
      </c>
      <c r="AC50" s="12">
        <v>87.78</v>
      </c>
      <c r="AD50" s="2">
        <f t="shared" si="1"/>
        <v>1.480000000000004</v>
      </c>
      <c r="AE50" s="167">
        <f t="shared" si="2"/>
        <v>-2.1622826571555898E-2</v>
      </c>
    </row>
    <row r="51" spans="15:31" x14ac:dyDescent="0.25">
      <c r="O51" s="105">
        <v>1.06</v>
      </c>
      <c r="P51" s="105">
        <f t="shared" si="4"/>
        <v>89.707800000000006</v>
      </c>
      <c r="Q51" s="105"/>
      <c r="R51"/>
      <c r="T51" s="109" t="s">
        <v>118</v>
      </c>
      <c r="U51" s="159">
        <v>88.9</v>
      </c>
      <c r="W51" s="162">
        <v>42264</v>
      </c>
      <c r="X51" s="12">
        <v>89.33</v>
      </c>
      <c r="Y51" s="12">
        <v>91.16</v>
      </c>
      <c r="Z51" s="12">
        <v>89.31</v>
      </c>
      <c r="AA51" s="12">
        <v>89.72</v>
      </c>
      <c r="AB51" s="117">
        <v>4457300</v>
      </c>
      <c r="AC51" s="12">
        <v>89.72</v>
      </c>
      <c r="AD51" s="2">
        <f t="shared" si="1"/>
        <v>1.8499999999999943</v>
      </c>
      <c r="AE51" s="167">
        <f t="shared" si="2"/>
        <v>-7.7959683706430027E-4</v>
      </c>
    </row>
    <row r="52" spans="15:31" x14ac:dyDescent="0.25">
      <c r="O52" s="105">
        <v>1.05</v>
      </c>
      <c r="P52" s="105">
        <f t="shared" si="4"/>
        <v>88.861499999999992</v>
      </c>
      <c r="Q52" s="105"/>
      <c r="R52"/>
      <c r="T52" s="109" t="s">
        <v>119</v>
      </c>
      <c r="U52" s="159">
        <v>1.09968</v>
      </c>
      <c r="W52" s="162">
        <v>42263</v>
      </c>
      <c r="X52" s="12">
        <v>87.92</v>
      </c>
      <c r="Y52" s="12">
        <v>90.16</v>
      </c>
      <c r="Z52" s="12">
        <v>87.9</v>
      </c>
      <c r="AA52" s="12">
        <v>89.79</v>
      </c>
      <c r="AB52" s="117">
        <v>5988000</v>
      </c>
      <c r="AC52" s="12">
        <v>89.79</v>
      </c>
      <c r="AD52" s="2">
        <f t="shared" si="1"/>
        <v>2.2599999999999909</v>
      </c>
      <c r="AE52" s="167">
        <f t="shared" si="2"/>
        <v>2.0572857467606287E-2</v>
      </c>
    </row>
    <row r="53" spans="15:31" x14ac:dyDescent="0.25">
      <c r="O53" s="105">
        <v>1.04</v>
      </c>
      <c r="P53" s="105">
        <f t="shared" si="4"/>
        <v>88.015199999999993</v>
      </c>
      <c r="Q53" s="105"/>
      <c r="R53"/>
      <c r="T53" s="109" t="s">
        <v>120</v>
      </c>
      <c r="U53" s="116" t="s">
        <v>160</v>
      </c>
      <c r="W53" s="162">
        <v>42262</v>
      </c>
      <c r="X53" s="12">
        <v>86.18</v>
      </c>
      <c r="Y53" s="12">
        <v>88.19</v>
      </c>
      <c r="Z53" s="12">
        <v>85.94</v>
      </c>
      <c r="AA53" s="12">
        <v>87.98</v>
      </c>
      <c r="AB53" s="117">
        <v>5066400</v>
      </c>
      <c r="AC53" s="12">
        <v>87.98</v>
      </c>
      <c r="AD53" s="2">
        <f t="shared" si="1"/>
        <v>2.25</v>
      </c>
      <c r="AE53" s="167">
        <f t="shared" si="2"/>
        <v>2.6245188382129969E-2</v>
      </c>
    </row>
    <row r="54" spans="15:31" x14ac:dyDescent="0.25">
      <c r="O54" s="105">
        <v>1.03</v>
      </c>
      <c r="P54" s="105">
        <f t="shared" si="4"/>
        <v>87.168899999999994</v>
      </c>
      <c r="Q54" s="105"/>
      <c r="R54"/>
      <c r="T54" s="109"/>
      <c r="U54" s="159"/>
      <c r="W54" s="162">
        <v>42261</v>
      </c>
      <c r="X54" s="12">
        <v>86.52</v>
      </c>
      <c r="Y54" s="12">
        <v>86.52</v>
      </c>
      <c r="Z54" s="12">
        <v>85.53</v>
      </c>
      <c r="AA54" s="12">
        <v>85.73</v>
      </c>
      <c r="AB54" s="117">
        <v>4430500</v>
      </c>
      <c r="AC54" s="12">
        <v>85.73</v>
      </c>
      <c r="AD54" s="2">
        <f t="shared" si="1"/>
        <v>0.98999999999999488</v>
      </c>
      <c r="AE54" s="167">
        <f t="shared" si="2"/>
        <v>-4.5285647933116513E-3</v>
      </c>
    </row>
    <row r="55" spans="15:31" x14ac:dyDescent="0.25">
      <c r="O55" s="105">
        <v>1.02</v>
      </c>
      <c r="P55" s="105">
        <f t="shared" si="4"/>
        <v>86.322599999999994</v>
      </c>
      <c r="Q55" s="105"/>
      <c r="R55"/>
      <c r="T55" s="109" t="s">
        <v>121</v>
      </c>
      <c r="U55" s="159" t="s">
        <v>289</v>
      </c>
      <c r="W55" s="162">
        <v>42258</v>
      </c>
      <c r="X55" s="12">
        <v>87.08</v>
      </c>
      <c r="Y55" s="12">
        <v>87.08</v>
      </c>
      <c r="Z55" s="12">
        <v>85.74</v>
      </c>
      <c r="AA55" s="12">
        <v>86.12</v>
      </c>
      <c r="AB55" s="117">
        <v>5092700</v>
      </c>
      <c r="AC55" s="12">
        <v>86.12</v>
      </c>
      <c r="AD55" s="2">
        <f t="shared" si="1"/>
        <v>1.3400000000000034</v>
      </c>
      <c r="AE55" s="167">
        <f t="shared" si="2"/>
        <v>-1.1251435132032084E-2</v>
      </c>
    </row>
    <row r="56" spans="15:31" x14ac:dyDescent="0.25">
      <c r="O56" s="105">
        <v>1.01</v>
      </c>
      <c r="P56" s="105">
        <f t="shared" si="4"/>
        <v>85.476299999999995</v>
      </c>
      <c r="Q56" s="105"/>
      <c r="R56"/>
      <c r="T56" s="109" t="s">
        <v>122</v>
      </c>
      <c r="U56" s="159" t="s">
        <v>290</v>
      </c>
      <c r="W56" s="162">
        <v>42257</v>
      </c>
      <c r="X56" s="12">
        <v>86.9</v>
      </c>
      <c r="Y56" s="12">
        <v>87.58</v>
      </c>
      <c r="Z56" s="12">
        <v>86.5</v>
      </c>
      <c r="AA56" s="12">
        <v>87.1</v>
      </c>
      <c r="AB56" s="117">
        <v>4138200</v>
      </c>
      <c r="AC56" s="12">
        <v>87.1</v>
      </c>
      <c r="AD56" s="2">
        <f t="shared" si="1"/>
        <v>1.0799999999999983</v>
      </c>
      <c r="AE56" s="167">
        <f t="shared" si="2"/>
        <v>1.7251293847038163E-3</v>
      </c>
    </row>
    <row r="57" spans="15:31" x14ac:dyDescent="0.25">
      <c r="O57" s="105">
        <v>1</v>
      </c>
      <c r="P57" s="105">
        <f t="shared" si="4"/>
        <v>84.63</v>
      </c>
      <c r="Q57" s="105"/>
      <c r="R57"/>
      <c r="T57" s="109" t="s">
        <v>123</v>
      </c>
      <c r="U57" s="160">
        <v>1646661</v>
      </c>
      <c r="W57" s="162">
        <v>42256</v>
      </c>
      <c r="X57" s="12">
        <v>88.35</v>
      </c>
      <c r="Y57" s="12">
        <v>89.07</v>
      </c>
      <c r="Z57" s="12">
        <v>86.77</v>
      </c>
      <c r="AA57" s="12">
        <v>86.95</v>
      </c>
      <c r="AB57" s="117">
        <v>5125100</v>
      </c>
      <c r="AC57" s="12">
        <v>86.95</v>
      </c>
      <c r="AD57" s="2">
        <f t="shared" si="1"/>
        <v>2.2999999999999972</v>
      </c>
      <c r="AE57" s="167">
        <f t="shared" si="2"/>
        <v>-1.0357386751650322E-2</v>
      </c>
    </row>
    <row r="58" spans="15:31" x14ac:dyDescent="0.25">
      <c r="O58" s="105">
        <v>0.99</v>
      </c>
      <c r="P58" s="105">
        <f t="shared" si="4"/>
        <v>83.783699999999996</v>
      </c>
      <c r="Q58" s="105"/>
      <c r="R58"/>
      <c r="T58" s="109" t="s">
        <v>126</v>
      </c>
      <c r="U58" s="160">
        <v>2427470</v>
      </c>
      <c r="W58" s="162">
        <v>42255</v>
      </c>
      <c r="X58" s="12">
        <v>87</v>
      </c>
      <c r="Y58" s="12">
        <v>88.03</v>
      </c>
      <c r="Z58" s="12">
        <v>86.5</v>
      </c>
      <c r="AA58" s="12">
        <v>87.86</v>
      </c>
      <c r="AB58" s="117">
        <v>8112500</v>
      </c>
      <c r="AC58" s="12">
        <v>87.86</v>
      </c>
      <c r="AD58" s="2">
        <f t="shared" si="1"/>
        <v>1.5300000000000011</v>
      </c>
      <c r="AE58" s="167">
        <f t="shared" si="2"/>
        <v>3.6329322953526644E-2</v>
      </c>
    </row>
    <row r="59" spans="15:31" x14ac:dyDescent="0.25">
      <c r="O59" s="105">
        <v>0.98</v>
      </c>
      <c r="P59" s="105">
        <f t="shared" si="4"/>
        <v>82.937399999999997</v>
      </c>
      <c r="Q59" s="105"/>
      <c r="R59"/>
      <c r="T59" s="109" t="s">
        <v>124</v>
      </c>
      <c r="U59" s="159" t="s">
        <v>291</v>
      </c>
      <c r="W59" s="162">
        <v>42251</v>
      </c>
      <c r="X59" s="12">
        <v>85</v>
      </c>
      <c r="Y59" s="12">
        <v>85.75</v>
      </c>
      <c r="Z59" s="12">
        <v>84.45</v>
      </c>
      <c r="AA59" s="12">
        <v>84.78</v>
      </c>
      <c r="AB59" s="117">
        <v>5643400</v>
      </c>
      <c r="AC59" s="12">
        <v>84.78</v>
      </c>
      <c r="AD59" s="2">
        <f t="shared" si="1"/>
        <v>1.2999999999999972</v>
      </c>
      <c r="AE59" s="167">
        <f t="shared" si="2"/>
        <v>-1.0735122520420082E-2</v>
      </c>
    </row>
    <row r="60" spans="15:31" x14ac:dyDescent="0.25">
      <c r="O60" s="105">
        <v>0.97</v>
      </c>
      <c r="P60" s="105">
        <f t="shared" si="4"/>
        <v>82.091099999999997</v>
      </c>
      <c r="Q60" s="105"/>
      <c r="R60"/>
      <c r="T60" s="109" t="s">
        <v>127</v>
      </c>
      <c r="U60" s="159">
        <v>17.23</v>
      </c>
      <c r="W60" s="162">
        <v>42250</v>
      </c>
      <c r="X60" s="12">
        <v>85.94</v>
      </c>
      <c r="Y60" s="12">
        <v>86.37</v>
      </c>
      <c r="Z60" s="12">
        <v>85.49</v>
      </c>
      <c r="AA60" s="12">
        <v>85.7</v>
      </c>
      <c r="AB60" s="117">
        <v>6023500</v>
      </c>
      <c r="AC60" s="12">
        <v>85.7</v>
      </c>
      <c r="AD60" s="2">
        <f t="shared" si="1"/>
        <v>0.88000000000000966</v>
      </c>
      <c r="AE60" s="167">
        <f t="shared" si="2"/>
        <v>6.9322053812712614E-3</v>
      </c>
    </row>
    <row r="61" spans="15:31" x14ac:dyDescent="0.25">
      <c r="O61" s="105">
        <v>0.96</v>
      </c>
      <c r="P61" s="105">
        <f t="shared" si="4"/>
        <v>81.244799999999998</v>
      </c>
      <c r="Q61" s="105"/>
      <c r="R61"/>
      <c r="T61" s="109" t="s">
        <v>128</v>
      </c>
      <c r="U61" s="159">
        <v>5.54</v>
      </c>
      <c r="W61" s="162">
        <v>42249</v>
      </c>
      <c r="X61" s="12">
        <v>84.36</v>
      </c>
      <c r="Y61" s="12">
        <v>85.12</v>
      </c>
      <c r="Z61" s="12">
        <v>83.16</v>
      </c>
      <c r="AA61" s="12">
        <v>85.11</v>
      </c>
      <c r="AB61" s="117">
        <v>6912000</v>
      </c>
      <c r="AC61" s="12">
        <v>85.11</v>
      </c>
      <c r="AD61" s="2">
        <f t="shared" si="1"/>
        <v>1.960000000000008</v>
      </c>
      <c r="AE61" s="167">
        <f t="shared" si="2"/>
        <v>2.0748380906692399E-2</v>
      </c>
    </row>
    <row r="62" spans="15:31" x14ac:dyDescent="0.25">
      <c r="O62" s="105">
        <v>0.95</v>
      </c>
      <c r="P62" s="105">
        <f t="shared" si="4"/>
        <v>80.398499999999999</v>
      </c>
      <c r="Q62" s="105"/>
      <c r="R62"/>
      <c r="T62" s="109" t="s">
        <v>125</v>
      </c>
      <c r="U62" s="159" t="s">
        <v>292</v>
      </c>
      <c r="W62" s="162">
        <v>42248</v>
      </c>
      <c r="X62" s="12">
        <v>83.63</v>
      </c>
      <c r="Y62" s="12">
        <v>84.5</v>
      </c>
      <c r="Z62" s="12">
        <v>83</v>
      </c>
      <c r="AA62" s="12">
        <v>83.38</v>
      </c>
      <c r="AB62" s="117">
        <v>5579900</v>
      </c>
      <c r="AC62" s="12">
        <v>83.38</v>
      </c>
      <c r="AD62" s="2">
        <f t="shared" si="1"/>
        <v>1.5</v>
      </c>
      <c r="AE62" s="167">
        <f t="shared" si="2"/>
        <v>-2.7525075810590161E-2</v>
      </c>
    </row>
    <row r="63" spans="15:31" x14ac:dyDescent="0.25">
      <c r="O63" s="105">
        <v>0.94</v>
      </c>
      <c r="P63" s="105">
        <f t="shared" si="4"/>
        <v>79.552199999999985</v>
      </c>
      <c r="Q63" s="105"/>
      <c r="R63"/>
      <c r="T63" s="108"/>
      <c r="W63" s="162">
        <v>42247</v>
      </c>
      <c r="X63" s="12">
        <v>86.9</v>
      </c>
      <c r="Y63" s="12">
        <v>87.08</v>
      </c>
      <c r="Z63" s="12">
        <v>85.73</v>
      </c>
      <c r="AA63" s="12">
        <v>85.74</v>
      </c>
      <c r="AB63" s="117">
        <v>5335200</v>
      </c>
      <c r="AC63" s="12">
        <v>85.74</v>
      </c>
      <c r="AD63" s="2">
        <f t="shared" si="1"/>
        <v>1.3499999999999943</v>
      </c>
      <c r="AE63" s="167">
        <f t="shared" si="2"/>
        <v>-1.3235124870526027E-2</v>
      </c>
    </row>
    <row r="64" spans="15:31" x14ac:dyDescent="0.25">
      <c r="O64" s="105">
        <v>0.93</v>
      </c>
      <c r="P64" s="105">
        <f t="shared" si="4"/>
        <v>78.7059</v>
      </c>
      <c r="Q64" s="105"/>
      <c r="R64"/>
      <c r="S64" s="108"/>
      <c r="T64"/>
      <c r="W64" s="162">
        <v>42244</v>
      </c>
      <c r="X64" s="12">
        <v>86.1</v>
      </c>
      <c r="Y64" s="12">
        <v>87.19</v>
      </c>
      <c r="Z64" s="12">
        <v>86.01</v>
      </c>
      <c r="AA64" s="12">
        <v>86.89</v>
      </c>
      <c r="AB64" s="117">
        <v>5652200</v>
      </c>
      <c r="AC64" s="12">
        <v>86.89</v>
      </c>
      <c r="AD64" s="2">
        <f t="shared" si="1"/>
        <v>1.1799999999999926</v>
      </c>
      <c r="AE64" s="167">
        <f t="shared" si="2"/>
        <v>7.0700046360685498E-3</v>
      </c>
    </row>
    <row r="65" spans="15:31" x14ac:dyDescent="0.25">
      <c r="O65" s="105">
        <v>0.92</v>
      </c>
      <c r="P65" s="105">
        <f t="shared" si="4"/>
        <v>77.8596</v>
      </c>
      <c r="Q65" s="105"/>
      <c r="R65"/>
      <c r="S65" s="108"/>
      <c r="T65"/>
      <c r="W65" s="162">
        <v>42243</v>
      </c>
      <c r="X65" s="12">
        <v>84.35</v>
      </c>
      <c r="Y65" s="12">
        <v>86.33</v>
      </c>
      <c r="Z65" s="12">
        <v>84.14</v>
      </c>
      <c r="AA65" s="12">
        <v>86.28</v>
      </c>
      <c r="AB65" s="117">
        <v>10741600</v>
      </c>
      <c r="AC65" s="12">
        <v>86.28</v>
      </c>
      <c r="AD65" s="2">
        <f t="shared" si="1"/>
        <v>2.1899999999999977</v>
      </c>
      <c r="AE65" s="167" t="e">
        <f t="shared" si="2"/>
        <v>#DIV/0!</v>
      </c>
    </row>
    <row r="66" spans="15:31" x14ac:dyDescent="0.25">
      <c r="O66" s="105">
        <v>0.91</v>
      </c>
      <c r="P66" s="105">
        <f t="shared" si="4"/>
        <v>77.013300000000001</v>
      </c>
      <c r="Q66" s="105"/>
      <c r="R66"/>
      <c r="S66" s="108"/>
      <c r="T66"/>
      <c r="W66" s="162">
        <v>42243</v>
      </c>
      <c r="X66" s="12" t="s">
        <v>161</v>
      </c>
      <c r="Y66" s="12"/>
      <c r="Z66" s="12"/>
      <c r="AA66" s="12"/>
      <c r="AB66" s="117"/>
      <c r="AC66" s="12"/>
      <c r="AD66" s="2">
        <f t="shared" si="1"/>
        <v>0</v>
      </c>
      <c r="AE66" s="167">
        <f t="shared" si="2"/>
        <v>-1</v>
      </c>
    </row>
    <row r="67" spans="15:31" x14ac:dyDescent="0.25">
      <c r="O67" s="105">
        <v>0.9</v>
      </c>
      <c r="P67" s="105">
        <f t="shared" si="4"/>
        <v>76.167000000000002</v>
      </c>
      <c r="Q67" s="105"/>
      <c r="R67"/>
      <c r="S67" s="108"/>
      <c r="T67"/>
      <c r="W67" s="162">
        <v>42242</v>
      </c>
      <c r="X67" s="12">
        <v>82.63</v>
      </c>
      <c r="Y67" s="12">
        <v>84.31</v>
      </c>
      <c r="Z67" s="12">
        <v>81.73</v>
      </c>
      <c r="AA67" s="12">
        <v>83.55</v>
      </c>
      <c r="AB67" s="117">
        <v>12302500</v>
      </c>
      <c r="AC67" s="12">
        <v>83</v>
      </c>
      <c r="AD67" s="2">
        <f>Y67-Z67</f>
        <v>2.5799999999999983</v>
      </c>
      <c r="AE67" s="167">
        <f>AC67/AC68-1</f>
        <v>3.7111083343746021E-2</v>
      </c>
    </row>
    <row r="68" spans="15:31" x14ac:dyDescent="0.25">
      <c r="W68" s="162">
        <v>42241</v>
      </c>
      <c r="X68" s="12">
        <v>85.2</v>
      </c>
      <c r="Y68" s="12">
        <v>85.25</v>
      </c>
      <c r="Z68" s="12">
        <v>80.510000000000005</v>
      </c>
      <c r="AA68" s="12">
        <v>80.56</v>
      </c>
      <c r="AB68" s="117">
        <v>9192100</v>
      </c>
      <c r="AC68" s="12">
        <v>80.03</v>
      </c>
      <c r="AD68" s="2">
        <f>Y68-Z68</f>
        <v>4.7399999999999949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5" si="0">H2*I2-J2</f>
        <v>556.39</v>
      </c>
      <c r="L2" s="1">
        <v>42241</v>
      </c>
      <c r="M2" s="3">
        <v>12</v>
      </c>
      <c r="O2" s="13" t="s">
        <v>57</v>
      </c>
      <c r="Q2">
        <f>C35-H35</f>
        <v>3300</v>
      </c>
      <c r="T2" s="107"/>
      <c r="W2" s="116">
        <v>42333</v>
      </c>
      <c r="X2" s="12">
        <v>9.0500000000000007</v>
      </c>
      <c r="Y2" s="12">
        <v>9.4499999999999993</v>
      </c>
      <c r="Z2" s="12">
        <v>9.0299999999999994</v>
      </c>
      <c r="AA2" s="12">
        <v>9.41</v>
      </c>
      <c r="AB2" s="117">
        <v>25494200</v>
      </c>
      <c r="AC2" s="12">
        <v>9.41</v>
      </c>
      <c r="AD2" s="2">
        <f>Y2-Z2</f>
        <v>0.41999999999999993</v>
      </c>
      <c r="AE2" s="167">
        <f>AC2/AC3-1</f>
        <v>3.5203520352035333E-2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9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6">
        <f>(F35-K35-M35)/Q2</f>
        <v>9.4304424242424254</v>
      </c>
      <c r="T3" s="150"/>
      <c r="W3" s="116">
        <v>42332</v>
      </c>
      <c r="X3" s="12">
        <v>9.07</v>
      </c>
      <c r="Y3" s="12">
        <v>9.1999999999999993</v>
      </c>
      <c r="Z3" s="12">
        <v>8.9700000000000006</v>
      </c>
      <c r="AA3" s="12">
        <v>9.09</v>
      </c>
      <c r="AB3" s="117">
        <v>26430900</v>
      </c>
      <c r="AC3" s="12">
        <v>9.09</v>
      </c>
      <c r="AD3" s="2">
        <f>Y3-Z3</f>
        <v>0.22999999999999865</v>
      </c>
      <c r="AE3" s="167">
        <f>AC3/AC4-1</f>
        <v>2.2050716648289725E-3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9.41</v>
      </c>
      <c r="T4" s="150">
        <v>42293</v>
      </c>
      <c r="U4" t="s">
        <v>213</v>
      </c>
      <c r="W4" s="116">
        <v>42331</v>
      </c>
      <c r="X4" s="12">
        <v>9.0500000000000007</v>
      </c>
      <c r="Y4" s="12">
        <v>9.24</v>
      </c>
      <c r="Z4" s="12">
        <v>8.8699999999999992</v>
      </c>
      <c r="AA4" s="12">
        <v>9.07</v>
      </c>
      <c r="AB4" s="117">
        <v>44110600</v>
      </c>
      <c r="AC4" s="12">
        <v>9.07</v>
      </c>
      <c r="AD4" s="2">
        <f t="shared" ref="AD4:AD67" si="2">Y4-Z4</f>
        <v>0.37000000000000099</v>
      </c>
      <c r="AE4" s="167">
        <f t="shared" ref="AE4:AE67" si="3">AC4/AC5-1</f>
        <v>4.3728423475259071E-2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31053</v>
      </c>
      <c r="W5" s="116">
        <v>42328</v>
      </c>
      <c r="X5" s="12">
        <v>8.81</v>
      </c>
      <c r="Y5" s="12">
        <v>8.9</v>
      </c>
      <c r="Z5" s="12">
        <v>8.59</v>
      </c>
      <c r="AA5" s="12">
        <v>8.69</v>
      </c>
      <c r="AB5" s="117">
        <v>24898400</v>
      </c>
      <c r="AC5" s="12">
        <v>8.69</v>
      </c>
      <c r="AD5" s="2">
        <f t="shared" si="2"/>
        <v>0.3100000000000005</v>
      </c>
      <c r="AE5" s="167">
        <f t="shared" si="3"/>
        <v>-7.9908675799087447E-3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31120.460000000003</v>
      </c>
      <c r="W6" s="116">
        <v>42327</v>
      </c>
      <c r="X6" s="12">
        <v>8.51</v>
      </c>
      <c r="Y6" s="12">
        <v>8.7799999999999994</v>
      </c>
      <c r="Z6" s="12">
        <v>8.5</v>
      </c>
      <c r="AA6" s="12">
        <v>8.76</v>
      </c>
      <c r="AB6" s="117">
        <v>32449500</v>
      </c>
      <c r="AC6" s="12">
        <v>8.76</v>
      </c>
      <c r="AD6" s="2">
        <f t="shared" si="2"/>
        <v>0.27999999999999936</v>
      </c>
      <c r="AE6" s="167">
        <f t="shared" si="3"/>
        <v>4.1617122473246004E-2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-67.460000000002765</v>
      </c>
      <c r="R7" s="249" t="s">
        <v>373</v>
      </c>
      <c r="T7" s="107">
        <v>42015</v>
      </c>
      <c r="U7" t="s">
        <v>204</v>
      </c>
      <c r="W7" s="116">
        <v>42326</v>
      </c>
      <c r="X7" s="12">
        <v>8.31</v>
      </c>
      <c r="Y7" s="12">
        <v>8.41</v>
      </c>
      <c r="Z7" s="12">
        <v>8.2200000000000006</v>
      </c>
      <c r="AA7" s="12">
        <v>8.41</v>
      </c>
      <c r="AB7" s="117">
        <v>23677500</v>
      </c>
      <c r="AC7" s="12">
        <v>8.41</v>
      </c>
      <c r="AD7" s="2">
        <f t="shared" si="2"/>
        <v>0.1899999999999995</v>
      </c>
      <c r="AE7" s="167">
        <f t="shared" si="3"/>
        <v>1.692865779927466E-2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-2.1677057472801928E-3</v>
      </c>
      <c r="W8" s="116">
        <v>42325</v>
      </c>
      <c r="X8" s="12">
        <v>8.33</v>
      </c>
      <c r="Y8" s="12">
        <v>8.4600000000000009</v>
      </c>
      <c r="Z8" s="12">
        <v>8.24</v>
      </c>
      <c r="AA8" s="12">
        <v>8.27</v>
      </c>
      <c r="AB8" s="117">
        <v>34652200</v>
      </c>
      <c r="AC8" s="12">
        <v>8.27</v>
      </c>
      <c r="AD8" s="2">
        <f t="shared" si="2"/>
        <v>0.22000000000000064</v>
      </c>
      <c r="AE8" s="167">
        <f t="shared" si="3"/>
        <v>-2.4125452352231624E-3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42324</v>
      </c>
      <c r="X9" s="12">
        <v>7.97</v>
      </c>
      <c r="Y9" s="12">
        <v>8.32</v>
      </c>
      <c r="Z9" s="12">
        <v>7.96</v>
      </c>
      <c r="AA9" s="12">
        <v>8.2899999999999991</v>
      </c>
      <c r="AB9" s="117">
        <v>33638800</v>
      </c>
      <c r="AC9" s="12">
        <v>8.2899999999999991</v>
      </c>
      <c r="AD9" s="2">
        <f t="shared" si="2"/>
        <v>0.36000000000000032</v>
      </c>
      <c r="AE9" s="167">
        <f t="shared" si="3"/>
        <v>3.7546933667083726E-2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42321</v>
      </c>
      <c r="X10" s="12">
        <v>7.85</v>
      </c>
      <c r="Y10" s="12">
        <v>8.06</v>
      </c>
      <c r="Z10" s="12">
        <v>7.82</v>
      </c>
      <c r="AA10" s="12">
        <v>7.99</v>
      </c>
      <c r="AB10" s="117">
        <v>26062800</v>
      </c>
      <c r="AC10" s="12">
        <v>7.99</v>
      </c>
      <c r="AD10" s="2">
        <f t="shared" si="2"/>
        <v>0.24000000000000021</v>
      </c>
      <c r="AE10" s="167">
        <f t="shared" si="3"/>
        <v>2.1739130434782705E-2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42320</v>
      </c>
      <c r="X11" s="12">
        <v>8</v>
      </c>
      <c r="Y11" s="12">
        <v>8</v>
      </c>
      <c r="Z11" s="12">
        <v>7.81</v>
      </c>
      <c r="AA11" s="12">
        <v>7.82</v>
      </c>
      <c r="AB11" s="117">
        <v>38852600</v>
      </c>
      <c r="AC11" s="12">
        <v>7.82</v>
      </c>
      <c r="AD11" s="2">
        <f t="shared" si="2"/>
        <v>0.19000000000000039</v>
      </c>
      <c r="AE11" s="167">
        <f t="shared" si="3"/>
        <v>-3.2178217821782207E-2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42319</v>
      </c>
      <c r="X12" s="12">
        <v>8.3800000000000008</v>
      </c>
      <c r="Y12" s="12">
        <v>8.4700000000000006</v>
      </c>
      <c r="Z12" s="12">
        <v>8.08</v>
      </c>
      <c r="AA12" s="12">
        <v>8.08</v>
      </c>
      <c r="AB12" s="117">
        <v>33612100</v>
      </c>
      <c r="AC12" s="12">
        <v>8.08</v>
      </c>
      <c r="AD12" s="2">
        <f t="shared" si="2"/>
        <v>0.39000000000000057</v>
      </c>
      <c r="AE12" s="167">
        <f t="shared" si="3"/>
        <v>-3.2335329341317331E-2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42318</v>
      </c>
      <c r="X13" s="12">
        <v>8.6</v>
      </c>
      <c r="Y13" s="12">
        <v>8.61</v>
      </c>
      <c r="Z13" s="12">
        <v>8.34</v>
      </c>
      <c r="AA13" s="12">
        <v>8.35</v>
      </c>
      <c r="AB13" s="117">
        <v>28330100</v>
      </c>
      <c r="AC13" s="12">
        <v>8.35</v>
      </c>
      <c r="AD13" s="2">
        <f t="shared" si="2"/>
        <v>0.26999999999999957</v>
      </c>
      <c r="AE13" s="167">
        <f t="shared" si="3"/>
        <v>-3.0197444831591147E-2</v>
      </c>
    </row>
    <row r="14" spans="1:31" x14ac:dyDescent="0.25">
      <c r="B14" s="96">
        <v>42275</v>
      </c>
      <c r="C14" s="319">
        <v>100</v>
      </c>
      <c r="D14" s="320">
        <v>9.3000000000000007</v>
      </c>
      <c r="E14" s="320">
        <v>0</v>
      </c>
      <c r="F14" s="320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42317</v>
      </c>
      <c r="X14" s="12">
        <v>8.9700000000000006</v>
      </c>
      <c r="Y14" s="12">
        <v>9</v>
      </c>
      <c r="Z14" s="12">
        <v>8.5</v>
      </c>
      <c r="AA14" s="12">
        <v>8.61</v>
      </c>
      <c r="AB14" s="117">
        <v>43479300</v>
      </c>
      <c r="AC14" s="12">
        <v>8.61</v>
      </c>
      <c r="AD14" s="2">
        <f t="shared" si="2"/>
        <v>0.5</v>
      </c>
      <c r="AE14" s="167">
        <f t="shared" si="3"/>
        <v>-5.2805280528052889E-2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21">
        <v>400</v>
      </c>
      <c r="I15" s="320">
        <v>9.35</v>
      </c>
      <c r="J15" s="320">
        <v>7.0000000000000007E-2</v>
      </c>
      <c r="K15" s="320">
        <f t="shared" si="0"/>
        <v>3739.93</v>
      </c>
      <c r="W15" s="116">
        <v>42314</v>
      </c>
      <c r="X15" s="12">
        <v>9.11</v>
      </c>
      <c r="Y15" s="12">
        <v>9.18</v>
      </c>
      <c r="Z15" s="12">
        <v>8.98</v>
      </c>
      <c r="AA15" s="12">
        <v>9.09</v>
      </c>
      <c r="AB15" s="117">
        <v>23359600</v>
      </c>
      <c r="AC15" s="12">
        <v>9.09</v>
      </c>
      <c r="AD15" s="2">
        <f t="shared" si="2"/>
        <v>0.19999999999999929</v>
      </c>
      <c r="AE15" s="167">
        <f t="shared" si="3"/>
        <v>-1.1956521739130421E-2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W16" s="116">
        <v>42313</v>
      </c>
      <c r="X16" s="12">
        <v>9.27</v>
      </c>
      <c r="Y16" s="12">
        <v>9.32</v>
      </c>
      <c r="Z16" s="12">
        <v>9.06</v>
      </c>
      <c r="AA16" s="12">
        <v>9.1999999999999993</v>
      </c>
      <c r="AB16" s="117">
        <v>22526500</v>
      </c>
      <c r="AC16" s="12">
        <v>9.1999999999999993</v>
      </c>
      <c r="AD16" s="2">
        <f t="shared" si="2"/>
        <v>0.25999999999999979</v>
      </c>
      <c r="AE16" s="167">
        <f t="shared" si="3"/>
        <v>-1.9189765458422325E-2</v>
      </c>
    </row>
    <row r="17" spans="2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42312</v>
      </c>
      <c r="X17" s="12">
        <v>9.4499999999999993</v>
      </c>
      <c r="Y17" s="12">
        <v>9.51</v>
      </c>
      <c r="Z17" s="12">
        <v>9.27</v>
      </c>
      <c r="AA17" s="12">
        <v>9.3800000000000008</v>
      </c>
      <c r="AB17" s="117">
        <v>22174500</v>
      </c>
      <c r="AC17" s="12">
        <v>9.3800000000000008</v>
      </c>
      <c r="AD17" s="2">
        <f t="shared" si="2"/>
        <v>0.24000000000000021</v>
      </c>
      <c r="AE17" s="167" t="e">
        <f t="shared" si="3"/>
        <v>#DIV/0!</v>
      </c>
    </row>
    <row r="18" spans="2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42312</v>
      </c>
      <c r="X18" s="12" t="s">
        <v>137</v>
      </c>
      <c r="Y18" s="12"/>
      <c r="Z18" s="12"/>
      <c r="AA18" s="12"/>
      <c r="AB18" s="117"/>
      <c r="AC18" s="12"/>
      <c r="AD18" s="2">
        <f t="shared" si="2"/>
        <v>0</v>
      </c>
      <c r="AE18" s="167">
        <f t="shared" si="3"/>
        <v>-1</v>
      </c>
    </row>
    <row r="19" spans="2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42311</v>
      </c>
      <c r="X19" s="12">
        <v>9.1999999999999993</v>
      </c>
      <c r="Y19" s="12">
        <v>9.58</v>
      </c>
      <c r="Z19" s="12">
        <v>9.19</v>
      </c>
      <c r="AA19" s="12">
        <v>9.3800000000000008</v>
      </c>
      <c r="AB19" s="117">
        <v>25614000</v>
      </c>
      <c r="AC19" s="12">
        <v>9.35</v>
      </c>
      <c r="AD19" s="2">
        <f t="shared" si="2"/>
        <v>0.39000000000000057</v>
      </c>
      <c r="AE19" s="167">
        <f t="shared" si="3"/>
        <v>2.2975929978118037E-2</v>
      </c>
    </row>
    <row r="20" spans="2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42310</v>
      </c>
      <c r="X20" s="12">
        <v>8.9499999999999993</v>
      </c>
      <c r="Y20" s="12">
        <v>9.24</v>
      </c>
      <c r="Z20" s="12">
        <v>8.93</v>
      </c>
      <c r="AA20" s="12">
        <v>9.17</v>
      </c>
      <c r="AB20" s="117">
        <v>29981800</v>
      </c>
      <c r="AC20" s="12">
        <v>9.14</v>
      </c>
      <c r="AD20" s="2">
        <f t="shared" si="2"/>
        <v>0.3100000000000005</v>
      </c>
      <c r="AE20" s="167">
        <f t="shared" si="3"/>
        <v>2.6966292134831482E-2</v>
      </c>
    </row>
    <row r="21" spans="2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42307</v>
      </c>
      <c r="X21" s="12">
        <v>8.9700000000000006</v>
      </c>
      <c r="Y21" s="12">
        <v>9.06</v>
      </c>
      <c r="Z21" s="12">
        <v>8.8699999999999992</v>
      </c>
      <c r="AA21" s="12">
        <v>8.93</v>
      </c>
      <c r="AB21" s="117">
        <v>34944600</v>
      </c>
      <c r="AC21" s="12">
        <v>8.9</v>
      </c>
      <c r="AD21" s="2">
        <f t="shared" si="2"/>
        <v>0.19000000000000128</v>
      </c>
      <c r="AE21" s="167">
        <f t="shared" si="3"/>
        <v>-2.2421524663677195E-3</v>
      </c>
    </row>
    <row r="22" spans="2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42306</v>
      </c>
      <c r="X22" s="12">
        <v>8.9</v>
      </c>
      <c r="Y22" s="12">
        <v>9.01</v>
      </c>
      <c r="Z22" s="12">
        <v>8.82</v>
      </c>
      <c r="AA22" s="12">
        <v>8.9499999999999993</v>
      </c>
      <c r="AB22" s="117">
        <v>29431800</v>
      </c>
      <c r="AC22" s="12">
        <v>8.92</v>
      </c>
      <c r="AD22" s="2">
        <f t="shared" si="2"/>
        <v>0.1899999999999995</v>
      </c>
      <c r="AE22" s="167">
        <f t="shared" si="3"/>
        <v>-4.4642857142858094E-3</v>
      </c>
    </row>
    <row r="23" spans="2:31" x14ac:dyDescent="0.25">
      <c r="B23" s="1">
        <v>42306</v>
      </c>
      <c r="C23" s="319">
        <v>300</v>
      </c>
      <c r="D23" s="320">
        <v>8.7200000000000006</v>
      </c>
      <c r="E23" s="320">
        <v>6.95</v>
      </c>
      <c r="F23" s="320">
        <f t="shared" si="1"/>
        <v>2622.95</v>
      </c>
      <c r="G23" s="1"/>
      <c r="W23" s="116">
        <v>42305</v>
      </c>
      <c r="X23" s="12">
        <v>8.75</v>
      </c>
      <c r="Y23" s="12">
        <v>9.1300000000000008</v>
      </c>
      <c r="Z23" s="12">
        <v>8.7100000000000009</v>
      </c>
      <c r="AA23" s="12">
        <v>8.99</v>
      </c>
      <c r="AB23" s="117">
        <v>33242700</v>
      </c>
      <c r="AC23" s="12">
        <v>8.9600000000000009</v>
      </c>
      <c r="AD23" s="2">
        <f t="shared" si="2"/>
        <v>0.41999999999999993</v>
      </c>
      <c r="AE23" s="167">
        <f t="shared" si="3"/>
        <v>2.9885057471264576E-2</v>
      </c>
    </row>
    <row r="24" spans="2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42304</v>
      </c>
      <c r="X24" s="12">
        <v>8.7899999999999991</v>
      </c>
      <c r="Y24" s="12">
        <v>8.94</v>
      </c>
      <c r="Z24" s="12">
        <v>8.6199999999999992</v>
      </c>
      <c r="AA24" s="12">
        <v>8.73</v>
      </c>
      <c r="AB24" s="117">
        <v>26942500</v>
      </c>
      <c r="AC24" s="12">
        <v>8.6999999999999993</v>
      </c>
      <c r="AD24" s="2">
        <f t="shared" si="2"/>
        <v>0.32000000000000028</v>
      </c>
      <c r="AE24" s="167">
        <f t="shared" si="3"/>
        <v>-4.5766590389016981E-3</v>
      </c>
    </row>
    <row r="25" spans="2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42303</v>
      </c>
      <c r="X25" s="12">
        <v>9.1300000000000008</v>
      </c>
      <c r="Y25" s="12">
        <v>9.19</v>
      </c>
      <c r="Z25" s="12">
        <v>8.7100000000000009</v>
      </c>
      <c r="AA25" s="12">
        <v>8.77</v>
      </c>
      <c r="AB25" s="117">
        <v>25980500</v>
      </c>
      <c r="AC25" s="12">
        <v>8.74</v>
      </c>
      <c r="AD25" s="2">
        <f t="shared" si="2"/>
        <v>0.47999999999999865</v>
      </c>
      <c r="AE25" s="167">
        <f t="shared" si="3"/>
        <v>-4.0614709110867064E-2</v>
      </c>
    </row>
    <row r="26" spans="2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42300</v>
      </c>
      <c r="X26" s="12">
        <v>9.16</v>
      </c>
      <c r="Y26" s="12">
        <v>9.2799999999999994</v>
      </c>
      <c r="Z26" s="12">
        <v>9.06</v>
      </c>
      <c r="AA26" s="12">
        <v>9.14</v>
      </c>
      <c r="AB26" s="117">
        <v>20297300</v>
      </c>
      <c r="AC26" s="12">
        <v>9.11</v>
      </c>
      <c r="AD26" s="2">
        <f t="shared" si="2"/>
        <v>0.21999999999999886</v>
      </c>
      <c r="AE26" s="167">
        <f t="shared" si="3"/>
        <v>5.5187637969094094E-3</v>
      </c>
    </row>
    <row r="27" spans="2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42299</v>
      </c>
      <c r="X27" s="12">
        <v>9.16</v>
      </c>
      <c r="Y27" s="12">
        <v>9.49</v>
      </c>
      <c r="Z27" s="12">
        <v>9.0500000000000007</v>
      </c>
      <c r="AA27" s="12">
        <v>9.09</v>
      </c>
      <c r="AB27" s="117">
        <v>34028500</v>
      </c>
      <c r="AC27" s="12">
        <v>9.06</v>
      </c>
      <c r="AD27" s="2">
        <f t="shared" si="2"/>
        <v>0.4399999999999995</v>
      </c>
      <c r="AE27" s="167">
        <f t="shared" si="3"/>
        <v>-2.2026431718060735E-3</v>
      </c>
    </row>
    <row r="28" spans="2:31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42298</v>
      </c>
      <c r="X28" s="12">
        <v>9.39</v>
      </c>
      <c r="Y28" s="12">
        <v>9.43</v>
      </c>
      <c r="Z28" s="12">
        <v>9.11</v>
      </c>
      <c r="AA28" s="12">
        <v>9.11</v>
      </c>
      <c r="AB28" s="117">
        <v>20398400</v>
      </c>
      <c r="AC28" s="12">
        <v>9.08</v>
      </c>
      <c r="AD28" s="2">
        <f t="shared" si="2"/>
        <v>0.32000000000000028</v>
      </c>
      <c r="AE28" s="167">
        <f t="shared" si="3"/>
        <v>-3.1982942430703654E-2</v>
      </c>
    </row>
    <row r="29" spans="2:31" x14ac:dyDescent="0.25">
      <c r="W29" s="116">
        <v>42297</v>
      </c>
      <c r="X29" s="12">
        <v>9.36</v>
      </c>
      <c r="Y29" s="12">
        <v>9.4600000000000009</v>
      </c>
      <c r="Z29" s="12">
        <v>9.31</v>
      </c>
      <c r="AA29" s="12">
        <v>9.41</v>
      </c>
      <c r="AB29" s="117">
        <v>25704200</v>
      </c>
      <c r="AC29" s="12">
        <v>9.3800000000000008</v>
      </c>
      <c r="AD29" s="2">
        <f t="shared" si="2"/>
        <v>0.15000000000000036</v>
      </c>
      <c r="AE29" s="167">
        <f t="shared" si="3"/>
        <v>-1.0649627263045192E-3</v>
      </c>
    </row>
    <row r="30" spans="2:31" x14ac:dyDescent="0.25">
      <c r="W30" s="116">
        <v>42296</v>
      </c>
      <c r="X30" s="12">
        <v>9.43</v>
      </c>
      <c r="Y30" s="12">
        <v>9.57</v>
      </c>
      <c r="Z30" s="12">
        <v>9.36</v>
      </c>
      <c r="AA30" s="12">
        <v>9.42</v>
      </c>
      <c r="AB30" s="117">
        <v>23063000</v>
      </c>
      <c r="AC30" s="12">
        <v>9.39</v>
      </c>
      <c r="AD30" s="2">
        <f t="shared" si="2"/>
        <v>0.21000000000000085</v>
      </c>
      <c r="AE30" s="167">
        <f t="shared" si="3"/>
        <v>-1.3655462184873901E-2</v>
      </c>
    </row>
    <row r="31" spans="2:31" x14ac:dyDescent="0.25">
      <c r="W31" s="116">
        <v>42293</v>
      </c>
      <c r="X31" s="12">
        <v>9.7799999999999994</v>
      </c>
      <c r="Y31" s="12">
        <v>9.7899999999999991</v>
      </c>
      <c r="Z31" s="12">
        <v>9.43</v>
      </c>
      <c r="AA31" s="12">
        <v>9.5500000000000007</v>
      </c>
      <c r="AB31" s="117">
        <v>27304000</v>
      </c>
      <c r="AC31" s="12">
        <v>9.52</v>
      </c>
      <c r="AD31" s="2">
        <f t="shared" si="2"/>
        <v>0.35999999999999943</v>
      </c>
      <c r="AE31" s="167">
        <f t="shared" si="3"/>
        <v>-1.5511892450879028E-2</v>
      </c>
    </row>
    <row r="32" spans="2:31" x14ac:dyDescent="0.25">
      <c r="W32" s="116">
        <v>42292</v>
      </c>
      <c r="X32" s="12">
        <v>9.93</v>
      </c>
      <c r="Y32" s="12">
        <v>10</v>
      </c>
      <c r="Z32" s="12">
        <v>9.6300000000000008</v>
      </c>
      <c r="AA32" s="12">
        <v>9.6999999999999993</v>
      </c>
      <c r="AB32" s="117">
        <v>49802300</v>
      </c>
      <c r="AC32" s="12">
        <v>9.67</v>
      </c>
      <c r="AD32" s="2">
        <f t="shared" si="2"/>
        <v>0.36999999999999922</v>
      </c>
      <c r="AE32" s="167">
        <f t="shared" si="3"/>
        <v>-2.5201612903225756E-2</v>
      </c>
    </row>
    <row r="33" spans="1:31" x14ac:dyDescent="0.25">
      <c r="W33" s="116">
        <v>42291</v>
      </c>
      <c r="X33" s="12">
        <v>10.09</v>
      </c>
      <c r="Y33" s="12">
        <v>10.11</v>
      </c>
      <c r="Z33" s="12">
        <v>9.91</v>
      </c>
      <c r="AA33" s="12">
        <v>9.9499999999999993</v>
      </c>
      <c r="AB33" s="117">
        <v>42258600</v>
      </c>
      <c r="AC33" s="12">
        <v>9.92</v>
      </c>
      <c r="AD33" s="2">
        <f t="shared" si="2"/>
        <v>0.19999999999999929</v>
      </c>
      <c r="AE33" s="167">
        <f t="shared" si="3"/>
        <v>-8.0000000000000071E-3</v>
      </c>
    </row>
    <row r="34" spans="1:31" x14ac:dyDescent="0.25">
      <c r="W34" s="116">
        <v>42290</v>
      </c>
      <c r="X34" s="12">
        <v>9.9600000000000009</v>
      </c>
      <c r="Y34" s="12">
        <v>10.220000000000001</v>
      </c>
      <c r="Z34" s="12">
        <v>9.86</v>
      </c>
      <c r="AA34" s="12">
        <v>10.029999999999999</v>
      </c>
      <c r="AB34" s="117">
        <v>36236700</v>
      </c>
      <c r="AC34" s="12">
        <v>10</v>
      </c>
      <c r="AD34" s="2">
        <f t="shared" si="2"/>
        <v>0.36000000000000121</v>
      </c>
      <c r="AE34" s="167">
        <f t="shared" si="3"/>
        <v>-4.9751243781095411E-3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SUM(H2:H15)</f>
        <v>12302</v>
      </c>
      <c r="I35" s="21"/>
      <c r="J35" s="21"/>
      <c r="K35" s="21">
        <f>SUM(K2:K15)</f>
        <v>111120.05999999998</v>
      </c>
      <c r="L35" s="21"/>
      <c r="M35" s="21">
        <f>SUM(M2:M15)</f>
        <v>123</v>
      </c>
      <c r="W35" s="116">
        <v>42289</v>
      </c>
      <c r="X35" s="12">
        <v>10.28</v>
      </c>
      <c r="Y35" s="12">
        <v>10.29</v>
      </c>
      <c r="Z35" s="12">
        <v>9.9700000000000006</v>
      </c>
      <c r="AA35" s="12">
        <v>10.08</v>
      </c>
      <c r="AB35" s="117">
        <v>31444100</v>
      </c>
      <c r="AC35" s="12">
        <v>10.050000000000001</v>
      </c>
      <c r="AD35" s="2">
        <f t="shared" si="2"/>
        <v>0.31999999999999851</v>
      </c>
      <c r="AE35" s="167">
        <f t="shared" si="3"/>
        <v>-1.7595307917888547E-2</v>
      </c>
    </row>
    <row r="36" spans="1:31" x14ac:dyDescent="0.25">
      <c r="W36" s="116">
        <v>42286</v>
      </c>
      <c r="X36" s="12">
        <v>10.67</v>
      </c>
      <c r="Y36" s="12">
        <v>10.92</v>
      </c>
      <c r="Z36" s="12">
        <v>10.25</v>
      </c>
      <c r="AA36" s="12">
        <v>10.26</v>
      </c>
      <c r="AB36" s="117">
        <v>78717500</v>
      </c>
      <c r="AC36" s="12">
        <v>10.23</v>
      </c>
      <c r="AD36" s="2">
        <f t="shared" si="2"/>
        <v>0.66999999999999993</v>
      </c>
      <c r="AE36" s="167">
        <f t="shared" si="3"/>
        <v>-6.7456700091157673E-2</v>
      </c>
    </row>
    <row r="37" spans="1:31" x14ac:dyDescent="0.25">
      <c r="W37" s="116">
        <v>42285</v>
      </c>
      <c r="X37" s="12">
        <v>10.85</v>
      </c>
      <c r="Y37" s="12">
        <v>11.11</v>
      </c>
      <c r="Z37" s="12">
        <v>10.63</v>
      </c>
      <c r="AA37" s="12">
        <v>11.01</v>
      </c>
      <c r="AB37" s="117">
        <v>36373200</v>
      </c>
      <c r="AC37" s="12">
        <v>10.97</v>
      </c>
      <c r="AD37" s="2">
        <f t="shared" si="2"/>
        <v>0.47999999999999865</v>
      </c>
      <c r="AE37" s="167">
        <f t="shared" si="3"/>
        <v>5.499541704858002E-3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1" t="s">
        <v>234</v>
      </c>
      <c r="H38" s="301" t="s">
        <v>147</v>
      </c>
      <c r="W38" s="116">
        <v>42284</v>
      </c>
      <c r="X38" s="12">
        <v>11.15</v>
      </c>
      <c r="Y38" s="12">
        <v>11.18</v>
      </c>
      <c r="Z38" s="12">
        <v>10.66</v>
      </c>
      <c r="AA38" s="12">
        <v>10.94</v>
      </c>
      <c r="AB38" s="117">
        <v>41579500</v>
      </c>
      <c r="AC38" s="12">
        <v>10.91</v>
      </c>
      <c r="AD38" s="2">
        <f t="shared" si="2"/>
        <v>0.51999999999999957</v>
      </c>
      <c r="AE38" s="167">
        <f t="shared" si="3"/>
        <v>-2.7422303473491061E-3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5">
        <f>(E39-D39)/D39</f>
        <v>-0.11280487804878044</v>
      </c>
      <c r="O39" s="13"/>
      <c r="P39" s="338" t="s">
        <v>78</v>
      </c>
      <c r="Q39" s="338"/>
      <c r="R39" s="47"/>
      <c r="T39" s="113" t="s">
        <v>129</v>
      </c>
      <c r="W39" s="116">
        <v>42283</v>
      </c>
      <c r="X39" s="12">
        <v>10.43</v>
      </c>
      <c r="Y39" s="12">
        <v>11.03</v>
      </c>
      <c r="Z39" s="12">
        <v>10.41</v>
      </c>
      <c r="AA39" s="12">
        <v>10.98</v>
      </c>
      <c r="AB39" s="117">
        <v>57268300</v>
      </c>
      <c r="AC39" s="12">
        <v>10.94</v>
      </c>
      <c r="AD39" s="2">
        <f t="shared" si="2"/>
        <v>0.61999999999999922</v>
      </c>
      <c r="AE39" s="167">
        <f t="shared" si="3"/>
        <v>5.3949903660886145E-2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9" si="4">C40*(E40-D40)</f>
        <v>-2848.9999999999986</v>
      </c>
      <c r="G40" s="53">
        <f t="shared" ref="G40:G49" si="5">D40*C40</f>
        <v>36112</v>
      </c>
      <c r="H40" s="315">
        <f t="shared" ref="H40:H49" si="6">(E40-D40)/D40</f>
        <v>-7.8893442622950782E-2</v>
      </c>
      <c r="O40" s="2"/>
      <c r="P40" s="105">
        <v>1.1000000000000001</v>
      </c>
      <c r="Q40" s="105">
        <f>P40*$Q$4</f>
        <v>10.351000000000001</v>
      </c>
      <c r="R40" s="47"/>
      <c r="T40" s="109" t="s">
        <v>114</v>
      </c>
      <c r="U40" s="110">
        <v>9.09</v>
      </c>
      <c r="W40" s="116">
        <v>42282</v>
      </c>
      <c r="X40" s="12">
        <v>9.61</v>
      </c>
      <c r="Y40" s="12">
        <v>10.45</v>
      </c>
      <c r="Z40" s="12">
        <v>9.6</v>
      </c>
      <c r="AA40" s="12">
        <v>10.41</v>
      </c>
      <c r="AB40" s="117">
        <v>48445400</v>
      </c>
      <c r="AC40" s="12">
        <v>10.38</v>
      </c>
      <c r="AD40" s="2">
        <f t="shared" si="2"/>
        <v>0.84999999999999964</v>
      </c>
      <c r="AE40" s="167">
        <f t="shared" si="3"/>
        <v>9.378292939936772E-2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5">
        <f t="shared" si="6"/>
        <v>-3.5971223021582698E-2</v>
      </c>
      <c r="O41" s="2"/>
      <c r="P41" s="105">
        <v>1.0900000000000001</v>
      </c>
      <c r="Q41" s="105">
        <f t="shared" ref="Q41:Q60" si="7">P41*$Q$4</f>
        <v>10.256900000000002</v>
      </c>
      <c r="R41" s="47"/>
      <c r="T41" s="109" t="s">
        <v>115</v>
      </c>
      <c r="U41" s="110">
        <v>9.0500000000000007</v>
      </c>
      <c r="W41" s="116">
        <v>42279</v>
      </c>
      <c r="X41" s="12">
        <v>9.15</v>
      </c>
      <c r="Y41" s="12">
        <v>9.52</v>
      </c>
      <c r="Z41" s="12">
        <v>9.1</v>
      </c>
      <c r="AA41" s="12">
        <v>9.52</v>
      </c>
      <c r="AB41" s="117">
        <v>28139600</v>
      </c>
      <c r="AC41" s="12">
        <v>9.49</v>
      </c>
      <c r="AD41" s="2">
        <f t="shared" si="2"/>
        <v>0.41999999999999993</v>
      </c>
      <c r="AE41" s="167">
        <f t="shared" si="3"/>
        <v>2.8169014084507005E-2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5">
        <f t="shared" si="6"/>
        <v>-0.13207547169811315</v>
      </c>
      <c r="O42" s="2"/>
      <c r="P42" s="105">
        <v>1.08</v>
      </c>
      <c r="Q42" s="105">
        <f t="shared" si="7"/>
        <v>10.162800000000001</v>
      </c>
      <c r="R42" s="47"/>
      <c r="T42" s="109" t="s">
        <v>116</v>
      </c>
      <c r="U42" s="110" t="s">
        <v>293</v>
      </c>
      <c r="W42" s="116">
        <v>42278</v>
      </c>
      <c r="X42" s="12">
        <v>9.7100000000000009</v>
      </c>
      <c r="Y42" s="12">
        <v>9.85</v>
      </c>
      <c r="Z42" s="12">
        <v>9.19</v>
      </c>
      <c r="AA42" s="12">
        <v>9.26</v>
      </c>
      <c r="AB42" s="117">
        <v>36865000</v>
      </c>
      <c r="AC42" s="12">
        <v>9.23</v>
      </c>
      <c r="AD42" s="2">
        <f t="shared" si="2"/>
        <v>0.66000000000000014</v>
      </c>
      <c r="AE42" s="167">
        <f t="shared" si="3"/>
        <v>-4.1536863966770587E-2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5">
        <f t="shared" si="6"/>
        <v>-0.12527964205816547</v>
      </c>
      <c r="O43" s="2"/>
      <c r="P43" s="105">
        <v>1.07</v>
      </c>
      <c r="Q43" s="105">
        <f t="shared" si="7"/>
        <v>10.068700000000002</v>
      </c>
      <c r="R43" s="105"/>
      <c r="T43" s="109" t="s">
        <v>117</v>
      </c>
      <c r="U43" s="110" t="s">
        <v>294</v>
      </c>
      <c r="W43" s="116">
        <v>42277</v>
      </c>
      <c r="X43" s="12">
        <v>9.61</v>
      </c>
      <c r="Y43" s="12">
        <v>9.7100000000000009</v>
      </c>
      <c r="Z43" s="12">
        <v>9.43</v>
      </c>
      <c r="AA43" s="12">
        <v>9.66</v>
      </c>
      <c r="AB43" s="117">
        <v>41955500</v>
      </c>
      <c r="AC43" s="12">
        <v>9.6300000000000008</v>
      </c>
      <c r="AD43" s="2">
        <f t="shared" si="2"/>
        <v>0.28000000000000114</v>
      </c>
      <c r="AE43" s="167">
        <f t="shared" si="3"/>
        <v>2.2292993630573354E-2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5">
        <f t="shared" si="6"/>
        <v>-7.1569720587748145E-2</v>
      </c>
      <c r="O44" s="2"/>
      <c r="P44" s="105">
        <v>1.06</v>
      </c>
      <c r="Q44" s="105">
        <f t="shared" si="7"/>
        <v>9.9746000000000006</v>
      </c>
      <c r="R44" s="105"/>
      <c r="T44" s="109" t="s">
        <v>118</v>
      </c>
      <c r="U44" s="110">
        <v>11.73</v>
      </c>
      <c r="W44" s="116">
        <v>42276</v>
      </c>
      <c r="X44" s="12">
        <v>9.6199999999999992</v>
      </c>
      <c r="Y44" s="12">
        <v>9.77</v>
      </c>
      <c r="Z44" s="12">
        <v>9.36</v>
      </c>
      <c r="AA44" s="12">
        <v>9.4499999999999993</v>
      </c>
      <c r="AB44" s="117">
        <v>39300500</v>
      </c>
      <c r="AC44" s="12">
        <v>9.42</v>
      </c>
      <c r="AD44" s="2">
        <f t="shared" si="2"/>
        <v>0.41000000000000014</v>
      </c>
      <c r="AE44" s="167">
        <f t="shared" si="3"/>
        <v>-1.4644351464435212E-2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5">
        <f t="shared" si="6"/>
        <v>-7.2235460241814473E-2</v>
      </c>
      <c r="O45" s="2"/>
      <c r="P45" s="105">
        <v>1.05</v>
      </c>
      <c r="Q45" s="105">
        <f t="shared" si="7"/>
        <v>9.8805000000000014</v>
      </c>
      <c r="R45" s="105"/>
      <c r="T45" s="109" t="s">
        <v>119</v>
      </c>
      <c r="U45" s="110">
        <v>0.34763100000000002</v>
      </c>
      <c r="W45" s="116">
        <v>42275</v>
      </c>
      <c r="X45" s="12">
        <v>9.4600000000000009</v>
      </c>
      <c r="Y45" s="12">
        <v>9.64</v>
      </c>
      <c r="Z45" s="12">
        <v>9.1999999999999993</v>
      </c>
      <c r="AA45" s="12">
        <v>9.59</v>
      </c>
      <c r="AB45" s="117">
        <v>95703500</v>
      </c>
      <c r="AC45" s="12">
        <v>9.56</v>
      </c>
      <c r="AD45" s="2">
        <f t="shared" si="2"/>
        <v>0.44000000000000128</v>
      </c>
      <c r="AE45" s="167">
        <f t="shared" si="3"/>
        <v>5.752212389380551E-2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5">
        <f t="shared" si="6"/>
        <v>-6.3942554282783365E-2</v>
      </c>
      <c r="O46" s="2"/>
      <c r="P46" s="105">
        <v>1.04</v>
      </c>
      <c r="Q46" s="105">
        <f t="shared" si="7"/>
        <v>9.7864000000000004</v>
      </c>
      <c r="R46" s="105"/>
      <c r="T46" s="109" t="s">
        <v>120</v>
      </c>
      <c r="U46" s="111" t="s">
        <v>211</v>
      </c>
      <c r="W46" s="116">
        <v>42272</v>
      </c>
      <c r="X46" s="12">
        <v>9.25</v>
      </c>
      <c r="Y46" s="12">
        <v>9.2899999999999991</v>
      </c>
      <c r="Z46" s="12">
        <v>8.9600000000000009</v>
      </c>
      <c r="AA46" s="12">
        <v>9.07</v>
      </c>
      <c r="AB46" s="117">
        <v>19005100</v>
      </c>
      <c r="AC46" s="12">
        <v>9.0399999999999991</v>
      </c>
      <c r="AD46" s="2">
        <f t="shared" si="2"/>
        <v>0.32999999999999829</v>
      </c>
      <c r="AE46" s="167">
        <f t="shared" si="3"/>
        <v>-1.2021857923497414E-2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5">
        <f>(E47-D47)/D47</f>
        <v>-7.371181440399284E-2</v>
      </c>
      <c r="O47" s="2"/>
      <c r="P47" s="105">
        <v>1.03</v>
      </c>
      <c r="Q47" s="105">
        <f t="shared" si="7"/>
        <v>9.6923000000000012</v>
      </c>
      <c r="R47" s="105"/>
      <c r="T47" s="109"/>
      <c r="U47" s="110"/>
      <c r="W47" s="116">
        <v>42271</v>
      </c>
      <c r="X47" s="12">
        <v>9.07</v>
      </c>
      <c r="Y47" s="12">
        <v>9.26</v>
      </c>
      <c r="Z47" s="12">
        <v>8.86</v>
      </c>
      <c r="AA47" s="12">
        <v>9.18</v>
      </c>
      <c r="AB47" s="117">
        <v>25769300</v>
      </c>
      <c r="AC47" s="12">
        <v>9.15</v>
      </c>
      <c r="AD47" s="2">
        <f t="shared" si="2"/>
        <v>0.40000000000000036</v>
      </c>
      <c r="AE47" s="167">
        <f t="shared" si="3"/>
        <v>-2.1810250817884125E-3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5">
        <f t="shared" si="6"/>
        <v>-4.0211640211640108E-2</v>
      </c>
      <c r="O48" s="2"/>
      <c r="P48" s="105">
        <v>1.02</v>
      </c>
      <c r="Q48" s="105">
        <f t="shared" si="7"/>
        <v>9.5982000000000003</v>
      </c>
      <c r="R48" s="105"/>
      <c r="T48" s="109" t="s">
        <v>121</v>
      </c>
      <c r="U48" s="110" t="s">
        <v>295</v>
      </c>
      <c r="W48" s="116">
        <v>42270</v>
      </c>
      <c r="X48" s="12">
        <v>9.58</v>
      </c>
      <c r="Y48" s="12">
        <v>9.59</v>
      </c>
      <c r="Z48" s="12">
        <v>9.19</v>
      </c>
      <c r="AA48" s="12">
        <v>9.1999999999999993</v>
      </c>
      <c r="AB48" s="117">
        <v>20939100</v>
      </c>
      <c r="AC48" s="12">
        <v>9.17</v>
      </c>
      <c r="AD48" s="2">
        <f t="shared" si="2"/>
        <v>0.40000000000000036</v>
      </c>
      <c r="AE48" s="167">
        <f t="shared" si="3"/>
        <v>-3.1678986272439369E-2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5"/>
        <v>31120.320000000003</v>
      </c>
      <c r="H49" s="315">
        <f t="shared" si="6"/>
        <v>-2.1632168306753071E-3</v>
      </c>
      <c r="O49" s="2"/>
      <c r="P49" s="105">
        <v>1.01</v>
      </c>
      <c r="Q49" s="105">
        <f t="shared" si="7"/>
        <v>9.5041000000000011</v>
      </c>
      <c r="R49" s="105"/>
      <c r="T49" s="109" t="s">
        <v>122</v>
      </c>
      <c r="U49" s="110" t="s">
        <v>296</v>
      </c>
      <c r="W49" s="116">
        <v>42269</v>
      </c>
      <c r="X49" s="12">
        <v>9.6</v>
      </c>
      <c r="Y49" s="12">
        <v>9.6300000000000008</v>
      </c>
      <c r="Z49" s="12">
        <v>9.3800000000000008</v>
      </c>
      <c r="AA49" s="12">
        <v>9.5</v>
      </c>
      <c r="AB49" s="117">
        <v>25291700</v>
      </c>
      <c r="AC49" s="12">
        <v>9.4700000000000006</v>
      </c>
      <c r="AD49" s="2">
        <f t="shared" si="2"/>
        <v>0.25</v>
      </c>
      <c r="AE49" s="167">
        <f t="shared" si="3"/>
        <v>-4.0526849037487156E-2</v>
      </c>
    </row>
    <row r="50" spans="2:31" x14ac:dyDescent="0.25">
      <c r="B50" s="12"/>
      <c r="C50" s="12"/>
      <c r="D50" s="53"/>
      <c r="E50" s="53"/>
      <c r="F50" s="53"/>
      <c r="G50" s="53"/>
      <c r="H50" s="315"/>
      <c r="O50" s="2"/>
      <c r="P50" s="105">
        <v>1</v>
      </c>
      <c r="Q50" s="105">
        <f t="shared" si="7"/>
        <v>9.41</v>
      </c>
      <c r="R50" s="105"/>
      <c r="T50" s="109" t="s">
        <v>123</v>
      </c>
      <c r="U50" s="112">
        <v>25664146</v>
      </c>
      <c r="W50" s="116">
        <v>42268</v>
      </c>
      <c r="X50" s="12">
        <v>9.98</v>
      </c>
      <c r="Y50" s="12">
        <v>10.1</v>
      </c>
      <c r="Z50" s="12">
        <v>9.9</v>
      </c>
      <c r="AA50" s="12">
        <v>9.9</v>
      </c>
      <c r="AB50" s="117">
        <v>17709400</v>
      </c>
      <c r="AC50" s="12">
        <v>9.8699999999999992</v>
      </c>
      <c r="AD50" s="2">
        <f t="shared" si="2"/>
        <v>0.19999999999999929</v>
      </c>
      <c r="AE50" s="167">
        <f t="shared" si="3"/>
        <v>-7.0422535211267512E-3</v>
      </c>
    </row>
    <row r="51" spans="2:31" x14ac:dyDescent="0.25">
      <c r="O51" s="2"/>
      <c r="P51" s="105">
        <v>0.99</v>
      </c>
      <c r="Q51" s="105">
        <f t="shared" si="7"/>
        <v>9.3158999999999992</v>
      </c>
      <c r="R51" s="105"/>
      <c r="T51" s="109" t="s">
        <v>126</v>
      </c>
      <c r="U51" s="112">
        <v>32484000</v>
      </c>
      <c r="W51" s="116">
        <v>42265</v>
      </c>
      <c r="X51" s="12">
        <v>9.85</v>
      </c>
      <c r="Y51" s="12">
        <v>10.029999999999999</v>
      </c>
      <c r="Z51" s="12">
        <v>9.76</v>
      </c>
      <c r="AA51" s="12">
        <v>9.9700000000000006</v>
      </c>
      <c r="AB51" s="117">
        <v>29097100</v>
      </c>
      <c r="AC51" s="12">
        <v>9.94</v>
      </c>
      <c r="AD51" s="2">
        <f t="shared" si="2"/>
        <v>0.26999999999999957</v>
      </c>
      <c r="AE51" s="167">
        <f t="shared" si="3"/>
        <v>2.0161290322580072E-3</v>
      </c>
    </row>
    <row r="52" spans="2:31" x14ac:dyDescent="0.25">
      <c r="O52" s="2"/>
      <c r="P52" s="105">
        <v>0.98</v>
      </c>
      <c r="Q52" s="105">
        <f t="shared" si="7"/>
        <v>9.2218</v>
      </c>
      <c r="R52" s="105"/>
      <c r="T52" s="109" t="s">
        <v>124</v>
      </c>
      <c r="U52" s="110" t="s">
        <v>297</v>
      </c>
      <c r="W52" s="116">
        <v>42264</v>
      </c>
      <c r="X52" s="12">
        <v>9.81</v>
      </c>
      <c r="Y52" s="12">
        <v>10.16</v>
      </c>
      <c r="Z52" s="12">
        <v>9.75</v>
      </c>
      <c r="AA52" s="12">
        <v>9.9499999999999993</v>
      </c>
      <c r="AB52" s="117">
        <v>24518200</v>
      </c>
      <c r="AC52" s="12">
        <v>9.92</v>
      </c>
      <c r="AD52" s="2">
        <f t="shared" si="2"/>
        <v>0.41000000000000014</v>
      </c>
      <c r="AE52" s="167">
        <f t="shared" si="3"/>
        <v>9.1556459816886093E-3</v>
      </c>
    </row>
    <row r="53" spans="2:31" x14ac:dyDescent="0.25">
      <c r="O53" s="2"/>
      <c r="P53" s="105">
        <v>0.97</v>
      </c>
      <c r="Q53" s="105">
        <f t="shared" si="7"/>
        <v>9.127699999999999</v>
      </c>
      <c r="R53" s="105"/>
      <c r="T53" s="109" t="s">
        <v>127</v>
      </c>
      <c r="U53" s="110">
        <v>24.96</v>
      </c>
      <c r="W53" s="116">
        <v>42263</v>
      </c>
      <c r="X53" s="12">
        <v>9.6999999999999993</v>
      </c>
      <c r="Y53" s="12">
        <v>9.8800000000000008</v>
      </c>
      <c r="Z53" s="12">
        <v>9.6999999999999993</v>
      </c>
      <c r="AA53" s="12">
        <v>9.86</v>
      </c>
      <c r="AB53" s="117">
        <v>19895300</v>
      </c>
      <c r="AC53" s="12">
        <v>9.83</v>
      </c>
      <c r="AD53" s="2">
        <f t="shared" si="2"/>
        <v>0.18000000000000149</v>
      </c>
      <c r="AE53" s="167">
        <f t="shared" si="3"/>
        <v>2.3958333333333304E-2</v>
      </c>
    </row>
    <row r="54" spans="2:31" x14ac:dyDescent="0.25">
      <c r="O54" s="2"/>
      <c r="P54" s="105">
        <v>0.96</v>
      </c>
      <c r="Q54" s="105">
        <f t="shared" si="7"/>
        <v>9.0335999999999999</v>
      </c>
      <c r="R54" s="105"/>
      <c r="T54" s="109" t="s">
        <v>128</v>
      </c>
      <c r="U54" s="110">
        <v>0.38</v>
      </c>
      <c r="W54" s="116">
        <v>42262</v>
      </c>
      <c r="X54" s="12">
        <v>9.39</v>
      </c>
      <c r="Y54" s="12">
        <v>9.7100000000000009</v>
      </c>
      <c r="Z54" s="12">
        <v>9.3699999999999992</v>
      </c>
      <c r="AA54" s="12">
        <v>9.6300000000000008</v>
      </c>
      <c r="AB54" s="117">
        <v>17947800</v>
      </c>
      <c r="AC54" s="12">
        <v>9.6</v>
      </c>
      <c r="AD54" s="2">
        <f t="shared" si="2"/>
        <v>0.34000000000000163</v>
      </c>
      <c r="AE54" s="167">
        <f t="shared" si="3"/>
        <v>2.673796791443861E-2</v>
      </c>
    </row>
    <row r="55" spans="2:31" x14ac:dyDescent="0.25">
      <c r="O55" s="2"/>
      <c r="P55" s="105">
        <v>0.95</v>
      </c>
      <c r="Q55" s="105">
        <f t="shared" si="7"/>
        <v>8.9394999999999989</v>
      </c>
      <c r="R55" s="105"/>
      <c r="T55" s="109" t="s">
        <v>125</v>
      </c>
      <c r="U55" s="110" t="s">
        <v>298</v>
      </c>
      <c r="W55" s="116">
        <v>42261</v>
      </c>
      <c r="X55" s="12">
        <v>9.58</v>
      </c>
      <c r="Y55" s="12">
        <v>9.61</v>
      </c>
      <c r="Z55" s="12">
        <v>9.32</v>
      </c>
      <c r="AA55" s="12">
        <v>9.3800000000000008</v>
      </c>
      <c r="AB55" s="117">
        <v>31266100</v>
      </c>
      <c r="AC55" s="12">
        <v>9.35</v>
      </c>
      <c r="AD55" s="2">
        <f t="shared" si="2"/>
        <v>0.28999999999999915</v>
      </c>
      <c r="AE55" s="167">
        <f t="shared" si="3"/>
        <v>-2.8066528066527985E-2</v>
      </c>
    </row>
    <row r="56" spans="2:31" x14ac:dyDescent="0.25">
      <c r="O56" s="2"/>
      <c r="P56" s="105">
        <v>0.94</v>
      </c>
      <c r="Q56" s="105">
        <f t="shared" si="7"/>
        <v>8.8453999999999997</v>
      </c>
      <c r="R56" s="105"/>
      <c r="W56" s="116">
        <v>42258</v>
      </c>
      <c r="X56" s="12">
        <v>9.6</v>
      </c>
      <c r="Y56" s="12">
        <v>9.75</v>
      </c>
      <c r="Z56" s="12">
        <v>9.5399999999999991</v>
      </c>
      <c r="AA56" s="12">
        <v>9.65</v>
      </c>
      <c r="AB56" s="117">
        <v>19595500</v>
      </c>
      <c r="AC56" s="12">
        <v>9.6199999999999992</v>
      </c>
      <c r="AD56" s="2">
        <f t="shared" si="2"/>
        <v>0.21000000000000085</v>
      </c>
      <c r="AE56" s="167">
        <f t="shared" si="3"/>
        <v>2.0833333333332149E-3</v>
      </c>
    </row>
    <row r="57" spans="2:31" x14ac:dyDescent="0.25">
      <c r="O57" s="2"/>
      <c r="P57" s="105">
        <v>0.93</v>
      </c>
      <c r="Q57" s="105">
        <f t="shared" si="7"/>
        <v>8.7513000000000005</v>
      </c>
      <c r="R57" s="105"/>
      <c r="W57" s="116">
        <v>42257</v>
      </c>
      <c r="X57" s="12">
        <v>9.56</v>
      </c>
      <c r="Y57" s="12">
        <v>9.7200000000000006</v>
      </c>
      <c r="Z57" s="12">
        <v>9.51</v>
      </c>
      <c r="AA57" s="12">
        <v>9.6300000000000008</v>
      </c>
      <c r="AB57" s="117">
        <v>29546600</v>
      </c>
      <c r="AC57" s="12">
        <v>9.6</v>
      </c>
      <c r="AD57" s="2">
        <f t="shared" si="2"/>
        <v>0.21000000000000085</v>
      </c>
      <c r="AE57" s="167">
        <f t="shared" si="3"/>
        <v>6.2893081761006275E-3</v>
      </c>
    </row>
    <row r="58" spans="2:31" x14ac:dyDescent="0.25">
      <c r="O58" s="2"/>
      <c r="P58" s="105">
        <v>0.92</v>
      </c>
      <c r="Q58" s="105">
        <f t="shared" si="7"/>
        <v>8.6572000000000013</v>
      </c>
      <c r="R58" s="105"/>
      <c r="W58" s="116">
        <v>42256</v>
      </c>
      <c r="X58" s="12">
        <v>9.92</v>
      </c>
      <c r="Y58" s="12">
        <v>9.94</v>
      </c>
      <c r="Z58" s="12">
        <v>9.5299999999999994</v>
      </c>
      <c r="AA58" s="12">
        <v>9.57</v>
      </c>
      <c r="AB58" s="117">
        <v>29463100</v>
      </c>
      <c r="AC58" s="12">
        <v>9.5399999999999991</v>
      </c>
      <c r="AD58" s="2">
        <f t="shared" si="2"/>
        <v>0.41000000000000014</v>
      </c>
      <c r="AE58" s="167">
        <f t="shared" si="3"/>
        <v>-1.547987616099078E-2</v>
      </c>
    </row>
    <row r="59" spans="2:31" x14ac:dyDescent="0.25">
      <c r="O59" s="2"/>
      <c r="P59" s="105">
        <v>0.91</v>
      </c>
      <c r="Q59" s="105">
        <f t="shared" si="7"/>
        <v>8.5631000000000004</v>
      </c>
      <c r="R59" s="105"/>
      <c r="W59" s="116">
        <v>42255</v>
      </c>
      <c r="X59" s="12">
        <v>9.8699999999999992</v>
      </c>
      <c r="Y59" s="12">
        <v>9.8699999999999992</v>
      </c>
      <c r="Z59" s="12">
        <v>9.6</v>
      </c>
      <c r="AA59" s="12">
        <v>9.7200000000000006</v>
      </c>
      <c r="AB59" s="117">
        <v>18041200</v>
      </c>
      <c r="AC59" s="12">
        <v>9.69</v>
      </c>
      <c r="AD59" s="2">
        <f t="shared" si="2"/>
        <v>0.26999999999999957</v>
      </c>
      <c r="AE59" s="167">
        <f t="shared" si="3"/>
        <v>2.4312896405919604E-2</v>
      </c>
    </row>
    <row r="60" spans="2:31" x14ac:dyDescent="0.25">
      <c r="O60" s="2"/>
      <c r="P60" s="105">
        <v>0.9</v>
      </c>
      <c r="Q60" s="105">
        <f t="shared" si="7"/>
        <v>8.4690000000000012</v>
      </c>
      <c r="R60" s="105"/>
      <c r="W60" s="116">
        <v>42251</v>
      </c>
      <c r="X60" s="12">
        <v>9.39</v>
      </c>
      <c r="Y60" s="12">
        <v>9.64</v>
      </c>
      <c r="Z60" s="12">
        <v>9.3000000000000007</v>
      </c>
      <c r="AA60" s="12">
        <v>9.49</v>
      </c>
      <c r="AB60" s="117">
        <v>48097800</v>
      </c>
      <c r="AC60" s="12">
        <v>9.4600000000000009</v>
      </c>
      <c r="AD60" s="2">
        <f t="shared" si="2"/>
        <v>0.33999999999999986</v>
      </c>
      <c r="AE60" s="167">
        <f t="shared" si="3"/>
        <v>-8.3857442348006517E-3</v>
      </c>
    </row>
    <row r="61" spans="2:31" x14ac:dyDescent="0.25">
      <c r="W61" s="116">
        <v>42250</v>
      </c>
      <c r="X61" s="12">
        <v>9.4</v>
      </c>
      <c r="Y61" s="12">
        <v>9.75</v>
      </c>
      <c r="Z61" s="12">
        <v>9.35</v>
      </c>
      <c r="AA61" s="12">
        <v>9.57</v>
      </c>
      <c r="AB61" s="117">
        <v>28212600</v>
      </c>
      <c r="AC61" s="12">
        <v>9.5399999999999991</v>
      </c>
      <c r="AD61" s="2">
        <f t="shared" si="2"/>
        <v>0.40000000000000036</v>
      </c>
      <c r="AE61" s="167">
        <f t="shared" si="3"/>
        <v>2.6910656620021456E-2</v>
      </c>
    </row>
    <row r="62" spans="2:31" x14ac:dyDescent="0.25">
      <c r="W62" s="116">
        <v>42249</v>
      </c>
      <c r="X62" s="12">
        <v>9.39</v>
      </c>
      <c r="Y62" s="12">
        <v>9.39</v>
      </c>
      <c r="Z62" s="12">
        <v>9.01</v>
      </c>
      <c r="AA62" s="12">
        <v>9.32</v>
      </c>
      <c r="AB62" s="117">
        <v>40482700</v>
      </c>
      <c r="AC62" s="12">
        <v>9.2899999999999991</v>
      </c>
      <c r="AD62" s="2">
        <f t="shared" si="2"/>
        <v>0.38000000000000078</v>
      </c>
      <c r="AE62" s="167">
        <f t="shared" si="3"/>
        <v>1.0881392818280711E-2</v>
      </c>
    </row>
    <row r="63" spans="2:31" x14ac:dyDescent="0.25">
      <c r="W63" s="116">
        <v>42248</v>
      </c>
      <c r="X63" s="12">
        <v>9.15</v>
      </c>
      <c r="Y63" s="12">
        <v>9.32</v>
      </c>
      <c r="Z63" s="12">
        <v>9.07</v>
      </c>
      <c r="AA63" s="12">
        <v>9.2200000000000006</v>
      </c>
      <c r="AB63" s="117">
        <v>32623900</v>
      </c>
      <c r="AC63" s="12">
        <v>9.19</v>
      </c>
      <c r="AD63" s="2">
        <f t="shared" si="2"/>
        <v>0.25</v>
      </c>
      <c r="AE63" s="167">
        <f t="shared" si="3"/>
        <v>-2.4416135881104029E-2</v>
      </c>
    </row>
    <row r="64" spans="2:31" x14ac:dyDescent="0.25">
      <c r="W64" s="116">
        <v>42247</v>
      </c>
      <c r="X64" s="12">
        <v>9.27</v>
      </c>
      <c r="Y64" s="12">
        <v>9.5299999999999994</v>
      </c>
      <c r="Z64" s="12">
        <v>9.2200000000000006</v>
      </c>
      <c r="AA64" s="12">
        <v>9.4499999999999993</v>
      </c>
      <c r="AB64" s="117">
        <v>30466400</v>
      </c>
      <c r="AC64" s="12">
        <v>9.42</v>
      </c>
      <c r="AD64" s="2">
        <f t="shared" si="2"/>
        <v>0.30999999999999872</v>
      </c>
      <c r="AE64" s="167">
        <f t="shared" si="3"/>
        <v>4.2643923240937021E-3</v>
      </c>
    </row>
    <row r="65" spans="23:31" x14ac:dyDescent="0.25">
      <c r="W65" s="116">
        <v>42244</v>
      </c>
      <c r="X65" s="12">
        <v>8.8800000000000008</v>
      </c>
      <c r="Y65" s="12">
        <v>9.42</v>
      </c>
      <c r="Z65" s="12">
        <v>8.8000000000000007</v>
      </c>
      <c r="AA65" s="12">
        <v>9.41</v>
      </c>
      <c r="AB65" s="117">
        <v>42079000</v>
      </c>
      <c r="AC65" s="12">
        <v>9.3800000000000008</v>
      </c>
      <c r="AD65" s="2">
        <f t="shared" si="2"/>
        <v>0.61999999999999922</v>
      </c>
      <c r="AE65" s="167">
        <f t="shared" si="3"/>
        <v>6.2287655719139412E-2</v>
      </c>
    </row>
    <row r="66" spans="23:31" x14ac:dyDescent="0.25">
      <c r="W66" s="116">
        <v>42243</v>
      </c>
      <c r="X66" s="12">
        <v>8.4</v>
      </c>
      <c r="Y66" s="12">
        <v>8.92</v>
      </c>
      <c r="Z66" s="12">
        <v>8.3800000000000008</v>
      </c>
      <c r="AA66" s="12">
        <v>8.86</v>
      </c>
      <c r="AB66" s="117">
        <v>27421600</v>
      </c>
      <c r="AC66" s="12">
        <v>8.83</v>
      </c>
      <c r="AD66" s="2">
        <f t="shared" si="2"/>
        <v>0.53999999999999915</v>
      </c>
      <c r="AE66" s="167">
        <f t="shared" si="3"/>
        <v>7.2904009720534679E-2</v>
      </c>
    </row>
    <row r="67" spans="23:31" x14ac:dyDescent="0.25">
      <c r="W67" s="116">
        <v>42242</v>
      </c>
      <c r="X67" s="12">
        <v>8.26</v>
      </c>
      <c r="Y67" s="12">
        <v>8.2899999999999991</v>
      </c>
      <c r="Z67" s="12">
        <v>8.02</v>
      </c>
      <c r="AA67" s="12">
        <v>8.26</v>
      </c>
      <c r="AB67" s="117">
        <v>27813900</v>
      </c>
      <c r="AC67" s="12">
        <v>8.23</v>
      </c>
      <c r="AD67" s="2">
        <f t="shared" si="2"/>
        <v>0.26999999999999957</v>
      </c>
      <c r="AE67" s="167">
        <f t="shared" si="3"/>
        <v>1.8564356435643692E-2</v>
      </c>
    </row>
    <row r="68" spans="23:31" x14ac:dyDescent="0.25">
      <c r="W68" s="116">
        <v>42241</v>
      </c>
      <c r="X68" s="12">
        <v>8.6300000000000008</v>
      </c>
      <c r="Y68" s="12">
        <v>8.66</v>
      </c>
      <c r="Z68" s="12">
        <v>8.11</v>
      </c>
      <c r="AA68" s="12">
        <v>8.11</v>
      </c>
      <c r="AB68" s="117">
        <v>26304900</v>
      </c>
      <c r="AC68" s="12">
        <v>8.08</v>
      </c>
      <c r="AD68" s="2">
        <f>Y68-Z68</f>
        <v>0.55000000000000071</v>
      </c>
      <c r="AE68" s="167" t="e">
        <f>AC68/AC69-1</f>
        <v>#DIV/0!</v>
      </c>
    </row>
    <row r="69" spans="23:31" x14ac:dyDescent="0.25">
      <c r="W69" s="283" t="s">
        <v>138</v>
      </c>
      <c r="X69" s="118"/>
      <c r="Y69" s="118"/>
      <c r="Z69" s="118"/>
      <c r="AA69" s="118"/>
      <c r="AB69" s="284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33" priority="20">
      <formula>F7&gt;0</formula>
    </cfRule>
    <cfRule type="expression" dxfId="132" priority="21">
      <formula>F7&lt;0</formula>
    </cfRule>
  </conditionalFormatting>
  <conditionalFormatting sqref="P40:P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7">
      <formula>F46&gt;0</formula>
    </cfRule>
    <cfRule type="expression" dxfId="130" priority="8">
      <formula>F46&lt;0</formula>
    </cfRule>
  </conditionalFormatting>
  <conditionalFormatting sqref="F46:F49">
    <cfRule type="expression" dxfId="129" priority="11">
      <formula>F46&gt;0</formula>
    </cfRule>
    <cfRule type="expression" dxfId="128" priority="12">
      <formula>F46&lt;0</formula>
    </cfRule>
  </conditionalFormatting>
  <conditionalFormatting sqref="H39:H50">
    <cfRule type="expression" dxfId="127" priority="1">
      <formula>H39&gt;0</formula>
    </cfRule>
    <cfRule type="expression" dxfId="12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42333</v>
      </c>
      <c r="X2" s="12">
        <v>20.61</v>
      </c>
      <c r="Y2" s="12">
        <v>21.1</v>
      </c>
      <c r="Z2" s="12">
        <v>20.48</v>
      </c>
      <c r="AA2" s="12">
        <v>20.95</v>
      </c>
      <c r="AB2" s="117">
        <v>1964000</v>
      </c>
      <c r="AC2" s="12">
        <v>20.95</v>
      </c>
      <c r="AD2" s="2">
        <f>Y2-Z2</f>
        <v>0.62000000000000099</v>
      </c>
      <c r="AE2" s="167">
        <f>AC2/AC3-1</f>
        <v>2.1452949780594643E-2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20.95</v>
      </c>
      <c r="W3" s="162">
        <v>42332</v>
      </c>
      <c r="X3" s="12">
        <v>19.73</v>
      </c>
      <c r="Y3" s="12">
        <v>20.78</v>
      </c>
      <c r="Z3" s="12">
        <v>19.66</v>
      </c>
      <c r="AA3" s="12">
        <v>20.51</v>
      </c>
      <c r="AB3" s="117">
        <v>2231500</v>
      </c>
      <c r="AC3" s="12">
        <v>20.51</v>
      </c>
      <c r="AD3" s="2">
        <f t="shared" ref="AD3:AD66" si="1">Y3-Z3</f>
        <v>1.120000000000001</v>
      </c>
      <c r="AE3" s="167">
        <f t="shared" ref="AE3:AE66" si="2">AC3/AC4-1</f>
        <v>3.117144293614893E-2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20.95</v>
      </c>
      <c r="W4" s="162">
        <v>42331</v>
      </c>
      <c r="X4" s="12">
        <v>19.2</v>
      </c>
      <c r="Y4" s="12">
        <v>19.95</v>
      </c>
      <c r="Z4" s="12">
        <v>19.04</v>
      </c>
      <c r="AA4" s="12">
        <v>19.89</v>
      </c>
      <c r="AB4" s="117">
        <v>2358300</v>
      </c>
      <c r="AC4" s="12">
        <v>19.89</v>
      </c>
      <c r="AD4" s="2">
        <f t="shared" si="1"/>
        <v>0.91000000000000014</v>
      </c>
      <c r="AE4" s="167">
        <f t="shared" si="2"/>
        <v>3.5937500000000178E-2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42328</v>
      </c>
      <c r="X5" s="12">
        <v>19.02</v>
      </c>
      <c r="Y5" s="12">
        <v>19.760000000000002</v>
      </c>
      <c r="Z5" s="12">
        <v>19.02</v>
      </c>
      <c r="AA5" s="12">
        <v>19.2</v>
      </c>
      <c r="AB5" s="117">
        <v>2062900</v>
      </c>
      <c r="AC5" s="12">
        <v>19.2</v>
      </c>
      <c r="AD5" s="2">
        <f t="shared" si="1"/>
        <v>0.74000000000000199</v>
      </c>
      <c r="AE5" s="167">
        <f t="shared" si="2"/>
        <v>1.964949548592676E-2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42327</v>
      </c>
      <c r="X6" s="12">
        <v>19.16</v>
      </c>
      <c r="Y6" s="12">
        <v>19.25</v>
      </c>
      <c r="Z6" s="12">
        <v>18.73</v>
      </c>
      <c r="AA6" s="12">
        <v>18.829999999999998</v>
      </c>
      <c r="AB6" s="117">
        <v>1813100</v>
      </c>
      <c r="AC6" s="12">
        <v>18.829999999999998</v>
      </c>
      <c r="AD6" s="2">
        <f t="shared" si="1"/>
        <v>0.51999999999999957</v>
      </c>
      <c r="AE6" s="167">
        <f t="shared" si="2"/>
        <v>-2.3846552617936778E-2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1"/>
      <c r="W7" s="162">
        <v>42326</v>
      </c>
      <c r="X7" s="12">
        <v>18.64</v>
      </c>
      <c r="Y7" s="12">
        <v>19.39</v>
      </c>
      <c r="Z7" s="12">
        <v>18.62</v>
      </c>
      <c r="AA7" s="12">
        <v>19.29</v>
      </c>
      <c r="AB7" s="117">
        <v>2155400</v>
      </c>
      <c r="AC7" s="12">
        <v>19.29</v>
      </c>
      <c r="AD7" s="2">
        <f t="shared" si="1"/>
        <v>0.76999999999999957</v>
      </c>
      <c r="AE7" s="167">
        <f t="shared" si="2"/>
        <v>3.7096774193548177E-2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42325</v>
      </c>
      <c r="X8" s="12">
        <v>19.16</v>
      </c>
      <c r="Y8" s="12">
        <v>19.170000000000002</v>
      </c>
      <c r="Z8" s="12">
        <v>18.52</v>
      </c>
      <c r="AA8" s="12">
        <v>18.600000000000001</v>
      </c>
      <c r="AB8" s="117">
        <v>2025100</v>
      </c>
      <c r="AC8" s="12">
        <v>18.600000000000001</v>
      </c>
      <c r="AD8" s="2">
        <f t="shared" si="1"/>
        <v>0.65000000000000213</v>
      </c>
      <c r="AE8" s="167">
        <f t="shared" si="2"/>
        <v>-2.6687598116169386E-2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42324</v>
      </c>
      <c r="X9" s="12">
        <v>19.39</v>
      </c>
      <c r="Y9" s="12">
        <v>19.77</v>
      </c>
      <c r="Z9" s="12">
        <v>18.62</v>
      </c>
      <c r="AA9" s="12">
        <v>19.11</v>
      </c>
      <c r="AB9" s="117">
        <v>2444500</v>
      </c>
      <c r="AC9" s="12">
        <v>19.11</v>
      </c>
      <c r="AD9" s="2">
        <f t="shared" si="1"/>
        <v>1.1499999999999986</v>
      </c>
      <c r="AE9" s="167">
        <f t="shared" si="2"/>
        <v>-2.1004098360655754E-2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42321</v>
      </c>
      <c r="X10" s="12">
        <v>20.5</v>
      </c>
      <c r="Y10" s="12">
        <v>20.5</v>
      </c>
      <c r="Z10" s="12">
        <v>19.350000000000001</v>
      </c>
      <c r="AA10" s="12">
        <v>19.52</v>
      </c>
      <c r="AB10" s="117">
        <v>3778400</v>
      </c>
      <c r="AC10" s="12">
        <v>19.52</v>
      </c>
      <c r="AD10" s="2">
        <f t="shared" si="1"/>
        <v>1.1499999999999986</v>
      </c>
      <c r="AE10" s="167">
        <f t="shared" si="2"/>
        <v>-7.136060894386298E-2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42320</v>
      </c>
      <c r="X11" s="12">
        <v>20.04</v>
      </c>
      <c r="Y11" s="12">
        <v>21.24</v>
      </c>
      <c r="Z11" s="12">
        <v>19.77</v>
      </c>
      <c r="AA11" s="12">
        <v>21.02</v>
      </c>
      <c r="AB11" s="117">
        <v>3718700</v>
      </c>
      <c r="AC11" s="12">
        <v>21.02</v>
      </c>
      <c r="AD11" s="2">
        <f t="shared" si="1"/>
        <v>1.4699999999999989</v>
      </c>
      <c r="AE11" s="167">
        <f t="shared" si="2"/>
        <v>4.3176178660049747E-2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42319</v>
      </c>
      <c r="X12" s="12">
        <v>20.92</v>
      </c>
      <c r="Y12" s="12">
        <v>21.03</v>
      </c>
      <c r="Z12" s="12">
        <v>19.8</v>
      </c>
      <c r="AA12" s="12">
        <v>20.149999999999999</v>
      </c>
      <c r="AB12" s="117">
        <v>2931000</v>
      </c>
      <c r="AC12" s="12">
        <v>20.149999999999999</v>
      </c>
      <c r="AD12" s="2">
        <f t="shared" si="1"/>
        <v>1.2300000000000004</v>
      </c>
      <c r="AE12" s="167">
        <f t="shared" si="2"/>
        <v>-4.0476190476190554E-2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42318</v>
      </c>
      <c r="X13" s="12">
        <v>20.420000000000002</v>
      </c>
      <c r="Y13" s="12">
        <v>21.02</v>
      </c>
      <c r="Z13" s="12">
        <v>20.23</v>
      </c>
      <c r="AA13" s="12">
        <v>21</v>
      </c>
      <c r="AB13" s="117">
        <v>1894100</v>
      </c>
      <c r="AC13" s="12">
        <v>21</v>
      </c>
      <c r="AD13" s="2">
        <f t="shared" si="1"/>
        <v>0.78999999999999915</v>
      </c>
      <c r="AE13" s="167">
        <f t="shared" si="2"/>
        <v>2.5390625E-2</v>
      </c>
    </row>
    <row r="14" spans="1:31" x14ac:dyDescent="0.25">
      <c r="W14" s="162">
        <v>42317</v>
      </c>
      <c r="X14" s="12">
        <v>20.95</v>
      </c>
      <c r="Y14" s="12">
        <v>21.16</v>
      </c>
      <c r="Z14" s="12">
        <v>20.28</v>
      </c>
      <c r="AA14" s="12">
        <v>20.48</v>
      </c>
      <c r="AB14" s="117">
        <v>2255800</v>
      </c>
      <c r="AC14" s="12">
        <v>20.48</v>
      </c>
      <c r="AD14" s="2">
        <f t="shared" si="1"/>
        <v>0.87999999999999901</v>
      </c>
      <c r="AE14" s="167">
        <f t="shared" si="2"/>
        <v>-2.6615969581748944E-2</v>
      </c>
    </row>
    <row r="15" spans="1:31" x14ac:dyDescent="0.25">
      <c r="W15" s="162">
        <v>42314</v>
      </c>
      <c r="X15" s="12">
        <v>21.28</v>
      </c>
      <c r="Y15" s="12">
        <v>21.8</v>
      </c>
      <c r="Z15" s="12">
        <v>20.81</v>
      </c>
      <c r="AA15" s="12">
        <v>21.04</v>
      </c>
      <c r="AB15" s="117">
        <v>3296200</v>
      </c>
      <c r="AC15" s="12">
        <v>21.04</v>
      </c>
      <c r="AD15" s="2">
        <f t="shared" si="1"/>
        <v>0.99000000000000199</v>
      </c>
      <c r="AE15" s="167">
        <f t="shared" si="2"/>
        <v>-2.1395348837209394E-2</v>
      </c>
    </row>
    <row r="16" spans="1:31" x14ac:dyDescent="0.25">
      <c r="W16" s="162">
        <v>42313</v>
      </c>
      <c r="X16" s="12">
        <v>21.16</v>
      </c>
      <c r="Y16" s="12">
        <v>22.67</v>
      </c>
      <c r="Z16" s="12">
        <v>21.06</v>
      </c>
      <c r="AA16" s="12">
        <v>21.5</v>
      </c>
      <c r="AB16" s="117">
        <v>9688700</v>
      </c>
      <c r="AC16" s="12">
        <v>21.5</v>
      </c>
      <c r="AD16" s="2">
        <f t="shared" si="1"/>
        <v>1.610000000000003</v>
      </c>
      <c r="AE16" s="167">
        <f t="shared" si="2"/>
        <v>8.9159067882472298E-2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42312</v>
      </c>
      <c r="X17" s="12">
        <v>19.8</v>
      </c>
      <c r="Y17" s="12">
        <v>20.100000000000001</v>
      </c>
      <c r="Z17" s="12">
        <v>18.670000000000002</v>
      </c>
      <c r="AA17" s="12">
        <v>19.739999999999998</v>
      </c>
      <c r="AB17" s="117">
        <v>6451100</v>
      </c>
      <c r="AC17" s="12">
        <v>19.739999999999998</v>
      </c>
      <c r="AD17" s="2">
        <f t="shared" si="1"/>
        <v>1.4299999999999997</v>
      </c>
      <c r="AE17" s="167">
        <f t="shared" si="2"/>
        <v>1.7001545595054068E-2</v>
      </c>
    </row>
    <row r="18" spans="1:31" x14ac:dyDescent="0.25">
      <c r="W18" s="162">
        <v>42311</v>
      </c>
      <c r="X18" s="12">
        <v>18.71</v>
      </c>
      <c r="Y18" s="12">
        <v>19.55</v>
      </c>
      <c r="Z18" s="12">
        <v>18.7</v>
      </c>
      <c r="AA18" s="12">
        <v>19.41</v>
      </c>
      <c r="AB18" s="117">
        <v>4363400</v>
      </c>
      <c r="AC18" s="12">
        <v>19.41</v>
      </c>
      <c r="AD18" s="2">
        <f t="shared" si="1"/>
        <v>0.85000000000000142</v>
      </c>
      <c r="AE18" s="167">
        <f t="shared" si="2"/>
        <v>6.0655737704917945E-2</v>
      </c>
    </row>
    <row r="19" spans="1:31" x14ac:dyDescent="0.25">
      <c r="W19" s="162">
        <v>42310</v>
      </c>
      <c r="X19" s="12">
        <v>17.55</v>
      </c>
      <c r="Y19" s="12">
        <v>18.62</v>
      </c>
      <c r="Z19" s="12">
        <v>17.55</v>
      </c>
      <c r="AA19" s="12">
        <v>18.3</v>
      </c>
      <c r="AB19" s="117">
        <v>4796300</v>
      </c>
      <c r="AC19" s="12">
        <v>18.3</v>
      </c>
      <c r="AD19" s="2">
        <f t="shared" si="1"/>
        <v>1.0700000000000003</v>
      </c>
      <c r="AE19" s="167">
        <f t="shared" si="2"/>
        <v>1.8363939899833204E-2</v>
      </c>
    </row>
    <row r="20" spans="1:31" x14ac:dyDescent="0.25">
      <c r="W20" s="162">
        <v>42307</v>
      </c>
      <c r="X20" s="12">
        <v>18.239999999999998</v>
      </c>
      <c r="Y20" s="12">
        <v>18.3</v>
      </c>
      <c r="Z20" s="12">
        <v>17.82</v>
      </c>
      <c r="AA20" s="12">
        <v>17.97</v>
      </c>
      <c r="AB20" s="117">
        <v>5848700</v>
      </c>
      <c r="AC20" s="12">
        <v>17.97</v>
      </c>
      <c r="AD20" s="2">
        <f t="shared" si="1"/>
        <v>0.48000000000000043</v>
      </c>
      <c r="AE20" s="167">
        <f t="shared" si="2"/>
        <v>-1.2094557449148002E-2</v>
      </c>
    </row>
    <row r="21" spans="1:31" x14ac:dyDescent="0.25">
      <c r="W21" s="162">
        <v>42306</v>
      </c>
      <c r="X21" s="12">
        <v>18.52</v>
      </c>
      <c r="Y21" s="12">
        <v>18.63</v>
      </c>
      <c r="Z21" s="12">
        <v>17.95</v>
      </c>
      <c r="AA21" s="12">
        <v>18.190000000000001</v>
      </c>
      <c r="AB21" s="117">
        <v>4815100</v>
      </c>
      <c r="AC21" s="12">
        <v>18.190000000000001</v>
      </c>
      <c r="AD21" s="2">
        <f t="shared" si="1"/>
        <v>0.67999999999999972</v>
      </c>
      <c r="AE21" s="167">
        <f t="shared" si="2"/>
        <v>-1.8878101402373115E-2</v>
      </c>
    </row>
    <row r="22" spans="1:31" x14ac:dyDescent="0.25">
      <c r="W22" s="162">
        <v>42305</v>
      </c>
      <c r="X22" s="12">
        <v>19.38</v>
      </c>
      <c r="Y22" s="12">
        <v>19.489999999999998</v>
      </c>
      <c r="Z22" s="12">
        <v>18.43</v>
      </c>
      <c r="AA22" s="12">
        <v>18.54</v>
      </c>
      <c r="AB22" s="117">
        <v>3950600</v>
      </c>
      <c r="AC22" s="12">
        <v>18.54</v>
      </c>
      <c r="AD22" s="2">
        <f t="shared" si="1"/>
        <v>1.0599999999999987</v>
      </c>
      <c r="AE22" s="167">
        <f t="shared" si="2"/>
        <v>-3.9875712066286928E-2</v>
      </c>
    </row>
    <row r="23" spans="1:31" x14ac:dyDescent="0.25">
      <c r="W23" s="162">
        <v>42304</v>
      </c>
      <c r="X23" s="12">
        <v>20</v>
      </c>
      <c r="Y23" s="12">
        <v>20.309999999999999</v>
      </c>
      <c r="Z23" s="12">
        <v>19.239999999999998</v>
      </c>
      <c r="AA23" s="12">
        <v>19.309999999999999</v>
      </c>
      <c r="AB23" s="117">
        <v>2589100</v>
      </c>
      <c r="AC23" s="12">
        <v>19.309999999999999</v>
      </c>
      <c r="AD23" s="2">
        <f t="shared" si="1"/>
        <v>1.0700000000000003</v>
      </c>
      <c r="AE23" s="167">
        <f t="shared" si="2"/>
        <v>-3.882528621204584E-2</v>
      </c>
    </row>
    <row r="24" spans="1:31" x14ac:dyDescent="0.25">
      <c r="W24" s="162">
        <v>42303</v>
      </c>
      <c r="X24" s="12">
        <v>20</v>
      </c>
      <c r="Y24" s="12">
        <v>20.61</v>
      </c>
      <c r="Z24" s="12">
        <v>19.86</v>
      </c>
      <c r="AA24" s="12">
        <v>20.09</v>
      </c>
      <c r="AB24" s="117">
        <v>2430300</v>
      </c>
      <c r="AC24" s="12">
        <v>20.09</v>
      </c>
      <c r="AD24" s="2">
        <f t="shared" si="1"/>
        <v>0.75</v>
      </c>
      <c r="AE24" s="167">
        <f t="shared" si="2"/>
        <v>4.4999999999999485E-3</v>
      </c>
    </row>
    <row r="25" spans="1:31" x14ac:dyDescent="0.25">
      <c r="W25" s="162">
        <v>42300</v>
      </c>
      <c r="X25" s="12">
        <v>20.64</v>
      </c>
      <c r="Y25" s="12">
        <v>20.77</v>
      </c>
      <c r="Z25" s="12">
        <v>19.670000000000002</v>
      </c>
      <c r="AA25" s="12">
        <v>20</v>
      </c>
      <c r="AB25" s="117">
        <v>2595200</v>
      </c>
      <c r="AC25" s="12">
        <v>20</v>
      </c>
      <c r="AD25" s="2">
        <f t="shared" si="1"/>
        <v>1.0999999999999979</v>
      </c>
      <c r="AE25" s="167">
        <f t="shared" si="2"/>
        <v>-2.5815879201169123E-2</v>
      </c>
    </row>
    <row r="26" spans="1:31" x14ac:dyDescent="0.25">
      <c r="W26" s="162">
        <v>42299</v>
      </c>
      <c r="X26" s="12">
        <v>20.5</v>
      </c>
      <c r="Y26" s="12">
        <v>20.92</v>
      </c>
      <c r="Z26" s="12">
        <v>20.260000000000002</v>
      </c>
      <c r="AA26" s="12">
        <v>20.53</v>
      </c>
      <c r="AB26" s="117">
        <v>3809500</v>
      </c>
      <c r="AC26" s="12">
        <v>20.53</v>
      </c>
      <c r="AD26" s="2">
        <f t="shared" si="1"/>
        <v>0.66000000000000014</v>
      </c>
      <c r="AE26" s="167">
        <f t="shared" si="2"/>
        <v>-9.732360097323145E-4</v>
      </c>
    </row>
    <row r="27" spans="1:31" x14ac:dyDescent="0.25">
      <c r="W27" s="162">
        <v>42298</v>
      </c>
      <c r="X27" s="12">
        <v>21.01</v>
      </c>
      <c r="Y27" s="12">
        <v>21.14</v>
      </c>
      <c r="Z27" s="12">
        <v>20.45</v>
      </c>
      <c r="AA27" s="12">
        <v>20.55</v>
      </c>
      <c r="AB27" s="117">
        <v>1155600</v>
      </c>
      <c r="AC27" s="12">
        <v>20.55</v>
      </c>
      <c r="AD27" s="2">
        <f t="shared" si="1"/>
        <v>0.69000000000000128</v>
      </c>
      <c r="AE27" s="167">
        <f t="shared" si="2"/>
        <v>-1.7686424474187445E-2</v>
      </c>
    </row>
    <row r="28" spans="1:31" x14ac:dyDescent="0.25">
      <c r="W28" s="162">
        <v>42297</v>
      </c>
      <c r="X28" s="12">
        <v>20.62</v>
      </c>
      <c r="Y28" s="12">
        <v>21.06</v>
      </c>
      <c r="Z28" s="12">
        <v>20.59</v>
      </c>
      <c r="AA28" s="12">
        <v>20.92</v>
      </c>
      <c r="AB28" s="117">
        <v>1360900</v>
      </c>
      <c r="AC28" s="12">
        <v>20.92</v>
      </c>
      <c r="AD28" s="2">
        <f t="shared" si="1"/>
        <v>0.46999999999999886</v>
      </c>
      <c r="AE28" s="167">
        <f t="shared" si="2"/>
        <v>1.4548981571290032E-2</v>
      </c>
    </row>
    <row r="29" spans="1:31" x14ac:dyDescent="0.25">
      <c r="W29" s="162">
        <v>42296</v>
      </c>
      <c r="X29" s="12">
        <v>20.43</v>
      </c>
      <c r="Y29" s="12">
        <v>21.51</v>
      </c>
      <c r="Z29" s="12">
        <v>20.43</v>
      </c>
      <c r="AA29" s="12">
        <v>20.62</v>
      </c>
      <c r="AB29" s="117">
        <v>3217800</v>
      </c>
      <c r="AC29" s="12">
        <v>20.62</v>
      </c>
      <c r="AD29" s="2">
        <f t="shared" si="1"/>
        <v>1.0800000000000018</v>
      </c>
      <c r="AE29" s="167">
        <f t="shared" si="2"/>
        <v>3.894839337877487E-3</v>
      </c>
    </row>
    <row r="30" spans="1:31" x14ac:dyDescent="0.25">
      <c r="W30" s="162">
        <v>42293</v>
      </c>
      <c r="X30" s="12">
        <v>20.89</v>
      </c>
      <c r="Y30" s="12">
        <v>20.97</v>
      </c>
      <c r="Z30" s="12">
        <v>20.37</v>
      </c>
      <c r="AA30" s="12">
        <v>20.54</v>
      </c>
      <c r="AB30" s="117">
        <v>1281400</v>
      </c>
      <c r="AC30" s="12">
        <v>20.54</v>
      </c>
      <c r="AD30" s="2">
        <f t="shared" si="1"/>
        <v>0.59999999999999787</v>
      </c>
      <c r="AE30" s="167">
        <f t="shared" si="2"/>
        <v>-1.2500000000000067E-2</v>
      </c>
    </row>
    <row r="31" spans="1:31" x14ac:dyDescent="0.25">
      <c r="W31" s="162">
        <v>42292</v>
      </c>
      <c r="X31" s="12">
        <v>21.15</v>
      </c>
      <c r="Y31" s="12">
        <v>21.17</v>
      </c>
      <c r="Z31" s="12">
        <v>20.58</v>
      </c>
      <c r="AA31" s="12">
        <v>20.8</v>
      </c>
      <c r="AB31" s="117">
        <v>1043000</v>
      </c>
      <c r="AC31" s="12">
        <v>20.8</v>
      </c>
      <c r="AD31" s="2">
        <f t="shared" si="1"/>
        <v>0.59000000000000341</v>
      </c>
      <c r="AE31" s="167">
        <f t="shared" si="2"/>
        <v>-6.6857688634193169E-3</v>
      </c>
    </row>
    <row r="32" spans="1:31" x14ac:dyDescent="0.25">
      <c r="W32" s="162">
        <v>42291</v>
      </c>
      <c r="X32" s="12">
        <v>21.47</v>
      </c>
      <c r="Y32" s="12">
        <v>21.72</v>
      </c>
      <c r="Z32" s="12">
        <v>20.81</v>
      </c>
      <c r="AA32" s="12">
        <v>20.94</v>
      </c>
      <c r="AB32" s="117">
        <v>943300</v>
      </c>
      <c r="AC32" s="12">
        <v>20.94</v>
      </c>
      <c r="AD32" s="2">
        <f t="shared" si="1"/>
        <v>0.91000000000000014</v>
      </c>
      <c r="AE32" s="167">
        <f t="shared" si="2"/>
        <v>-2.0579981290925975E-2</v>
      </c>
    </row>
    <row r="33" spans="15:31" x14ac:dyDescent="0.25">
      <c r="W33" s="162">
        <v>42290</v>
      </c>
      <c r="X33" s="12">
        <v>21.7</v>
      </c>
      <c r="Y33" s="12">
        <v>22</v>
      </c>
      <c r="Z33" s="12">
        <v>21.3</v>
      </c>
      <c r="AA33" s="12">
        <v>21.38</v>
      </c>
      <c r="AB33" s="117">
        <v>1270200</v>
      </c>
      <c r="AC33" s="12">
        <v>21.38</v>
      </c>
      <c r="AD33" s="2">
        <f t="shared" si="1"/>
        <v>0.69999999999999929</v>
      </c>
      <c r="AE33" s="167">
        <f t="shared" si="2"/>
        <v>-2.0164986251145822E-2</v>
      </c>
    </row>
    <row r="34" spans="15:31" x14ac:dyDescent="0.25">
      <c r="W34" s="162">
        <v>42289</v>
      </c>
      <c r="X34" s="12">
        <v>21.57</v>
      </c>
      <c r="Y34" s="12">
        <v>21.82</v>
      </c>
      <c r="Z34" s="12">
        <v>21.13</v>
      </c>
      <c r="AA34" s="12">
        <v>21.82</v>
      </c>
      <c r="AB34" s="117">
        <v>1728900</v>
      </c>
      <c r="AC34" s="12">
        <v>21.82</v>
      </c>
      <c r="AD34" s="2">
        <f t="shared" si="1"/>
        <v>0.69000000000000128</v>
      </c>
      <c r="AE34" s="167">
        <f t="shared" si="2"/>
        <v>1.535597952536083E-2</v>
      </c>
    </row>
    <row r="35" spans="15:31" x14ac:dyDescent="0.25">
      <c r="W35" s="162">
        <v>42286</v>
      </c>
      <c r="X35" s="12">
        <v>21.13</v>
      </c>
      <c r="Y35" s="12">
        <v>21.58</v>
      </c>
      <c r="Z35" s="12">
        <v>20.67</v>
      </c>
      <c r="AA35" s="12">
        <v>21.49</v>
      </c>
      <c r="AB35" s="117">
        <v>1381700</v>
      </c>
      <c r="AC35" s="12">
        <v>21.49</v>
      </c>
      <c r="AD35" s="2">
        <f t="shared" si="1"/>
        <v>0.90999999999999659</v>
      </c>
      <c r="AE35" s="167">
        <f t="shared" si="2"/>
        <v>1.8483412322274795E-2</v>
      </c>
    </row>
    <row r="36" spans="15:31" x14ac:dyDescent="0.25">
      <c r="W36" s="162">
        <v>42285</v>
      </c>
      <c r="X36" s="12">
        <v>21.28</v>
      </c>
      <c r="Y36" s="12">
        <v>21.41</v>
      </c>
      <c r="Z36" s="12">
        <v>20.73</v>
      </c>
      <c r="AA36" s="12">
        <v>21.1</v>
      </c>
      <c r="AB36" s="117">
        <v>2832400</v>
      </c>
      <c r="AC36" s="12">
        <v>21.1</v>
      </c>
      <c r="AD36" s="2">
        <f t="shared" si="1"/>
        <v>0.67999999999999972</v>
      </c>
      <c r="AE36" s="167">
        <f t="shared" si="2"/>
        <v>-9.3896713615022609E-3</v>
      </c>
    </row>
    <row r="37" spans="15:31" x14ac:dyDescent="0.25">
      <c r="W37" s="162">
        <v>42284</v>
      </c>
      <c r="X37" s="12">
        <v>21.35</v>
      </c>
      <c r="Y37" s="12">
        <v>21.63</v>
      </c>
      <c r="Z37" s="12">
        <v>20.89</v>
      </c>
      <c r="AA37" s="12">
        <v>21.3</v>
      </c>
      <c r="AB37" s="117">
        <v>1874500</v>
      </c>
      <c r="AC37" s="12">
        <v>21.3</v>
      </c>
      <c r="AD37" s="2">
        <f t="shared" si="1"/>
        <v>0.73999999999999844</v>
      </c>
      <c r="AE37" s="167">
        <f t="shared" si="2"/>
        <v>6.1407652338214547E-3</v>
      </c>
    </row>
    <row r="38" spans="15:31" x14ac:dyDescent="0.25">
      <c r="W38" s="162">
        <v>42283</v>
      </c>
      <c r="X38" s="12">
        <v>21.35</v>
      </c>
      <c r="Y38" s="12">
        <v>21.8</v>
      </c>
      <c r="Z38" s="12">
        <v>21.02</v>
      </c>
      <c r="AA38" s="12">
        <v>21.17</v>
      </c>
      <c r="AB38" s="117">
        <v>2303200</v>
      </c>
      <c r="AC38" s="12">
        <v>21.17</v>
      </c>
      <c r="AD38" s="2">
        <f t="shared" si="1"/>
        <v>0.78000000000000114</v>
      </c>
      <c r="AE38" s="167">
        <f t="shared" si="2"/>
        <v>-1.0285179990649818E-2</v>
      </c>
    </row>
    <row r="39" spans="15:31" x14ac:dyDescent="0.25">
      <c r="W39" s="162">
        <v>42282</v>
      </c>
      <c r="X39" s="12">
        <v>20.66</v>
      </c>
      <c r="Y39" s="12">
        <v>21.51</v>
      </c>
      <c r="Z39" s="12">
        <v>20.66</v>
      </c>
      <c r="AA39" s="12">
        <v>21.39</v>
      </c>
      <c r="AB39" s="117">
        <v>3406000</v>
      </c>
      <c r="AC39" s="12">
        <v>21.39</v>
      </c>
      <c r="AD39" s="2">
        <f t="shared" si="1"/>
        <v>0.85000000000000142</v>
      </c>
      <c r="AE39" s="167">
        <f t="shared" si="2"/>
        <v>4.3923865300146581E-2</v>
      </c>
    </row>
    <row r="40" spans="15:31" x14ac:dyDescent="0.25">
      <c r="W40" s="162">
        <v>42279</v>
      </c>
      <c r="X40" s="12">
        <v>19.170000000000002</v>
      </c>
      <c r="Y40" s="12">
        <v>20.52</v>
      </c>
      <c r="Z40" s="12">
        <v>18.920000000000002</v>
      </c>
      <c r="AA40" s="12">
        <v>20.49</v>
      </c>
      <c r="AB40" s="117">
        <v>2301400</v>
      </c>
      <c r="AC40" s="12">
        <v>20.49</v>
      </c>
      <c r="AD40" s="2">
        <f t="shared" si="1"/>
        <v>1.5999999999999979</v>
      </c>
      <c r="AE40" s="167">
        <f t="shared" si="2"/>
        <v>4.9692622950819665E-2</v>
      </c>
    </row>
    <row r="41" spans="15:31" x14ac:dyDescent="0.25">
      <c r="W41" s="162">
        <v>42278</v>
      </c>
      <c r="X41" s="12">
        <v>19.13</v>
      </c>
      <c r="Y41" s="12">
        <v>19.579999999999998</v>
      </c>
      <c r="Z41" s="12">
        <v>18.739999999999998</v>
      </c>
      <c r="AA41" s="12">
        <v>19.52</v>
      </c>
      <c r="AB41" s="117">
        <v>2182800</v>
      </c>
      <c r="AC41" s="12">
        <v>19.52</v>
      </c>
      <c r="AD41" s="2">
        <f t="shared" si="1"/>
        <v>0.83999999999999986</v>
      </c>
      <c r="AE41" s="167">
        <f t="shared" si="2"/>
        <v>2.1454735740449982E-2</v>
      </c>
    </row>
    <row r="42" spans="15:31" x14ac:dyDescent="0.25">
      <c r="W42" s="162">
        <v>42277</v>
      </c>
      <c r="X42" s="12">
        <v>18.989999999999998</v>
      </c>
      <c r="Y42" s="12">
        <v>19.29</v>
      </c>
      <c r="Z42" s="12">
        <v>18.760000000000002</v>
      </c>
      <c r="AA42" s="12">
        <v>19.11</v>
      </c>
      <c r="AB42" s="117">
        <v>1456600</v>
      </c>
      <c r="AC42" s="12">
        <v>19.11</v>
      </c>
      <c r="AD42" s="2">
        <f t="shared" si="1"/>
        <v>0.52999999999999758</v>
      </c>
      <c r="AE42" s="167">
        <f t="shared" si="2"/>
        <v>2.5214592274678038E-2</v>
      </c>
    </row>
    <row r="43" spans="15:31" x14ac:dyDescent="0.25">
      <c r="O43" s="47"/>
      <c r="W43" s="162">
        <v>42276</v>
      </c>
      <c r="X43" s="12">
        <v>18.8</v>
      </c>
      <c r="Y43" s="12">
        <v>19.05</v>
      </c>
      <c r="Z43" s="12">
        <v>18.46</v>
      </c>
      <c r="AA43" s="12">
        <v>18.64</v>
      </c>
      <c r="AB43" s="117">
        <v>1204700</v>
      </c>
      <c r="AC43" s="12">
        <v>18.64</v>
      </c>
      <c r="AD43" s="2">
        <f t="shared" si="1"/>
        <v>0.58999999999999986</v>
      </c>
      <c r="AE43" s="167">
        <f t="shared" si="2"/>
        <v>-5.3361792956242438E-3</v>
      </c>
    </row>
    <row r="44" spans="15:31" ht="20.25" thickBot="1" x14ac:dyDescent="0.35">
      <c r="O44" s="338" t="s">
        <v>78</v>
      </c>
      <c r="P44" s="338"/>
      <c r="T44" s="113" t="s">
        <v>129</v>
      </c>
      <c r="W44" s="162">
        <v>42275</v>
      </c>
      <c r="X44" s="12">
        <v>19.28</v>
      </c>
      <c r="Y44" s="12">
        <v>19.28</v>
      </c>
      <c r="Z44" s="12">
        <v>18.64</v>
      </c>
      <c r="AA44" s="12">
        <v>18.739999999999998</v>
      </c>
      <c r="AB44" s="117">
        <v>1406600</v>
      </c>
      <c r="AC44" s="12">
        <v>18.739999999999998</v>
      </c>
      <c r="AD44" s="2">
        <f t="shared" si="1"/>
        <v>0.64000000000000057</v>
      </c>
      <c r="AE44" s="167">
        <f t="shared" si="2"/>
        <v>-3.2024793388429784E-2</v>
      </c>
    </row>
    <row r="45" spans="15:31" ht="15.75" thickTop="1" x14ac:dyDescent="0.25">
      <c r="O45" s="105">
        <v>1.1000000000000001</v>
      </c>
      <c r="P45" s="105">
        <f>O45*$Q$4</f>
        <v>23.045000000000002</v>
      </c>
      <c r="Q45" s="2"/>
      <c r="T45" s="157" t="s">
        <v>114</v>
      </c>
      <c r="U45" s="120">
        <v>20.51</v>
      </c>
      <c r="W45" s="162">
        <v>42272</v>
      </c>
      <c r="X45" s="12">
        <v>19.8</v>
      </c>
      <c r="Y45" s="12">
        <v>19.8</v>
      </c>
      <c r="Z45" s="12">
        <v>19.21</v>
      </c>
      <c r="AA45" s="12">
        <v>19.36</v>
      </c>
      <c r="AB45" s="117">
        <v>1278800</v>
      </c>
      <c r="AC45" s="12">
        <v>19.36</v>
      </c>
      <c r="AD45" s="2">
        <f t="shared" si="1"/>
        <v>0.58999999999999986</v>
      </c>
      <c r="AE45" s="167">
        <f t="shared" si="2"/>
        <v>-8.1967213114754189E-3</v>
      </c>
    </row>
    <row r="46" spans="15:31" x14ac:dyDescent="0.25">
      <c r="O46" s="105">
        <v>1.0900000000000001</v>
      </c>
      <c r="P46" s="105">
        <f t="shared" ref="P46:P65" si="3">O46*$Q$4</f>
        <v>22.8355</v>
      </c>
      <c r="Q46" s="2"/>
      <c r="T46" s="115" t="s">
        <v>115</v>
      </c>
      <c r="U46" s="110">
        <v>20.61</v>
      </c>
      <c r="W46" s="162">
        <v>42271</v>
      </c>
      <c r="X46" s="12">
        <v>19.79</v>
      </c>
      <c r="Y46" s="12">
        <v>19.989999999999998</v>
      </c>
      <c r="Z46" s="12">
        <v>19.100000000000001</v>
      </c>
      <c r="AA46" s="12">
        <v>19.52</v>
      </c>
      <c r="AB46" s="117">
        <v>1871400</v>
      </c>
      <c r="AC46" s="12">
        <v>19.52</v>
      </c>
      <c r="AD46" s="2">
        <f t="shared" si="1"/>
        <v>0.88999999999999702</v>
      </c>
      <c r="AE46" s="167">
        <f t="shared" si="2"/>
        <v>5.6671818650180228E-3</v>
      </c>
    </row>
    <row r="47" spans="15:31" x14ac:dyDescent="0.25">
      <c r="O47" s="105">
        <v>1.08</v>
      </c>
      <c r="P47" s="105">
        <f t="shared" si="3"/>
        <v>22.626000000000001</v>
      </c>
      <c r="Q47" s="2"/>
      <c r="T47" s="115" t="s">
        <v>116</v>
      </c>
      <c r="U47" s="110" t="s">
        <v>299</v>
      </c>
      <c r="W47" s="162">
        <v>42270</v>
      </c>
      <c r="X47" s="12">
        <v>19.79</v>
      </c>
      <c r="Y47" s="12">
        <v>20</v>
      </c>
      <c r="Z47" s="12">
        <v>19.170000000000002</v>
      </c>
      <c r="AA47" s="12">
        <v>19.41</v>
      </c>
      <c r="AB47" s="117">
        <v>1122500</v>
      </c>
      <c r="AC47" s="12">
        <v>19.41</v>
      </c>
      <c r="AD47" s="2">
        <f t="shared" si="1"/>
        <v>0.82999999999999829</v>
      </c>
      <c r="AE47" s="167">
        <f t="shared" si="2"/>
        <v>-1.9201616978271829E-2</v>
      </c>
    </row>
    <row r="48" spans="15:31" x14ac:dyDescent="0.25">
      <c r="O48" s="105">
        <v>1.07</v>
      </c>
      <c r="P48" s="105">
        <f t="shared" si="3"/>
        <v>22.416499999999999</v>
      </c>
      <c r="Q48" s="2"/>
      <c r="T48" s="115" t="s">
        <v>117</v>
      </c>
      <c r="U48" s="110" t="s">
        <v>300</v>
      </c>
      <c r="W48" s="162">
        <v>42269</v>
      </c>
      <c r="X48" s="12">
        <v>19.84</v>
      </c>
      <c r="Y48" s="12">
        <v>19.98</v>
      </c>
      <c r="Z48" s="12">
        <v>19.27</v>
      </c>
      <c r="AA48" s="12">
        <v>19.79</v>
      </c>
      <c r="AB48" s="117">
        <v>1282800</v>
      </c>
      <c r="AC48" s="12">
        <v>19.79</v>
      </c>
      <c r="AD48" s="2">
        <f t="shared" si="1"/>
        <v>0.71000000000000085</v>
      </c>
      <c r="AE48" s="167">
        <f t="shared" si="2"/>
        <v>-1.9811788013868403E-2</v>
      </c>
    </row>
    <row r="49" spans="15:31" x14ac:dyDescent="0.25">
      <c r="O49" s="105">
        <v>1.06</v>
      </c>
      <c r="P49" s="105">
        <f t="shared" si="3"/>
        <v>22.207000000000001</v>
      </c>
      <c r="Q49" s="2"/>
      <c r="T49" s="115" t="s">
        <v>118</v>
      </c>
      <c r="U49" s="110">
        <v>29.94</v>
      </c>
      <c r="W49" s="162">
        <v>42268</v>
      </c>
      <c r="X49" s="12">
        <v>20.52</v>
      </c>
      <c r="Y49" s="12">
        <v>20.83</v>
      </c>
      <c r="Z49" s="12">
        <v>20.04</v>
      </c>
      <c r="AA49" s="12">
        <v>20.190000000000001</v>
      </c>
      <c r="AB49" s="117">
        <v>954200</v>
      </c>
      <c r="AC49" s="12">
        <v>20.190000000000001</v>
      </c>
      <c r="AD49" s="2">
        <f t="shared" si="1"/>
        <v>0.78999999999999915</v>
      </c>
      <c r="AE49" s="167">
        <f t="shared" si="2"/>
        <v>-9.8087297694947617E-3</v>
      </c>
    </row>
    <row r="50" spans="15:31" x14ac:dyDescent="0.25">
      <c r="O50" s="105">
        <v>1.05</v>
      </c>
      <c r="P50" s="105">
        <f t="shared" si="3"/>
        <v>21.997499999999999</v>
      </c>
      <c r="Q50" s="2"/>
      <c r="T50" s="115" t="s">
        <v>119</v>
      </c>
      <c r="U50" s="110">
        <v>1.3347899999999999</v>
      </c>
      <c r="W50" s="162">
        <v>42265</v>
      </c>
      <c r="X50" s="12">
        <v>20.37</v>
      </c>
      <c r="Y50" s="12">
        <v>20.69</v>
      </c>
      <c r="Z50" s="12">
        <v>20.170000000000002</v>
      </c>
      <c r="AA50" s="12">
        <v>20.39</v>
      </c>
      <c r="AB50" s="117">
        <v>1829900</v>
      </c>
      <c r="AC50" s="12">
        <v>20.39</v>
      </c>
      <c r="AD50" s="2">
        <f t="shared" si="1"/>
        <v>0.51999999999999957</v>
      </c>
      <c r="AE50" s="167">
        <f t="shared" si="2"/>
        <v>-1.2590799031476863E-2</v>
      </c>
    </row>
    <row r="51" spans="15:31" x14ac:dyDescent="0.25">
      <c r="O51" s="105">
        <v>1.04</v>
      </c>
      <c r="P51" s="105">
        <f t="shared" si="3"/>
        <v>21.788</v>
      </c>
      <c r="Q51" s="2"/>
      <c r="T51" s="115" t="s">
        <v>120</v>
      </c>
      <c r="U51" s="110" t="s">
        <v>160</v>
      </c>
      <c r="W51" s="162">
        <v>42264</v>
      </c>
      <c r="X51" s="12">
        <v>20.47</v>
      </c>
      <c r="Y51" s="12">
        <v>20.97</v>
      </c>
      <c r="Z51" s="12">
        <v>20.34</v>
      </c>
      <c r="AA51" s="12">
        <v>20.65</v>
      </c>
      <c r="AB51" s="117">
        <v>1423000</v>
      </c>
      <c r="AC51" s="12">
        <v>20.65</v>
      </c>
      <c r="AD51" s="2">
        <f t="shared" si="1"/>
        <v>0.62999999999999901</v>
      </c>
      <c r="AE51" s="167">
        <f t="shared" si="2"/>
        <v>8.7933561309232466E-3</v>
      </c>
    </row>
    <row r="52" spans="15:31" x14ac:dyDescent="0.25">
      <c r="O52" s="105">
        <v>1.03</v>
      </c>
      <c r="P52" s="105">
        <f t="shared" si="3"/>
        <v>21.578499999999998</v>
      </c>
      <c r="Q52" s="2"/>
      <c r="T52" s="115"/>
      <c r="U52" s="110"/>
      <c r="W52" s="162">
        <v>42263</v>
      </c>
      <c r="X52" s="12">
        <v>20.04</v>
      </c>
      <c r="Y52" s="12">
        <v>20.67</v>
      </c>
      <c r="Z52" s="12">
        <v>19.91</v>
      </c>
      <c r="AA52" s="12">
        <v>20.47</v>
      </c>
      <c r="AB52" s="117">
        <v>2081800</v>
      </c>
      <c r="AC52" s="12">
        <v>20.47</v>
      </c>
      <c r="AD52" s="2">
        <f t="shared" si="1"/>
        <v>0.76000000000000156</v>
      </c>
      <c r="AE52" s="167">
        <f t="shared" si="2"/>
        <v>1.6890213611524985E-2</v>
      </c>
    </row>
    <row r="53" spans="15:31" x14ac:dyDescent="0.25">
      <c r="O53" s="105">
        <v>1.02</v>
      </c>
      <c r="P53" s="105">
        <f t="shared" si="3"/>
        <v>21.369</v>
      </c>
      <c r="Q53" s="2"/>
      <c r="T53" s="115" t="s">
        <v>121</v>
      </c>
      <c r="U53" s="110" t="s">
        <v>301</v>
      </c>
      <c r="W53" s="162">
        <v>42262</v>
      </c>
      <c r="X53" s="12">
        <v>19.52</v>
      </c>
      <c r="Y53" s="12">
        <v>20.170000000000002</v>
      </c>
      <c r="Z53" s="12">
        <v>19.5</v>
      </c>
      <c r="AA53" s="12">
        <v>20.13</v>
      </c>
      <c r="AB53" s="117">
        <v>2071300</v>
      </c>
      <c r="AC53" s="12">
        <v>20.13</v>
      </c>
      <c r="AD53" s="2">
        <f t="shared" si="1"/>
        <v>0.67000000000000171</v>
      </c>
      <c r="AE53" s="167">
        <f t="shared" si="2"/>
        <v>3.3898305084745672E-2</v>
      </c>
    </row>
    <row r="54" spans="15:31" x14ac:dyDescent="0.25">
      <c r="O54" s="105">
        <v>1.01</v>
      </c>
      <c r="P54" s="105">
        <f t="shared" si="3"/>
        <v>21.159499999999998</v>
      </c>
      <c r="Q54" s="2"/>
      <c r="T54" s="115" t="s">
        <v>122</v>
      </c>
      <c r="U54" s="110" t="s">
        <v>194</v>
      </c>
      <c r="W54" s="162">
        <v>42261</v>
      </c>
      <c r="X54" s="12">
        <v>19.46</v>
      </c>
      <c r="Y54" s="12">
        <v>19.62</v>
      </c>
      <c r="Z54" s="12">
        <v>19.2</v>
      </c>
      <c r="AA54" s="12">
        <v>19.47</v>
      </c>
      <c r="AB54" s="117">
        <v>1421200</v>
      </c>
      <c r="AC54" s="12">
        <v>19.47</v>
      </c>
      <c r="AD54" s="2">
        <f t="shared" si="1"/>
        <v>0.42000000000000171</v>
      </c>
      <c r="AE54" s="167">
        <f t="shared" si="2"/>
        <v>1.5432098765431057E-3</v>
      </c>
    </row>
    <row r="55" spans="15:31" x14ac:dyDescent="0.25">
      <c r="O55" s="105">
        <v>1</v>
      </c>
      <c r="P55" s="105">
        <f t="shared" si="3"/>
        <v>20.95</v>
      </c>
      <c r="Q55" s="2"/>
      <c r="T55" s="115" t="s">
        <v>123</v>
      </c>
      <c r="U55" s="112">
        <v>1964215</v>
      </c>
      <c r="W55" s="162">
        <v>42258</v>
      </c>
      <c r="X55" s="12">
        <v>18.670000000000002</v>
      </c>
      <c r="Y55" s="12">
        <v>19.46</v>
      </c>
      <c r="Z55" s="12">
        <v>18.66</v>
      </c>
      <c r="AA55" s="12">
        <v>19.440000000000001</v>
      </c>
      <c r="AB55" s="117">
        <v>2094800</v>
      </c>
      <c r="AC55" s="12">
        <v>19.440000000000001</v>
      </c>
      <c r="AD55" s="2">
        <f t="shared" si="1"/>
        <v>0.80000000000000071</v>
      </c>
      <c r="AE55" s="167">
        <f t="shared" si="2"/>
        <v>3.6247334754797356E-2</v>
      </c>
    </row>
    <row r="56" spans="15:31" x14ac:dyDescent="0.25">
      <c r="O56" s="105">
        <v>0.99</v>
      </c>
      <c r="P56" s="105">
        <f t="shared" si="3"/>
        <v>20.740500000000001</v>
      </c>
      <c r="Q56" s="2"/>
      <c r="T56" s="115" t="s">
        <v>126</v>
      </c>
      <c r="U56" s="112">
        <v>2402550</v>
      </c>
      <c r="W56" s="162">
        <v>42257</v>
      </c>
      <c r="X56" s="12">
        <v>18.21</v>
      </c>
      <c r="Y56" s="12">
        <v>18.920000000000002</v>
      </c>
      <c r="Z56" s="12">
        <v>18.21</v>
      </c>
      <c r="AA56" s="12">
        <v>18.760000000000002</v>
      </c>
      <c r="AB56" s="117">
        <v>2719900</v>
      </c>
      <c r="AC56" s="12">
        <v>18.760000000000002</v>
      </c>
      <c r="AD56" s="2">
        <f t="shared" si="1"/>
        <v>0.71000000000000085</v>
      </c>
      <c r="AE56" s="167">
        <f t="shared" si="2"/>
        <v>1.1866235167206085E-2</v>
      </c>
    </row>
    <row r="57" spans="15:31" x14ac:dyDescent="0.25">
      <c r="O57" s="105">
        <v>0.98</v>
      </c>
      <c r="P57" s="105">
        <f t="shared" si="3"/>
        <v>20.530999999999999</v>
      </c>
      <c r="Q57" s="2"/>
      <c r="T57" s="115" t="s">
        <v>124</v>
      </c>
      <c r="U57" s="110" t="s">
        <v>302</v>
      </c>
      <c r="W57" s="162">
        <v>42256</v>
      </c>
      <c r="X57" s="12">
        <v>20.04</v>
      </c>
      <c r="Y57" s="12">
        <v>20.05</v>
      </c>
      <c r="Z57" s="12">
        <v>18.5</v>
      </c>
      <c r="AA57" s="12">
        <v>18.54</v>
      </c>
      <c r="AB57" s="117">
        <v>2118500</v>
      </c>
      <c r="AC57" s="12">
        <v>18.54</v>
      </c>
      <c r="AD57" s="2">
        <f t="shared" si="1"/>
        <v>1.5500000000000007</v>
      </c>
      <c r="AE57" s="167">
        <f t="shared" si="2"/>
        <v>-6.5524193548387122E-2</v>
      </c>
    </row>
    <row r="58" spans="15:31" x14ac:dyDescent="0.25">
      <c r="O58" s="105">
        <v>0.97</v>
      </c>
      <c r="P58" s="105">
        <f t="shared" si="3"/>
        <v>20.3215</v>
      </c>
      <c r="T58" s="115" t="s">
        <v>127</v>
      </c>
      <c r="U58" s="110">
        <v>32.58</v>
      </c>
      <c r="W58" s="162">
        <v>42255</v>
      </c>
      <c r="X58" s="12">
        <v>19.64</v>
      </c>
      <c r="Y58" s="12">
        <v>19.91</v>
      </c>
      <c r="Z58" s="12">
        <v>19.5</v>
      </c>
      <c r="AA58" s="12">
        <v>19.84</v>
      </c>
      <c r="AB58" s="117">
        <v>1789100</v>
      </c>
      <c r="AC58" s="12">
        <v>19.84</v>
      </c>
      <c r="AD58" s="2">
        <f t="shared" si="1"/>
        <v>0.41000000000000014</v>
      </c>
      <c r="AE58" s="167">
        <f t="shared" si="2"/>
        <v>2.851218247796794E-2</v>
      </c>
    </row>
    <row r="59" spans="15:31" x14ac:dyDescent="0.25">
      <c r="O59" s="105">
        <v>0.96</v>
      </c>
      <c r="P59" s="105">
        <f t="shared" si="3"/>
        <v>20.111999999999998</v>
      </c>
      <c r="T59" s="115" t="s">
        <v>128</v>
      </c>
      <c r="U59" s="110">
        <v>0.64</v>
      </c>
      <c r="W59" s="162">
        <v>42251</v>
      </c>
      <c r="X59" s="12">
        <v>19.04</v>
      </c>
      <c r="Y59" s="12">
        <v>19.45</v>
      </c>
      <c r="Z59" s="12">
        <v>18.96</v>
      </c>
      <c r="AA59" s="12">
        <v>19.29</v>
      </c>
      <c r="AB59" s="117">
        <v>1811400</v>
      </c>
      <c r="AC59" s="12">
        <v>19.29</v>
      </c>
      <c r="AD59" s="2">
        <f t="shared" si="1"/>
        <v>0.48999999999999844</v>
      </c>
      <c r="AE59" s="167">
        <f t="shared" si="2"/>
        <v>-6.1823802163833985E-3</v>
      </c>
    </row>
    <row r="60" spans="15:31" x14ac:dyDescent="0.25">
      <c r="O60" s="105">
        <v>0.95</v>
      </c>
      <c r="P60" s="105">
        <f t="shared" si="3"/>
        <v>19.9025</v>
      </c>
      <c r="T60" s="115" t="s">
        <v>125</v>
      </c>
      <c r="U60" s="110" t="s">
        <v>142</v>
      </c>
      <c r="W60" s="162">
        <v>42250</v>
      </c>
      <c r="X60" s="12">
        <v>19.010000000000002</v>
      </c>
      <c r="Y60" s="12">
        <v>19.489999999999998</v>
      </c>
      <c r="Z60" s="12">
        <v>18.93</v>
      </c>
      <c r="AA60" s="12">
        <v>19.41</v>
      </c>
      <c r="AB60" s="117">
        <v>1488000</v>
      </c>
      <c r="AC60" s="12">
        <v>19.41</v>
      </c>
      <c r="AD60" s="2">
        <f t="shared" si="1"/>
        <v>0.55999999999999872</v>
      </c>
      <c r="AE60" s="167">
        <f t="shared" si="2"/>
        <v>2.0504731861198833E-2</v>
      </c>
    </row>
    <row r="61" spans="15:31" x14ac:dyDescent="0.25">
      <c r="O61" s="105">
        <v>0.94</v>
      </c>
      <c r="P61" s="105">
        <f t="shared" si="3"/>
        <v>19.692999999999998</v>
      </c>
      <c r="W61" s="162">
        <v>42249</v>
      </c>
      <c r="X61" s="12">
        <v>18.78</v>
      </c>
      <c r="Y61" s="12">
        <v>19.03</v>
      </c>
      <c r="Z61" s="12">
        <v>18.45</v>
      </c>
      <c r="AA61" s="12">
        <v>19.02</v>
      </c>
      <c r="AB61" s="117">
        <v>1093000</v>
      </c>
      <c r="AC61" s="12">
        <v>19.02</v>
      </c>
      <c r="AD61" s="2">
        <f t="shared" si="1"/>
        <v>0.58000000000000185</v>
      </c>
      <c r="AE61" s="167">
        <f t="shared" si="2"/>
        <v>3.0894308943089532E-2</v>
      </c>
    </row>
    <row r="62" spans="15:31" x14ac:dyDescent="0.25">
      <c r="O62" s="105">
        <v>0.93</v>
      </c>
      <c r="P62" s="105">
        <f t="shared" si="3"/>
        <v>19.483499999999999</v>
      </c>
      <c r="W62" s="162">
        <v>42248</v>
      </c>
      <c r="X62" s="12">
        <v>18.5</v>
      </c>
      <c r="Y62" s="12">
        <v>18.78</v>
      </c>
      <c r="Z62" s="12">
        <v>18.309999999999999</v>
      </c>
      <c r="AA62" s="12">
        <v>18.45</v>
      </c>
      <c r="AB62" s="117">
        <v>1584900</v>
      </c>
      <c r="AC62" s="12">
        <v>18.45</v>
      </c>
      <c r="AD62" s="2">
        <f t="shared" si="1"/>
        <v>0.47000000000000242</v>
      </c>
      <c r="AE62" s="167">
        <f t="shared" si="2"/>
        <v>-2.6898734177215222E-2</v>
      </c>
    </row>
    <row r="63" spans="15:31" x14ac:dyDescent="0.25">
      <c r="O63" s="105">
        <v>0.92</v>
      </c>
      <c r="P63" s="105">
        <f t="shared" si="3"/>
        <v>19.274000000000001</v>
      </c>
      <c r="W63" s="162">
        <v>42247</v>
      </c>
      <c r="X63" s="12">
        <v>18.760000000000002</v>
      </c>
      <c r="Y63" s="12">
        <v>19.309999999999999</v>
      </c>
      <c r="Z63" s="12">
        <v>18.59</v>
      </c>
      <c r="AA63" s="12">
        <v>18.96</v>
      </c>
      <c r="AB63" s="117">
        <v>1232700</v>
      </c>
      <c r="AC63" s="12">
        <v>18.96</v>
      </c>
      <c r="AD63" s="2">
        <f t="shared" si="1"/>
        <v>0.71999999999999886</v>
      </c>
      <c r="AE63" s="167">
        <f t="shared" si="2"/>
        <v>4.237288135593209E-3</v>
      </c>
    </row>
    <row r="64" spans="15:31" x14ac:dyDescent="0.25">
      <c r="O64" s="105">
        <v>0.91</v>
      </c>
      <c r="P64" s="105">
        <f t="shared" si="3"/>
        <v>19.064499999999999</v>
      </c>
      <c r="W64" s="162">
        <v>42244</v>
      </c>
      <c r="X64" s="12">
        <v>18.420000000000002</v>
      </c>
      <c r="Y64" s="12">
        <v>19.13</v>
      </c>
      <c r="Z64" s="12">
        <v>18.37</v>
      </c>
      <c r="AA64" s="12">
        <v>18.88</v>
      </c>
      <c r="AB64" s="117">
        <v>1443700</v>
      </c>
      <c r="AC64" s="12">
        <v>18.88</v>
      </c>
      <c r="AD64" s="2">
        <f t="shared" si="1"/>
        <v>0.75999999999999801</v>
      </c>
      <c r="AE64" s="167">
        <f t="shared" si="2"/>
        <v>2.4972855591747889E-2</v>
      </c>
    </row>
    <row r="65" spans="15:31" x14ac:dyDescent="0.25">
      <c r="O65" s="105">
        <v>0.9</v>
      </c>
      <c r="P65" s="105">
        <f t="shared" si="3"/>
        <v>18.855</v>
      </c>
      <c r="W65" s="162">
        <v>42243</v>
      </c>
      <c r="X65" s="12">
        <v>17.93</v>
      </c>
      <c r="Y65" s="12">
        <v>18.61</v>
      </c>
      <c r="Z65" s="12">
        <v>17.88</v>
      </c>
      <c r="AA65" s="12">
        <v>18.420000000000002</v>
      </c>
      <c r="AB65" s="117">
        <v>1506200</v>
      </c>
      <c r="AC65" s="12">
        <v>18.420000000000002</v>
      </c>
      <c r="AD65" s="2">
        <f t="shared" si="1"/>
        <v>0.73000000000000043</v>
      </c>
      <c r="AE65" s="167">
        <f t="shared" si="2"/>
        <v>3.8331454340473803E-2</v>
      </c>
    </row>
    <row r="66" spans="15:31" x14ac:dyDescent="0.25">
      <c r="O66" s="47"/>
      <c r="W66" s="162">
        <v>42242</v>
      </c>
      <c r="X66" s="12">
        <v>17.489999999999998</v>
      </c>
      <c r="Y66" s="12">
        <v>17.87</v>
      </c>
      <c r="Z66" s="12">
        <v>17.07</v>
      </c>
      <c r="AA66" s="12">
        <v>17.739999999999998</v>
      </c>
      <c r="AB66" s="117">
        <v>2174200</v>
      </c>
      <c r="AC66" s="12">
        <v>17.739999999999998</v>
      </c>
      <c r="AD66" s="2">
        <f t="shared" si="1"/>
        <v>0.80000000000000071</v>
      </c>
      <c r="AE66" s="167">
        <f t="shared" si="2"/>
        <v>4.1079812206572752E-2</v>
      </c>
    </row>
    <row r="67" spans="15:31" x14ac:dyDescent="0.25">
      <c r="W67" s="162">
        <v>42241</v>
      </c>
      <c r="X67" s="12">
        <v>17.82</v>
      </c>
      <c r="Y67" s="12">
        <v>17.86</v>
      </c>
      <c r="Z67" s="12">
        <v>17.010000000000002</v>
      </c>
      <c r="AA67" s="12">
        <v>17.04</v>
      </c>
      <c r="AB67" s="117">
        <v>2507900</v>
      </c>
      <c r="AC67" s="12">
        <v>17.04</v>
      </c>
      <c r="AD67" s="2">
        <f t="shared" ref="AD67:AD68" si="4">Y67-Z67</f>
        <v>0.84999999999999787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42333</v>
      </c>
      <c r="X2" s="12">
        <v>43</v>
      </c>
      <c r="Y2" s="12">
        <v>43.58</v>
      </c>
      <c r="Z2" s="12">
        <v>42.47</v>
      </c>
      <c r="AA2" s="12">
        <v>42.9</v>
      </c>
      <c r="AB2" s="117">
        <v>2923300</v>
      </c>
      <c r="AC2" s="12">
        <v>42.9</v>
      </c>
      <c r="AD2" s="2">
        <f>Y2-Z2</f>
        <v>1.1099999999999994</v>
      </c>
      <c r="AE2" s="167">
        <f>AC2/AC3-1</f>
        <v>2.3364485981309802E-3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42332</v>
      </c>
      <c r="X3" s="12">
        <v>41.9</v>
      </c>
      <c r="Y3" s="12">
        <v>43.24</v>
      </c>
      <c r="Z3" s="12">
        <v>41.84</v>
      </c>
      <c r="AA3" s="12">
        <v>42.8</v>
      </c>
      <c r="AB3" s="117">
        <v>3191000</v>
      </c>
      <c r="AC3" s="12">
        <v>42.8</v>
      </c>
      <c r="AD3" s="2">
        <f t="shared" ref="AD3:AD66" si="1">Y3-Z3</f>
        <v>1.3999999999999986</v>
      </c>
      <c r="AE3" s="167">
        <f t="shared" ref="AE3:AE66" si="2">AC3/AC4-1</f>
        <v>1.3737565135007124E-2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42.9</v>
      </c>
      <c r="W4" s="162">
        <v>42331</v>
      </c>
      <c r="X4" s="12">
        <v>41.05</v>
      </c>
      <c r="Y4" s="12">
        <v>42.55</v>
      </c>
      <c r="Z4" s="12">
        <v>41.01</v>
      </c>
      <c r="AA4" s="12">
        <v>42.22</v>
      </c>
      <c r="AB4" s="117">
        <v>3113900</v>
      </c>
      <c r="AC4" s="12">
        <v>42.22</v>
      </c>
      <c r="AD4" s="2">
        <f t="shared" si="1"/>
        <v>1.5399999999999991</v>
      </c>
      <c r="AE4" s="167">
        <f t="shared" si="2"/>
        <v>2.6501337223437726E-2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2145</v>
      </c>
      <c r="W5" s="162">
        <v>42328</v>
      </c>
      <c r="X5" s="12">
        <v>41.19</v>
      </c>
      <c r="Y5" s="12">
        <v>41.99</v>
      </c>
      <c r="Z5" s="12">
        <v>40.93</v>
      </c>
      <c r="AA5" s="12">
        <v>41.13</v>
      </c>
      <c r="AB5" s="117">
        <v>2167900</v>
      </c>
      <c r="AC5" s="12">
        <v>41.13</v>
      </c>
      <c r="AD5" s="2">
        <f t="shared" si="1"/>
        <v>1.0600000000000023</v>
      </c>
      <c r="AE5" s="167">
        <f t="shared" si="2"/>
        <v>6.1154598825832185E-3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42327</v>
      </c>
      <c r="X6" s="12">
        <v>40.950000000000003</v>
      </c>
      <c r="Y6" s="12">
        <v>41.43</v>
      </c>
      <c r="Z6" s="12">
        <v>40.56</v>
      </c>
      <c r="AA6" s="12">
        <v>40.880000000000003</v>
      </c>
      <c r="AB6" s="117">
        <v>1911100</v>
      </c>
      <c r="AC6" s="12">
        <v>40.880000000000003</v>
      </c>
      <c r="AD6" s="2">
        <f t="shared" si="1"/>
        <v>0.86999999999999744</v>
      </c>
      <c r="AE6" s="167">
        <f t="shared" si="2"/>
        <v>7.3439412484699318E-4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225.5299999999952</v>
      </c>
      <c r="R7" s="249" t="s">
        <v>246</v>
      </c>
      <c r="W7" s="162">
        <v>42326</v>
      </c>
      <c r="X7" s="12">
        <v>39.380000000000003</v>
      </c>
      <c r="Y7" s="12">
        <v>41.02</v>
      </c>
      <c r="Z7" s="12">
        <v>39.35</v>
      </c>
      <c r="AA7" s="12">
        <v>40.85</v>
      </c>
      <c r="AB7" s="117">
        <v>2492700</v>
      </c>
      <c r="AC7" s="12">
        <v>40.85</v>
      </c>
      <c r="AD7" s="2">
        <f t="shared" si="1"/>
        <v>1.6700000000000017</v>
      </c>
      <c r="AE7" s="167">
        <f t="shared" si="2"/>
        <v>3.8911495422176978E-2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0.11749597545155416</v>
      </c>
      <c r="W8" s="162">
        <v>42325</v>
      </c>
      <c r="X8" s="12">
        <v>39.53</v>
      </c>
      <c r="Y8" s="12">
        <v>39.86</v>
      </c>
      <c r="Z8" s="12">
        <v>38.69</v>
      </c>
      <c r="AA8" s="12">
        <v>39.32</v>
      </c>
      <c r="AB8" s="117">
        <v>2636900</v>
      </c>
      <c r="AC8" s="12">
        <v>39.32</v>
      </c>
      <c r="AD8" s="2">
        <f t="shared" si="1"/>
        <v>1.1700000000000017</v>
      </c>
      <c r="AE8" s="167">
        <f t="shared" si="2"/>
        <v>-8.8227880010083304E-3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42324</v>
      </c>
      <c r="X9" s="12">
        <v>38.89</v>
      </c>
      <c r="Y9" s="12">
        <v>39.81</v>
      </c>
      <c r="Z9" s="12">
        <v>38.47</v>
      </c>
      <c r="AA9" s="12">
        <v>39.67</v>
      </c>
      <c r="AB9" s="117">
        <v>2632700</v>
      </c>
      <c r="AC9" s="12">
        <v>39.67</v>
      </c>
      <c r="AD9" s="2">
        <f t="shared" si="1"/>
        <v>1.3400000000000034</v>
      </c>
      <c r="AE9" s="167">
        <f t="shared" si="2"/>
        <v>1.7179487179487252E-2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42321</v>
      </c>
      <c r="X10" s="12">
        <v>40.9</v>
      </c>
      <c r="Y10" s="12">
        <v>40.9</v>
      </c>
      <c r="Z10" s="12">
        <v>38.96</v>
      </c>
      <c r="AA10" s="12">
        <v>39</v>
      </c>
      <c r="AB10" s="117">
        <v>5369400</v>
      </c>
      <c r="AC10" s="12">
        <v>39</v>
      </c>
      <c r="AD10" s="2">
        <f t="shared" si="1"/>
        <v>1.9399999999999977</v>
      </c>
      <c r="AE10" s="167">
        <f t="shared" si="2"/>
        <v>-6.3400576368876083E-2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42320</v>
      </c>
      <c r="X11" s="12">
        <v>41.01</v>
      </c>
      <c r="Y11" s="12">
        <v>42.16</v>
      </c>
      <c r="Z11" s="12">
        <v>40.840000000000003</v>
      </c>
      <c r="AA11" s="12">
        <v>41.64</v>
      </c>
      <c r="AB11" s="117">
        <v>2529300</v>
      </c>
      <c r="AC11" s="12">
        <v>41.64</v>
      </c>
      <c r="AD11" s="2">
        <f t="shared" si="1"/>
        <v>1.3199999999999932</v>
      </c>
      <c r="AE11" s="167">
        <f t="shared" si="2"/>
        <v>7.9883805374001415E-3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42319</v>
      </c>
      <c r="X12" s="12">
        <v>42.99</v>
      </c>
      <c r="Y12" s="12">
        <v>42.99</v>
      </c>
      <c r="Z12" s="12">
        <v>41.24</v>
      </c>
      <c r="AA12" s="12">
        <v>41.31</v>
      </c>
      <c r="AB12" s="117">
        <v>3462200</v>
      </c>
      <c r="AC12" s="12">
        <v>41.31</v>
      </c>
      <c r="AD12" s="2">
        <f t="shared" si="1"/>
        <v>1.75</v>
      </c>
      <c r="AE12" s="167">
        <f t="shared" si="2"/>
        <v>-4.1531322505800494E-2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42318</v>
      </c>
      <c r="X13" s="12">
        <v>42.39</v>
      </c>
      <c r="Y13" s="12">
        <v>43.17</v>
      </c>
      <c r="Z13" s="12">
        <v>42.05</v>
      </c>
      <c r="AA13" s="12">
        <v>43.1</v>
      </c>
      <c r="AB13" s="117">
        <v>2297000</v>
      </c>
      <c r="AC13" s="12">
        <v>43.1</v>
      </c>
      <c r="AD13" s="2">
        <f t="shared" si="1"/>
        <v>1.1200000000000045</v>
      </c>
      <c r="AE13" s="167">
        <f t="shared" si="2"/>
        <v>6.0690943043884005E-3</v>
      </c>
    </row>
    <row r="14" spans="1:31" x14ac:dyDescent="0.25">
      <c r="W14" s="162">
        <v>42317</v>
      </c>
      <c r="X14" s="12">
        <v>43.53</v>
      </c>
      <c r="Y14" s="12">
        <v>44.19</v>
      </c>
      <c r="Z14" s="12">
        <v>42.38</v>
      </c>
      <c r="AA14" s="12">
        <v>42.84</v>
      </c>
      <c r="AB14" s="117">
        <v>3574300</v>
      </c>
      <c r="AC14" s="12">
        <v>42.84</v>
      </c>
      <c r="AD14" s="2">
        <f t="shared" si="1"/>
        <v>1.8099999999999952</v>
      </c>
      <c r="AE14" s="167">
        <f t="shared" si="2"/>
        <v>-1.4719411223550916E-2</v>
      </c>
    </row>
    <row r="15" spans="1:31" x14ac:dyDescent="0.25">
      <c r="W15" s="162">
        <v>42314</v>
      </c>
      <c r="X15" s="12">
        <v>43.13</v>
      </c>
      <c r="Y15" s="12">
        <v>43.93</v>
      </c>
      <c r="Z15" s="12">
        <v>42.97</v>
      </c>
      <c r="AA15" s="12">
        <v>43.48</v>
      </c>
      <c r="AB15" s="117">
        <v>3772400</v>
      </c>
      <c r="AC15" s="12">
        <v>43.48</v>
      </c>
      <c r="AD15" s="2">
        <f t="shared" si="1"/>
        <v>0.96000000000000085</v>
      </c>
      <c r="AE15" s="167">
        <f t="shared" si="2"/>
        <v>-2.2993791676262365E-4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42313</v>
      </c>
      <c r="X16" s="12">
        <v>43.11</v>
      </c>
      <c r="Y16" s="12">
        <v>43.93</v>
      </c>
      <c r="Z16" s="12">
        <v>42.9</v>
      </c>
      <c r="AA16" s="12">
        <v>43.49</v>
      </c>
      <c r="AB16" s="117">
        <v>5228400</v>
      </c>
      <c r="AC16" s="12">
        <v>43.49</v>
      </c>
      <c r="AD16" s="2">
        <f t="shared" si="1"/>
        <v>1.0300000000000011</v>
      </c>
      <c r="AE16" s="167">
        <f t="shared" si="2"/>
        <v>2.161146347192866E-2</v>
      </c>
    </row>
    <row r="17" spans="2:31" x14ac:dyDescent="0.25">
      <c r="G17" s="2"/>
      <c r="W17" s="162">
        <v>42312</v>
      </c>
      <c r="X17" s="12">
        <v>39.99</v>
      </c>
      <c r="Y17" s="12">
        <v>44.8</v>
      </c>
      <c r="Z17" s="12">
        <v>39.549999999999997</v>
      </c>
      <c r="AA17" s="12">
        <v>42.57</v>
      </c>
      <c r="AB17" s="117">
        <v>20652400</v>
      </c>
      <c r="AC17" s="12">
        <v>42.57</v>
      </c>
      <c r="AD17" s="2">
        <f t="shared" si="1"/>
        <v>5.25</v>
      </c>
      <c r="AE17" s="167">
        <f t="shared" si="2"/>
        <v>8.2655137334689766E-2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1" t="s">
        <v>234</v>
      </c>
      <c r="H18" s="255" t="s">
        <v>98</v>
      </c>
      <c r="W18" s="162">
        <v>42311</v>
      </c>
      <c r="X18" s="12">
        <v>38.89</v>
      </c>
      <c r="Y18" s="12">
        <v>39.69</v>
      </c>
      <c r="Z18" s="12">
        <v>38.53</v>
      </c>
      <c r="AA18" s="12">
        <v>39.32</v>
      </c>
      <c r="AB18" s="117">
        <v>5695500</v>
      </c>
      <c r="AC18" s="12">
        <v>39.32</v>
      </c>
      <c r="AD18" s="2">
        <f t="shared" si="1"/>
        <v>1.1599999999999966</v>
      </c>
      <c r="AE18" s="167">
        <f t="shared" si="2"/>
        <v>9.2402464065708401E-3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6">
        <f>IF(C19=0, D19, (E19-D19)/D19)</f>
        <v>-7.5525812619502947E-2</v>
      </c>
      <c r="W19" s="162">
        <v>42310</v>
      </c>
      <c r="X19" s="12">
        <v>38.92</v>
      </c>
      <c r="Y19" s="12">
        <v>39.090000000000003</v>
      </c>
      <c r="Z19" s="12">
        <v>37.9</v>
      </c>
      <c r="AA19" s="12">
        <v>38.96</v>
      </c>
      <c r="AB19" s="117">
        <v>4349200</v>
      </c>
      <c r="AC19" s="12">
        <v>38.96</v>
      </c>
      <c r="AD19" s="2">
        <f t="shared" si="1"/>
        <v>1.1900000000000048</v>
      </c>
      <c r="AE19" s="167">
        <f t="shared" si="2"/>
        <v>8.2815734989647449E-3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6">
        <f>IF(C20=0, D20, (E20-D20)/D20)</f>
        <v>2.0618556701030914E-2</v>
      </c>
      <c r="W20" s="162">
        <v>42307</v>
      </c>
      <c r="X20" s="12">
        <v>38.979999999999997</v>
      </c>
      <c r="Y20" s="12">
        <v>39</v>
      </c>
      <c r="Z20" s="12">
        <v>38.020000000000003</v>
      </c>
      <c r="AA20" s="12">
        <v>38.64</v>
      </c>
      <c r="AB20" s="117">
        <v>4768300</v>
      </c>
      <c r="AC20" s="12">
        <v>38.64</v>
      </c>
      <c r="AD20" s="2">
        <f t="shared" si="1"/>
        <v>0.97999999999999687</v>
      </c>
      <c r="AE20" s="167">
        <f t="shared" si="2"/>
        <v>-1.2923235978288261E-3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6">
        <f>IF(C21=0, D21, (E21-D21)/D21)</f>
        <v>5.5326377092938632E-2</v>
      </c>
      <c r="W21" s="162">
        <v>42306</v>
      </c>
      <c r="X21" s="12">
        <v>38.76</v>
      </c>
      <c r="Y21" s="12">
        <v>38.79</v>
      </c>
      <c r="Z21" s="12">
        <v>37.909999999999997</v>
      </c>
      <c r="AA21" s="12">
        <v>38.69</v>
      </c>
      <c r="AB21" s="117">
        <v>4809100</v>
      </c>
      <c r="AC21" s="12">
        <v>38.69</v>
      </c>
      <c r="AD21" s="2">
        <f t="shared" si="1"/>
        <v>0.88000000000000256</v>
      </c>
      <c r="AE21" s="167">
        <f t="shared" si="2"/>
        <v>3.8920601971976776E-3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6">
        <f t="shared" ref="H22:H25" si="5">IF(C22=0, D22, (E22-D22)/D22)</f>
        <v>5.945419103313835E-2</v>
      </c>
      <c r="W22" s="162">
        <v>42305</v>
      </c>
      <c r="X22" s="12">
        <v>39.380000000000003</v>
      </c>
      <c r="Y22" s="12">
        <v>39.479999999999997</v>
      </c>
      <c r="Z22" s="12">
        <v>38.18</v>
      </c>
      <c r="AA22" s="12">
        <v>38.54</v>
      </c>
      <c r="AB22" s="117">
        <v>4030300</v>
      </c>
      <c r="AC22" s="12">
        <v>38.54</v>
      </c>
      <c r="AD22" s="2">
        <f t="shared" si="1"/>
        <v>1.2999999999999972</v>
      </c>
      <c r="AE22" s="167">
        <f t="shared" si="2"/>
        <v>-3.6194415718717732E-3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6">
        <f t="shared" si="5"/>
        <v>2.3330058939096336E-2</v>
      </c>
      <c r="W23" s="162">
        <v>42304</v>
      </c>
      <c r="X23" s="12">
        <v>39.43</v>
      </c>
      <c r="Y23" s="12">
        <v>39.799999999999997</v>
      </c>
      <c r="Z23" s="12">
        <v>38.58</v>
      </c>
      <c r="AA23" s="12">
        <v>38.68</v>
      </c>
      <c r="AB23" s="117">
        <v>2853500</v>
      </c>
      <c r="AC23" s="12">
        <v>38.68</v>
      </c>
      <c r="AD23" s="2">
        <f t="shared" si="1"/>
        <v>1.2199999999999989</v>
      </c>
      <c r="AE23" s="167">
        <f t="shared" si="2"/>
        <v>-2.0639834881320818E-3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6">
        <f t="shared" si="5"/>
        <v>7.3385518590997345E-3</v>
      </c>
      <c r="W24" s="162">
        <v>42303</v>
      </c>
      <c r="X24" s="12">
        <v>38.6</v>
      </c>
      <c r="Y24" s="12">
        <v>39.25</v>
      </c>
      <c r="Z24" s="12">
        <v>38.5</v>
      </c>
      <c r="AA24" s="12">
        <v>38.76</v>
      </c>
      <c r="AB24" s="117">
        <v>4257500</v>
      </c>
      <c r="AC24" s="12">
        <v>38.76</v>
      </c>
      <c r="AD24" s="2">
        <f t="shared" si="1"/>
        <v>0.75</v>
      </c>
      <c r="AE24" s="167">
        <f t="shared" si="2"/>
        <v>5.9693745133662102E-3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6">
        <f t="shared" si="5"/>
        <v>9.9765563948944994E-2</v>
      </c>
      <c r="W25" s="162">
        <v>42300</v>
      </c>
      <c r="X25" s="12">
        <v>39.89</v>
      </c>
      <c r="Y25" s="12">
        <v>39.89</v>
      </c>
      <c r="Z25" s="12">
        <v>38.340000000000003</v>
      </c>
      <c r="AA25" s="12">
        <v>38.53</v>
      </c>
      <c r="AB25" s="117">
        <v>5859100</v>
      </c>
      <c r="AC25" s="12">
        <v>38.53</v>
      </c>
      <c r="AD25" s="2">
        <f t="shared" si="1"/>
        <v>1.5499999999999972</v>
      </c>
      <c r="AE25" s="167">
        <f t="shared" si="2"/>
        <v>-2.3568170299037017E-2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42299</v>
      </c>
      <c r="X26" s="12">
        <v>40.26</v>
      </c>
      <c r="Y26" s="12">
        <v>40.340000000000003</v>
      </c>
      <c r="Z26" s="12">
        <v>39.33</v>
      </c>
      <c r="AA26" s="12">
        <v>39.46</v>
      </c>
      <c r="AB26" s="117">
        <v>3816000</v>
      </c>
      <c r="AC26" s="12">
        <v>39.46</v>
      </c>
      <c r="AD26" s="2">
        <f t="shared" si="1"/>
        <v>1.0100000000000051</v>
      </c>
      <c r="AE26" s="167">
        <f t="shared" si="2"/>
        <v>-3.5353535353535026E-3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42298</v>
      </c>
      <c r="X27" s="12">
        <v>40.340000000000003</v>
      </c>
      <c r="Y27" s="12">
        <v>40.4</v>
      </c>
      <c r="Z27" s="12">
        <v>39.54</v>
      </c>
      <c r="AA27" s="12">
        <v>39.6</v>
      </c>
      <c r="AB27" s="117">
        <v>3356300</v>
      </c>
      <c r="AC27" s="12">
        <v>39.6</v>
      </c>
      <c r="AD27" s="2">
        <f t="shared" si="1"/>
        <v>0.85999999999999943</v>
      </c>
      <c r="AE27" s="167">
        <f t="shared" si="2"/>
        <v>-7.5187969924811471E-3</v>
      </c>
    </row>
    <row r="28" spans="2:31" x14ac:dyDescent="0.25">
      <c r="B28" s="12"/>
      <c r="C28" s="12"/>
      <c r="D28" s="53"/>
      <c r="E28" s="53"/>
      <c r="F28" s="53"/>
      <c r="G28" s="53"/>
      <c r="H28" s="316"/>
      <c r="W28" s="162">
        <v>42297</v>
      </c>
      <c r="X28" s="12">
        <v>39.880000000000003</v>
      </c>
      <c r="Y28" s="12">
        <v>40.51</v>
      </c>
      <c r="Z28" s="12">
        <v>39.69</v>
      </c>
      <c r="AA28" s="12">
        <v>39.9</v>
      </c>
      <c r="AB28" s="117">
        <v>3001700</v>
      </c>
      <c r="AC28" s="12">
        <v>39.9</v>
      </c>
      <c r="AD28" s="2">
        <f t="shared" si="1"/>
        <v>0.82000000000000028</v>
      </c>
      <c r="AE28" s="167">
        <f t="shared" si="2"/>
        <v>3.2687955745536179E-3</v>
      </c>
    </row>
    <row r="29" spans="2:31" x14ac:dyDescent="0.25">
      <c r="W29" s="162">
        <v>42296</v>
      </c>
      <c r="X29" s="12">
        <v>40.159999999999997</v>
      </c>
      <c r="Y29" s="12">
        <v>40.33</v>
      </c>
      <c r="Z29" s="12">
        <v>39.090000000000003</v>
      </c>
      <c r="AA29" s="12">
        <v>39.770000000000003</v>
      </c>
      <c r="AB29" s="117">
        <v>4450400</v>
      </c>
      <c r="AC29" s="12">
        <v>39.770000000000003</v>
      </c>
      <c r="AD29" s="2">
        <f t="shared" si="1"/>
        <v>1.2399999999999949</v>
      </c>
      <c r="AE29" s="167">
        <f t="shared" si="2"/>
        <v>-1.2661370407149874E-2</v>
      </c>
    </row>
    <row r="30" spans="2:31" x14ac:dyDescent="0.25">
      <c r="W30" s="162">
        <v>42293</v>
      </c>
      <c r="X30" s="12">
        <v>41.87</v>
      </c>
      <c r="Y30" s="12">
        <v>41.87</v>
      </c>
      <c r="Z30" s="12">
        <v>39.9</v>
      </c>
      <c r="AA30" s="12">
        <v>40.28</v>
      </c>
      <c r="AB30" s="117">
        <v>5316000</v>
      </c>
      <c r="AC30" s="12">
        <v>40.28</v>
      </c>
      <c r="AD30" s="2">
        <f t="shared" si="1"/>
        <v>1.9699999999999989</v>
      </c>
      <c r="AE30" s="167">
        <f t="shared" si="2"/>
        <v>-3.5209580838323373E-2</v>
      </c>
    </row>
    <row r="31" spans="2:31" x14ac:dyDescent="0.25">
      <c r="W31" s="162">
        <v>42292</v>
      </c>
      <c r="X31" s="12">
        <v>42.04</v>
      </c>
      <c r="Y31" s="12">
        <v>42.04</v>
      </c>
      <c r="Z31" s="12">
        <v>40.69</v>
      </c>
      <c r="AA31" s="12">
        <v>41.75</v>
      </c>
      <c r="AB31" s="117">
        <v>2044000</v>
      </c>
      <c r="AC31" s="12">
        <v>41.75</v>
      </c>
      <c r="AD31" s="2">
        <f t="shared" si="1"/>
        <v>1.3500000000000014</v>
      </c>
      <c r="AE31" s="167">
        <f t="shared" si="2"/>
        <v>-2.394636015324858E-4</v>
      </c>
    </row>
    <row r="32" spans="2:31" x14ac:dyDescent="0.25">
      <c r="W32" s="162">
        <v>42291</v>
      </c>
      <c r="X32" s="12">
        <v>41.75</v>
      </c>
      <c r="Y32" s="12">
        <v>42.18</v>
      </c>
      <c r="Z32" s="12">
        <v>41.33</v>
      </c>
      <c r="AA32" s="12">
        <v>41.76</v>
      </c>
      <c r="AB32" s="117">
        <v>1423200</v>
      </c>
      <c r="AC32" s="12">
        <v>41.76</v>
      </c>
      <c r="AD32" s="2">
        <f t="shared" si="1"/>
        <v>0.85000000000000142</v>
      </c>
      <c r="AE32" s="167">
        <f t="shared" si="2"/>
        <v>5.0541516245488083E-3</v>
      </c>
    </row>
    <row r="33" spans="15:31" x14ac:dyDescent="0.25">
      <c r="W33" s="162">
        <v>42290</v>
      </c>
      <c r="X33" s="12">
        <v>41.71</v>
      </c>
      <c r="Y33" s="12">
        <v>42.19</v>
      </c>
      <c r="Z33" s="12">
        <v>40.81</v>
      </c>
      <c r="AA33" s="12">
        <v>41.55</v>
      </c>
      <c r="AB33" s="117">
        <v>1677900</v>
      </c>
      <c r="AC33" s="12">
        <v>41.55</v>
      </c>
      <c r="AD33" s="2">
        <f t="shared" si="1"/>
        <v>1.3799999999999955</v>
      </c>
      <c r="AE33" s="167">
        <f t="shared" si="2"/>
        <v>-8.8263358778627454E-3</v>
      </c>
    </row>
    <row r="34" spans="15:31" x14ac:dyDescent="0.25">
      <c r="W34" s="162">
        <v>42289</v>
      </c>
      <c r="X34" s="12">
        <v>42.97</v>
      </c>
      <c r="Y34" s="12">
        <v>43</v>
      </c>
      <c r="Z34" s="12">
        <v>41.57</v>
      </c>
      <c r="AA34" s="12">
        <v>41.92</v>
      </c>
      <c r="AB34" s="117">
        <v>1698400</v>
      </c>
      <c r="AC34" s="12">
        <v>41.92</v>
      </c>
      <c r="AD34" s="2">
        <f t="shared" si="1"/>
        <v>1.4299999999999997</v>
      </c>
      <c r="AE34" s="167">
        <f t="shared" si="2"/>
        <v>-1.5731392345621042E-2</v>
      </c>
    </row>
    <row r="35" spans="15:31" x14ac:dyDescent="0.25">
      <c r="W35" s="162">
        <v>42286</v>
      </c>
      <c r="X35" s="12">
        <v>42.9</v>
      </c>
      <c r="Y35" s="12">
        <v>43.24</v>
      </c>
      <c r="Z35" s="12">
        <v>41.95</v>
      </c>
      <c r="AA35" s="12">
        <v>42.59</v>
      </c>
      <c r="AB35" s="117">
        <v>2126800</v>
      </c>
      <c r="AC35" s="12">
        <v>42.59</v>
      </c>
      <c r="AD35" s="2">
        <f t="shared" si="1"/>
        <v>1.2899999999999991</v>
      </c>
      <c r="AE35" s="167">
        <f t="shared" si="2"/>
        <v>-2.1144564467938332E-2</v>
      </c>
    </row>
    <row r="36" spans="15:31" x14ac:dyDescent="0.25">
      <c r="W36" s="162">
        <v>42285</v>
      </c>
      <c r="X36" s="12">
        <v>42.27</v>
      </c>
      <c r="Y36" s="12">
        <v>43.68</v>
      </c>
      <c r="Z36" s="12">
        <v>42.22</v>
      </c>
      <c r="AA36" s="12">
        <v>43.51</v>
      </c>
      <c r="AB36" s="117">
        <v>2057500</v>
      </c>
      <c r="AC36" s="12">
        <v>43.51</v>
      </c>
      <c r="AD36" s="2">
        <f t="shared" si="1"/>
        <v>1.4600000000000009</v>
      </c>
      <c r="AE36" s="167">
        <f t="shared" si="2"/>
        <v>1.8492509363295939E-2</v>
      </c>
    </row>
    <row r="37" spans="15:31" x14ac:dyDescent="0.25">
      <c r="W37" s="162">
        <v>42284</v>
      </c>
      <c r="X37" s="12">
        <v>43.33</v>
      </c>
      <c r="Y37" s="12">
        <v>43.84</v>
      </c>
      <c r="Z37" s="12">
        <v>42.13</v>
      </c>
      <c r="AA37" s="12">
        <v>42.72</v>
      </c>
      <c r="AB37" s="117">
        <v>2752500</v>
      </c>
      <c r="AC37" s="12">
        <v>42.72</v>
      </c>
      <c r="AD37" s="2">
        <f t="shared" si="1"/>
        <v>1.7100000000000009</v>
      </c>
      <c r="AE37" s="167">
        <f t="shared" si="2"/>
        <v>-1.4987318422872931E-2</v>
      </c>
    </row>
    <row r="38" spans="15:31" x14ac:dyDescent="0.25">
      <c r="W38" s="162">
        <v>42283</v>
      </c>
      <c r="X38" s="12">
        <v>43.96</v>
      </c>
      <c r="Y38" s="12">
        <v>44.38</v>
      </c>
      <c r="Z38" s="12">
        <v>43.3</v>
      </c>
      <c r="AA38" s="12">
        <v>43.37</v>
      </c>
      <c r="AB38" s="117">
        <v>1992800</v>
      </c>
      <c r="AC38" s="12">
        <v>43.37</v>
      </c>
      <c r="AD38" s="2">
        <f t="shared" si="1"/>
        <v>1.0800000000000054</v>
      </c>
      <c r="AE38" s="167">
        <f t="shared" si="2"/>
        <v>-1.1847801321485552E-2</v>
      </c>
    </row>
    <row r="39" spans="15:31" x14ac:dyDescent="0.25">
      <c r="W39" s="162">
        <v>42282</v>
      </c>
      <c r="X39" s="12">
        <v>43.74</v>
      </c>
      <c r="Y39" s="12">
        <v>44.29</v>
      </c>
      <c r="Z39" s="12">
        <v>43.14</v>
      </c>
      <c r="AA39" s="12">
        <v>43.89</v>
      </c>
      <c r="AB39" s="117">
        <v>1696700</v>
      </c>
      <c r="AC39" s="12">
        <v>43.89</v>
      </c>
      <c r="AD39" s="2">
        <f t="shared" si="1"/>
        <v>1.1499999999999986</v>
      </c>
      <c r="AE39" s="167">
        <f t="shared" si="2"/>
        <v>8.2701585113713616E-3</v>
      </c>
    </row>
    <row r="40" spans="15:31" x14ac:dyDescent="0.25">
      <c r="W40" s="162">
        <v>42279</v>
      </c>
      <c r="X40" s="12">
        <v>41.17</v>
      </c>
      <c r="Y40" s="12">
        <v>43.56</v>
      </c>
      <c r="Z40" s="12">
        <v>40.74</v>
      </c>
      <c r="AA40" s="12">
        <v>43.53</v>
      </c>
      <c r="AB40" s="117">
        <v>2547500</v>
      </c>
      <c r="AC40" s="12">
        <v>43.53</v>
      </c>
      <c r="AD40" s="2">
        <f t="shared" si="1"/>
        <v>2.8200000000000003</v>
      </c>
      <c r="AE40" s="167">
        <f t="shared" si="2"/>
        <v>4.4887181949111898E-2</v>
      </c>
    </row>
    <row r="41" spans="15:31" x14ac:dyDescent="0.25">
      <c r="W41" s="162">
        <v>42278</v>
      </c>
      <c r="X41" s="12">
        <v>42.21</v>
      </c>
      <c r="Y41" s="12">
        <v>42.61</v>
      </c>
      <c r="Z41" s="12">
        <v>41</v>
      </c>
      <c r="AA41" s="12">
        <v>41.66</v>
      </c>
      <c r="AB41" s="117">
        <v>2146000</v>
      </c>
      <c r="AC41" s="12">
        <v>41.66</v>
      </c>
      <c r="AD41" s="2">
        <f t="shared" si="1"/>
        <v>1.6099999999999994</v>
      </c>
      <c r="AE41" s="167">
        <f t="shared" si="2"/>
        <v>-1.3731060606060774E-2</v>
      </c>
    </row>
    <row r="42" spans="15:31" x14ac:dyDescent="0.25">
      <c r="W42" s="162">
        <v>42277</v>
      </c>
      <c r="X42" s="12">
        <v>41.16</v>
      </c>
      <c r="Y42" s="12">
        <v>42.29</v>
      </c>
      <c r="Z42" s="12">
        <v>40.93</v>
      </c>
      <c r="AA42" s="12">
        <v>42.24</v>
      </c>
      <c r="AB42" s="117">
        <v>2511700</v>
      </c>
      <c r="AC42" s="12">
        <v>42.24</v>
      </c>
      <c r="AD42" s="2">
        <f t="shared" si="1"/>
        <v>1.3599999999999994</v>
      </c>
      <c r="AE42" s="167">
        <f t="shared" si="2"/>
        <v>3.7837837837837895E-2</v>
      </c>
    </row>
    <row r="43" spans="15:31" x14ac:dyDescent="0.25">
      <c r="W43" s="162">
        <v>42276</v>
      </c>
      <c r="X43" s="12">
        <v>40.520000000000003</v>
      </c>
      <c r="Y43" s="12">
        <v>41.28</v>
      </c>
      <c r="Z43" s="12">
        <v>40.119999999999997</v>
      </c>
      <c r="AA43" s="12">
        <v>40.700000000000003</v>
      </c>
      <c r="AB43" s="117">
        <v>2384000</v>
      </c>
      <c r="AC43" s="12">
        <v>40.700000000000003</v>
      </c>
      <c r="AD43" s="2">
        <f t="shared" si="1"/>
        <v>1.1600000000000037</v>
      </c>
      <c r="AE43" s="167">
        <f t="shared" si="2"/>
        <v>3.6991368680643344E-3</v>
      </c>
    </row>
    <row r="44" spans="15:31" x14ac:dyDescent="0.25">
      <c r="W44" s="162">
        <v>42275</v>
      </c>
      <c r="X44" s="12">
        <v>42.24</v>
      </c>
      <c r="Y44" s="12">
        <v>42.37</v>
      </c>
      <c r="Z44" s="12">
        <v>40.42</v>
      </c>
      <c r="AA44" s="12">
        <v>40.549999999999997</v>
      </c>
      <c r="AB44" s="117">
        <v>2440700</v>
      </c>
      <c r="AC44" s="12">
        <v>40.549999999999997</v>
      </c>
      <c r="AD44" s="2">
        <f t="shared" si="1"/>
        <v>1.9499999999999957</v>
      </c>
      <c r="AE44" s="167">
        <f t="shared" si="2"/>
        <v>-4.3632075471698117E-2</v>
      </c>
    </row>
    <row r="45" spans="15:31" x14ac:dyDescent="0.25">
      <c r="O45" s="47"/>
      <c r="R45" s="47"/>
      <c r="W45" s="162">
        <v>42272</v>
      </c>
      <c r="X45" s="12">
        <v>43.18</v>
      </c>
      <c r="Y45" s="12">
        <v>43.28</v>
      </c>
      <c r="Z45" s="12">
        <v>42.15</v>
      </c>
      <c r="AA45" s="12">
        <v>42.4</v>
      </c>
      <c r="AB45" s="117">
        <v>1727400</v>
      </c>
      <c r="AC45" s="12">
        <v>42.4</v>
      </c>
      <c r="AD45" s="2">
        <f t="shared" si="1"/>
        <v>1.1300000000000026</v>
      </c>
      <c r="AE45" s="167">
        <f t="shared" si="2"/>
        <v>-7.4906367041198685E-3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42271</v>
      </c>
      <c r="X46" s="12">
        <v>42</v>
      </c>
      <c r="Y46" s="12">
        <v>42.87</v>
      </c>
      <c r="Z46" s="12">
        <v>41.62</v>
      </c>
      <c r="AA46" s="12">
        <v>42.72</v>
      </c>
      <c r="AB46" s="117">
        <v>2058600</v>
      </c>
      <c r="AC46" s="12">
        <v>42.72</v>
      </c>
      <c r="AD46" s="2">
        <f t="shared" si="1"/>
        <v>1.25</v>
      </c>
      <c r="AE46" s="167">
        <f t="shared" si="2"/>
        <v>1.2802275960170695E-2</v>
      </c>
    </row>
    <row r="47" spans="15:31" ht="15.75" thickTop="1" x14ac:dyDescent="0.25">
      <c r="O47" s="105">
        <v>1.1000000000000001</v>
      </c>
      <c r="P47" s="105">
        <f>O47*$Q$4</f>
        <v>47.190000000000005</v>
      </c>
      <c r="Q47" s="47"/>
      <c r="R47" s="47"/>
      <c r="T47" s="157" t="s">
        <v>114</v>
      </c>
      <c r="U47" s="120">
        <v>42.8</v>
      </c>
      <c r="W47" s="162">
        <v>42270</v>
      </c>
      <c r="X47" s="12">
        <v>43.08</v>
      </c>
      <c r="Y47" s="12">
        <v>43.24</v>
      </c>
      <c r="Z47" s="12">
        <v>42.02</v>
      </c>
      <c r="AA47" s="12">
        <v>42.18</v>
      </c>
      <c r="AB47" s="117">
        <v>1842100</v>
      </c>
      <c r="AC47" s="12">
        <v>42.18</v>
      </c>
      <c r="AD47" s="2">
        <f t="shared" si="1"/>
        <v>1.2199999999999989</v>
      </c>
      <c r="AE47" s="167">
        <f t="shared" si="2"/>
        <v>-2.0664035291386162E-2</v>
      </c>
    </row>
    <row r="48" spans="15:31" x14ac:dyDescent="0.25">
      <c r="O48" s="105">
        <v>1.0900000000000001</v>
      </c>
      <c r="P48" s="105">
        <f t="shared" ref="P48:P67" si="6">O48*$Q$4</f>
        <v>46.761000000000003</v>
      </c>
      <c r="Q48" s="47"/>
      <c r="R48" s="47"/>
      <c r="T48" s="115" t="s">
        <v>115</v>
      </c>
      <c r="U48" s="110">
        <v>43</v>
      </c>
      <c r="W48" s="162">
        <v>42269</v>
      </c>
      <c r="X48" s="12">
        <v>42.87</v>
      </c>
      <c r="Y48" s="12">
        <v>43.34</v>
      </c>
      <c r="Z48" s="12">
        <v>42.58</v>
      </c>
      <c r="AA48" s="12">
        <v>43.07</v>
      </c>
      <c r="AB48" s="117">
        <v>1733900</v>
      </c>
      <c r="AC48" s="12">
        <v>43.07</v>
      </c>
      <c r="AD48" s="2">
        <f t="shared" si="1"/>
        <v>0.76000000000000512</v>
      </c>
      <c r="AE48" s="167">
        <f t="shared" si="2"/>
        <v>-1.1475786091347251E-2</v>
      </c>
    </row>
    <row r="49" spans="15:31" x14ac:dyDescent="0.25">
      <c r="O49" s="105">
        <v>1.08</v>
      </c>
      <c r="P49" s="105">
        <f t="shared" si="6"/>
        <v>46.332000000000001</v>
      </c>
      <c r="Q49" s="47"/>
      <c r="R49" s="47"/>
      <c r="T49" s="115" t="s">
        <v>116</v>
      </c>
      <c r="U49" s="110" t="s">
        <v>303</v>
      </c>
      <c r="W49" s="162">
        <v>42268</v>
      </c>
      <c r="X49" s="12">
        <v>43.45</v>
      </c>
      <c r="Y49" s="12">
        <v>44.22</v>
      </c>
      <c r="Z49" s="12">
        <v>43.11</v>
      </c>
      <c r="AA49" s="12">
        <v>43.57</v>
      </c>
      <c r="AB49" s="117">
        <v>1739600</v>
      </c>
      <c r="AC49" s="12">
        <v>43.57</v>
      </c>
      <c r="AD49" s="2">
        <f t="shared" si="1"/>
        <v>1.1099999999999994</v>
      </c>
      <c r="AE49" s="167">
        <f t="shared" si="2"/>
        <v>1.0670378102528355E-2</v>
      </c>
    </row>
    <row r="50" spans="15:31" x14ac:dyDescent="0.25">
      <c r="O50" s="105">
        <v>1.07</v>
      </c>
      <c r="P50" s="105">
        <f t="shared" si="6"/>
        <v>45.902999999999999</v>
      </c>
      <c r="Q50" s="105"/>
      <c r="R50" s="47"/>
      <c r="T50" s="115" t="s">
        <v>117</v>
      </c>
      <c r="U50" s="110" t="s">
        <v>304</v>
      </c>
      <c r="W50" s="162">
        <v>42265</v>
      </c>
      <c r="X50" s="12">
        <v>43.46</v>
      </c>
      <c r="Y50" s="12">
        <v>43.99</v>
      </c>
      <c r="Z50" s="12">
        <v>42.87</v>
      </c>
      <c r="AA50" s="12">
        <v>43.11</v>
      </c>
      <c r="AB50" s="117">
        <v>4457000</v>
      </c>
      <c r="AC50" s="12">
        <v>43.11</v>
      </c>
      <c r="AD50" s="2">
        <f t="shared" si="1"/>
        <v>1.1200000000000045</v>
      </c>
      <c r="AE50" s="167">
        <f t="shared" si="2"/>
        <v>-2.7959413754227724E-2</v>
      </c>
    </row>
    <row r="51" spans="15:31" x14ac:dyDescent="0.25">
      <c r="O51" s="105">
        <v>1.06</v>
      </c>
      <c r="P51" s="105">
        <f t="shared" si="6"/>
        <v>45.474000000000004</v>
      </c>
      <c r="Q51" s="105"/>
      <c r="R51" s="47"/>
      <c r="T51" s="115" t="s">
        <v>118</v>
      </c>
      <c r="U51" s="110">
        <v>50.54</v>
      </c>
      <c r="W51" s="162">
        <v>42264</v>
      </c>
      <c r="X51" s="12">
        <v>43.95</v>
      </c>
      <c r="Y51" s="12">
        <v>45.15</v>
      </c>
      <c r="Z51" s="12">
        <v>43.74</v>
      </c>
      <c r="AA51" s="12">
        <v>44.35</v>
      </c>
      <c r="AB51" s="117">
        <v>2016500</v>
      </c>
      <c r="AC51" s="12">
        <v>44.35</v>
      </c>
      <c r="AD51" s="2">
        <f t="shared" si="1"/>
        <v>1.4099999999999966</v>
      </c>
      <c r="AE51" s="167">
        <f t="shared" si="2"/>
        <v>-1.7065602836879301E-2</v>
      </c>
    </row>
    <row r="52" spans="15:31" x14ac:dyDescent="0.25">
      <c r="O52" s="105">
        <v>1.05</v>
      </c>
      <c r="P52" s="105">
        <f t="shared" si="6"/>
        <v>45.045000000000002</v>
      </c>
      <c r="Q52" s="105"/>
      <c r="R52" s="47"/>
      <c r="T52" s="115" t="s">
        <v>119</v>
      </c>
      <c r="U52" s="110">
        <v>0.51678599999999997</v>
      </c>
      <c r="W52" s="162">
        <v>42263</v>
      </c>
      <c r="X52" s="12">
        <v>43.46</v>
      </c>
      <c r="Y52" s="12">
        <v>45.34</v>
      </c>
      <c r="Z52" s="12">
        <v>43.46</v>
      </c>
      <c r="AA52" s="12">
        <v>45.12</v>
      </c>
      <c r="AB52" s="117">
        <v>2789500</v>
      </c>
      <c r="AC52" s="12">
        <v>45.12</v>
      </c>
      <c r="AD52" s="2">
        <f t="shared" si="1"/>
        <v>1.8800000000000026</v>
      </c>
      <c r="AE52" s="167">
        <f t="shared" si="2"/>
        <v>2.8727770177838563E-2</v>
      </c>
    </row>
    <row r="53" spans="15:31" x14ac:dyDescent="0.25">
      <c r="O53" s="105">
        <v>1.04</v>
      </c>
      <c r="P53" s="105">
        <f t="shared" si="6"/>
        <v>44.616</v>
      </c>
      <c r="Q53" s="105"/>
      <c r="R53" s="47"/>
      <c r="T53" s="115" t="s">
        <v>120</v>
      </c>
      <c r="U53" s="110" t="s">
        <v>160</v>
      </c>
      <c r="W53" s="162">
        <v>42262</v>
      </c>
      <c r="X53" s="12">
        <v>43.04</v>
      </c>
      <c r="Y53" s="12">
        <v>44.07</v>
      </c>
      <c r="Z53" s="12">
        <v>43.01</v>
      </c>
      <c r="AA53" s="12">
        <v>43.86</v>
      </c>
      <c r="AB53" s="117">
        <v>1985000</v>
      </c>
      <c r="AC53" s="12">
        <v>43.86</v>
      </c>
      <c r="AD53" s="2">
        <f t="shared" si="1"/>
        <v>1.0600000000000023</v>
      </c>
      <c r="AE53" s="167">
        <f t="shared" si="2"/>
        <v>1.6454229432213197E-2</v>
      </c>
    </row>
    <row r="54" spans="15:31" x14ac:dyDescent="0.25">
      <c r="O54" s="105">
        <v>1.03</v>
      </c>
      <c r="P54" s="105">
        <f t="shared" si="6"/>
        <v>44.186999999999998</v>
      </c>
      <c r="Q54" s="105"/>
      <c r="R54" s="47"/>
      <c r="T54" s="115"/>
      <c r="U54" s="110"/>
      <c r="W54" s="162">
        <v>42261</v>
      </c>
      <c r="X54" s="12">
        <v>44.05</v>
      </c>
      <c r="Y54" s="12">
        <v>44.12</v>
      </c>
      <c r="Z54" s="12">
        <v>42.91</v>
      </c>
      <c r="AA54" s="12">
        <v>43.15</v>
      </c>
      <c r="AB54" s="117">
        <v>2020300</v>
      </c>
      <c r="AC54" s="12">
        <v>43.15</v>
      </c>
      <c r="AD54" s="2">
        <f t="shared" si="1"/>
        <v>1.2100000000000009</v>
      </c>
      <c r="AE54" s="167">
        <f t="shared" si="2"/>
        <v>-2.2650056625141524E-2</v>
      </c>
    </row>
    <row r="55" spans="15:31" x14ac:dyDescent="0.25">
      <c r="O55" s="105">
        <v>1.02</v>
      </c>
      <c r="P55" s="105">
        <f t="shared" si="6"/>
        <v>43.758000000000003</v>
      </c>
      <c r="Q55" s="105"/>
      <c r="R55" s="47"/>
      <c r="T55" s="115" t="s">
        <v>121</v>
      </c>
      <c r="U55" s="110" t="s">
        <v>305</v>
      </c>
      <c r="W55" s="162">
        <v>42258</v>
      </c>
      <c r="X55" s="12">
        <v>43.49</v>
      </c>
      <c r="Y55" s="12">
        <v>44.15</v>
      </c>
      <c r="Z55" s="12">
        <v>43.2</v>
      </c>
      <c r="AA55" s="12">
        <v>44.15</v>
      </c>
      <c r="AB55" s="117">
        <v>2012000</v>
      </c>
      <c r="AC55" s="12">
        <v>44.15</v>
      </c>
      <c r="AD55" s="2">
        <f t="shared" si="1"/>
        <v>0.94999999999999574</v>
      </c>
      <c r="AE55" s="167">
        <f t="shared" si="2"/>
        <v>1.0528725108720494E-2</v>
      </c>
    </row>
    <row r="56" spans="15:31" x14ac:dyDescent="0.25">
      <c r="O56" s="105">
        <v>1.01</v>
      </c>
      <c r="P56" s="105">
        <f t="shared" si="6"/>
        <v>43.329000000000001</v>
      </c>
      <c r="Q56" s="105"/>
      <c r="R56" s="47"/>
      <c r="T56" s="115" t="s">
        <v>122</v>
      </c>
      <c r="U56" s="110" t="s">
        <v>228</v>
      </c>
      <c r="W56" s="162">
        <v>42257</v>
      </c>
      <c r="X56" s="12">
        <v>43.64</v>
      </c>
      <c r="Y56" s="12">
        <v>44.13</v>
      </c>
      <c r="Z56" s="12">
        <v>43.35</v>
      </c>
      <c r="AA56" s="12">
        <v>43.69</v>
      </c>
      <c r="AB56" s="117">
        <v>1766100</v>
      </c>
      <c r="AC56" s="12">
        <v>43.69</v>
      </c>
      <c r="AD56" s="2">
        <f t="shared" si="1"/>
        <v>0.78000000000000114</v>
      </c>
      <c r="AE56" s="167">
        <f t="shared" si="2"/>
        <v>-5.2367941712204713E-3</v>
      </c>
    </row>
    <row r="57" spans="15:31" x14ac:dyDescent="0.25">
      <c r="O57" s="105">
        <v>1</v>
      </c>
      <c r="P57" s="105">
        <f t="shared" si="6"/>
        <v>42.9</v>
      </c>
      <c r="Q57" s="105"/>
      <c r="R57" s="47"/>
      <c r="T57" s="115" t="s">
        <v>123</v>
      </c>
      <c r="U57" s="112">
        <v>2974445</v>
      </c>
      <c r="W57" s="162">
        <v>42256</v>
      </c>
      <c r="X57" s="12">
        <v>44.94</v>
      </c>
      <c r="Y57" s="12">
        <v>45.43</v>
      </c>
      <c r="Z57" s="12">
        <v>43.83</v>
      </c>
      <c r="AA57" s="12">
        <v>43.92</v>
      </c>
      <c r="AB57" s="117">
        <v>2286700</v>
      </c>
      <c r="AC57" s="12">
        <v>43.92</v>
      </c>
      <c r="AD57" s="2">
        <f t="shared" si="1"/>
        <v>1.6000000000000014</v>
      </c>
      <c r="AE57" s="167">
        <f t="shared" si="2"/>
        <v>-1.3033707865168553E-2</v>
      </c>
    </row>
    <row r="58" spans="15:31" x14ac:dyDescent="0.25">
      <c r="O58" s="105">
        <v>0.99</v>
      </c>
      <c r="P58" s="105">
        <f t="shared" si="6"/>
        <v>42.470999999999997</v>
      </c>
      <c r="Q58" s="105"/>
      <c r="R58" s="47"/>
      <c r="T58" s="115" t="s">
        <v>126</v>
      </c>
      <c r="U58" s="112">
        <v>3316950</v>
      </c>
      <c r="W58" s="162">
        <v>42255</v>
      </c>
      <c r="X58" s="12">
        <v>44.83</v>
      </c>
      <c r="Y58" s="12">
        <v>45.28</v>
      </c>
      <c r="Z58" s="12">
        <v>44.15</v>
      </c>
      <c r="AA58" s="12">
        <v>44.5</v>
      </c>
      <c r="AB58" s="117">
        <v>2793000</v>
      </c>
      <c r="AC58" s="12">
        <v>44.5</v>
      </c>
      <c r="AD58" s="2">
        <f t="shared" si="1"/>
        <v>1.1300000000000026</v>
      </c>
      <c r="AE58" s="167">
        <f t="shared" si="2"/>
        <v>1.2744651797906181E-2</v>
      </c>
    </row>
    <row r="59" spans="15:31" x14ac:dyDescent="0.25">
      <c r="O59" s="105">
        <v>0.98</v>
      </c>
      <c r="P59" s="105">
        <f t="shared" si="6"/>
        <v>42.041999999999994</v>
      </c>
      <c r="Q59" s="105"/>
      <c r="T59" s="115" t="s">
        <v>124</v>
      </c>
      <c r="U59" s="110" t="s">
        <v>306</v>
      </c>
      <c r="W59" s="162">
        <v>42251</v>
      </c>
      <c r="X59" s="12">
        <v>43.8</v>
      </c>
      <c r="Y59" s="12">
        <v>44.18</v>
      </c>
      <c r="Z59" s="12">
        <v>43.32</v>
      </c>
      <c r="AA59" s="12">
        <v>43.94</v>
      </c>
      <c r="AB59" s="117">
        <v>3165900</v>
      </c>
      <c r="AC59" s="12">
        <v>43.94</v>
      </c>
      <c r="AD59" s="2">
        <f t="shared" si="1"/>
        <v>0.85999999999999943</v>
      </c>
      <c r="AE59" s="167">
        <f t="shared" si="2"/>
        <v>-2.1816562778272597E-2</v>
      </c>
    </row>
    <row r="60" spans="15:31" x14ac:dyDescent="0.25">
      <c r="O60" s="105">
        <v>0.97</v>
      </c>
      <c r="P60" s="105">
        <f t="shared" si="6"/>
        <v>41.613</v>
      </c>
      <c r="Q60" s="105"/>
      <c r="T60" s="115" t="s">
        <v>127</v>
      </c>
      <c r="U60" s="110">
        <v>10.039999999999999</v>
      </c>
      <c r="W60" s="162">
        <v>42250</v>
      </c>
      <c r="X60" s="12">
        <v>44.49</v>
      </c>
      <c r="Y60" s="12">
        <v>45.23</v>
      </c>
      <c r="Z60" s="12">
        <v>44.32</v>
      </c>
      <c r="AA60" s="12">
        <v>44.92</v>
      </c>
      <c r="AB60" s="117">
        <v>2888700</v>
      </c>
      <c r="AC60" s="12">
        <v>44.92</v>
      </c>
      <c r="AD60" s="2">
        <f t="shared" si="1"/>
        <v>0.90999999999999659</v>
      </c>
      <c r="AE60" s="167">
        <f t="shared" si="2"/>
        <v>9.2114131655809395E-3</v>
      </c>
    </row>
    <row r="61" spans="15:31" x14ac:dyDescent="0.25">
      <c r="O61" s="105">
        <v>0.96</v>
      </c>
      <c r="P61" s="105">
        <f t="shared" si="6"/>
        <v>41.183999999999997</v>
      </c>
      <c r="Q61" s="105"/>
      <c r="T61" s="115" t="s">
        <v>128</v>
      </c>
      <c r="U61" s="110">
        <v>4.2699999999999996</v>
      </c>
      <c r="W61" s="162">
        <v>42249</v>
      </c>
      <c r="X61" s="12">
        <v>43.31</v>
      </c>
      <c r="Y61" s="12">
        <v>44.51</v>
      </c>
      <c r="Z61" s="12">
        <v>43.07</v>
      </c>
      <c r="AA61" s="12">
        <v>44.51</v>
      </c>
      <c r="AB61" s="117">
        <v>3056400</v>
      </c>
      <c r="AC61" s="12">
        <v>44.51</v>
      </c>
      <c r="AD61" s="2">
        <f t="shared" si="1"/>
        <v>1.4399999999999977</v>
      </c>
      <c r="AE61" s="167">
        <f t="shared" si="2"/>
        <v>4.0196307548492571E-2</v>
      </c>
    </row>
    <row r="62" spans="15:31" x14ac:dyDescent="0.25">
      <c r="O62" s="105">
        <v>0.95</v>
      </c>
      <c r="P62" s="105">
        <f t="shared" si="6"/>
        <v>40.754999999999995</v>
      </c>
      <c r="Q62" s="105"/>
      <c r="T62" s="115" t="s">
        <v>125</v>
      </c>
      <c r="U62" s="110" t="s">
        <v>142</v>
      </c>
      <c r="W62" s="162">
        <v>42248</v>
      </c>
      <c r="X62" s="12">
        <v>42.79</v>
      </c>
      <c r="Y62" s="12">
        <v>43.41</v>
      </c>
      <c r="Z62" s="12">
        <v>42.3</v>
      </c>
      <c r="AA62" s="12">
        <v>42.79</v>
      </c>
      <c r="AB62" s="117">
        <v>3158800</v>
      </c>
      <c r="AC62" s="12">
        <v>42.79</v>
      </c>
      <c r="AD62" s="2">
        <f t="shared" si="1"/>
        <v>1.1099999999999994</v>
      </c>
      <c r="AE62" s="167">
        <f t="shared" si="2"/>
        <v>-1.5416474919466183E-2</v>
      </c>
    </row>
    <row r="63" spans="15:31" x14ac:dyDescent="0.25">
      <c r="O63" s="105">
        <v>0.94</v>
      </c>
      <c r="P63" s="105">
        <f t="shared" si="6"/>
        <v>40.325999999999993</v>
      </c>
      <c r="Q63" s="105"/>
      <c r="W63" s="162">
        <v>42247</v>
      </c>
      <c r="X63" s="12">
        <v>43.17</v>
      </c>
      <c r="Y63" s="12">
        <v>44.12</v>
      </c>
      <c r="Z63" s="12">
        <v>42.69</v>
      </c>
      <c r="AA63" s="12">
        <v>43.46</v>
      </c>
      <c r="AB63" s="117">
        <v>2734000</v>
      </c>
      <c r="AC63" s="12">
        <v>43.46</v>
      </c>
      <c r="AD63" s="2">
        <f t="shared" si="1"/>
        <v>1.4299999999999997</v>
      </c>
      <c r="AE63" s="167">
        <f t="shared" si="2"/>
        <v>6.717627982395058E-3</v>
      </c>
    </row>
    <row r="64" spans="15:31" x14ac:dyDescent="0.25">
      <c r="O64" s="105">
        <v>0.93</v>
      </c>
      <c r="P64" s="105">
        <f t="shared" si="6"/>
        <v>39.896999999999998</v>
      </c>
      <c r="Q64" s="105"/>
      <c r="W64" s="162">
        <v>42244</v>
      </c>
      <c r="X64" s="12">
        <v>43</v>
      </c>
      <c r="Y64" s="12">
        <v>43.85</v>
      </c>
      <c r="Z64" s="12">
        <v>42.86</v>
      </c>
      <c r="AA64" s="12">
        <v>43.17</v>
      </c>
      <c r="AB64" s="117">
        <v>2824800</v>
      </c>
      <c r="AC64" s="12">
        <v>43.17</v>
      </c>
      <c r="AD64" s="2">
        <f t="shared" si="1"/>
        <v>0.99000000000000199</v>
      </c>
      <c r="AE64" s="167">
        <f t="shared" si="2"/>
        <v>-2.5415896487984702E-3</v>
      </c>
    </row>
    <row r="65" spans="15:31" x14ac:dyDescent="0.25">
      <c r="O65" s="105">
        <v>0.92</v>
      </c>
      <c r="P65" s="105">
        <f t="shared" si="6"/>
        <v>39.468000000000004</v>
      </c>
      <c r="Q65" s="105"/>
      <c r="W65" s="162">
        <v>42243</v>
      </c>
      <c r="X65" s="12">
        <v>41.56</v>
      </c>
      <c r="Y65" s="12">
        <v>43.44</v>
      </c>
      <c r="Z65" s="12">
        <v>41.39</v>
      </c>
      <c r="AA65" s="12">
        <v>43.28</v>
      </c>
      <c r="AB65" s="117">
        <v>5911000</v>
      </c>
      <c r="AC65" s="12">
        <v>43.28</v>
      </c>
      <c r="AD65" s="2">
        <f t="shared" si="1"/>
        <v>2.0499999999999972</v>
      </c>
      <c r="AE65" s="167">
        <f t="shared" si="2"/>
        <v>5.381056732408096E-2</v>
      </c>
    </row>
    <row r="66" spans="15:31" x14ac:dyDescent="0.25">
      <c r="O66" s="105">
        <v>0.91</v>
      </c>
      <c r="P66" s="105">
        <f t="shared" si="6"/>
        <v>39.039000000000001</v>
      </c>
      <c r="Q66" s="105"/>
      <c r="W66" s="162">
        <v>42242</v>
      </c>
      <c r="X66" s="12">
        <v>40.01</v>
      </c>
      <c r="Y66" s="12">
        <v>41.3</v>
      </c>
      <c r="Z66" s="12">
        <v>39.57</v>
      </c>
      <c r="AA66" s="12">
        <v>41.07</v>
      </c>
      <c r="AB66" s="117">
        <v>4507600</v>
      </c>
      <c r="AC66" s="12">
        <v>41.07</v>
      </c>
      <c r="AD66" s="2">
        <f t="shared" si="1"/>
        <v>1.7299999999999969</v>
      </c>
      <c r="AE66" s="167">
        <f t="shared" si="2"/>
        <v>4.2650418888042552E-2</v>
      </c>
    </row>
    <row r="67" spans="15:31" x14ac:dyDescent="0.25">
      <c r="O67" s="105">
        <v>0.9</v>
      </c>
      <c r="P67" s="105">
        <f t="shared" si="6"/>
        <v>38.61</v>
      </c>
      <c r="Q67" s="105"/>
      <c r="W67" s="162">
        <v>42241</v>
      </c>
      <c r="X67" s="12">
        <v>39.54</v>
      </c>
      <c r="Y67" s="12">
        <v>40.93</v>
      </c>
      <c r="Z67" s="12">
        <v>38.75</v>
      </c>
      <c r="AA67" s="12">
        <v>39.39</v>
      </c>
      <c r="AB67" s="117">
        <v>5213000</v>
      </c>
      <c r="AC67" s="12">
        <v>39.39</v>
      </c>
      <c r="AD67" s="2">
        <f t="shared" ref="AD67:AD68" si="7">Y67-Z67</f>
        <v>2.1799999999999997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42333</v>
      </c>
      <c r="Y2" s="11">
        <v>62.82</v>
      </c>
      <c r="Z2" s="11">
        <v>62.94</v>
      </c>
      <c r="AA2" s="11">
        <v>62.35</v>
      </c>
      <c r="AB2" s="11">
        <v>62.43</v>
      </c>
      <c r="AC2" s="126">
        <v>1745400</v>
      </c>
      <c r="AD2" s="11">
        <v>62.43</v>
      </c>
      <c r="AE2" s="2">
        <f>Z2-AA2</f>
        <v>0.58999999999999631</v>
      </c>
      <c r="AF2" s="167">
        <f>AD2/AD3-1</f>
        <v>-8.1029551954241441E-3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42332</v>
      </c>
      <c r="Y3" s="11">
        <v>62.79</v>
      </c>
      <c r="Z3" s="11">
        <v>63.16</v>
      </c>
      <c r="AA3" s="11">
        <v>62.55</v>
      </c>
      <c r="AB3" s="11">
        <v>62.94</v>
      </c>
      <c r="AC3" s="126">
        <v>1617900</v>
      </c>
      <c r="AD3" s="11">
        <v>62.94</v>
      </c>
      <c r="AE3" s="2">
        <f t="shared" ref="AE3:AE66" si="1">Z3-AA3</f>
        <v>0.60999999999999943</v>
      </c>
      <c r="AF3" s="167">
        <f t="shared" ref="AF3:AF66" si="2">AD3/AD4-1</f>
        <v>-2.6937093962922098E-3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62.43</v>
      </c>
      <c r="X4" s="132">
        <v>42331</v>
      </c>
      <c r="Y4" s="11">
        <v>63.35</v>
      </c>
      <c r="Z4" s="11">
        <v>63.4</v>
      </c>
      <c r="AA4" s="11">
        <v>62.96</v>
      </c>
      <c r="AB4" s="11">
        <v>63.11</v>
      </c>
      <c r="AC4" s="126">
        <v>2196100</v>
      </c>
      <c r="AD4" s="11">
        <v>63.11</v>
      </c>
      <c r="AE4" s="2">
        <f t="shared" si="1"/>
        <v>0.43999999999999773</v>
      </c>
      <c r="AF4" s="167">
        <f t="shared" si="2"/>
        <v>-3.6311967161352099E-3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1248.5999999999999</v>
      </c>
      <c r="T5" s="107"/>
      <c r="U5" s="89"/>
      <c r="X5" s="132">
        <v>42328</v>
      </c>
      <c r="Y5" s="11">
        <v>63.3</v>
      </c>
      <c r="Z5" s="11">
        <v>63.92</v>
      </c>
      <c r="AA5" s="11">
        <v>63.16</v>
      </c>
      <c r="AB5" s="11">
        <v>63.34</v>
      </c>
      <c r="AC5" s="126">
        <v>3077700</v>
      </c>
      <c r="AD5" s="11">
        <v>63.34</v>
      </c>
      <c r="AE5" s="2">
        <f t="shared" si="1"/>
        <v>0.76000000000000512</v>
      </c>
      <c r="AF5" s="167">
        <f t="shared" si="2"/>
        <v>-4.7341013097668139E-4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5">
        <v>50</v>
      </c>
      <c r="I6" s="303">
        <v>63.6</v>
      </c>
      <c r="J6" s="303">
        <v>0.06</v>
      </c>
      <c r="K6" s="303">
        <f>H6*I6-J6</f>
        <v>3179.94</v>
      </c>
      <c r="O6" s="13" t="s">
        <v>64</v>
      </c>
      <c r="Q6" s="2">
        <f>Q3*Q2</f>
        <v>908.89999999999964</v>
      </c>
      <c r="X6" s="132">
        <v>42327</v>
      </c>
      <c r="Y6" s="11">
        <v>63.49</v>
      </c>
      <c r="Z6" s="11">
        <v>63.62</v>
      </c>
      <c r="AA6" s="11">
        <v>63.21</v>
      </c>
      <c r="AB6" s="11">
        <v>63.37</v>
      </c>
      <c r="AC6" s="126">
        <v>1659600</v>
      </c>
      <c r="AD6" s="11">
        <v>63.37</v>
      </c>
      <c r="AE6" s="2">
        <f t="shared" si="1"/>
        <v>0.40999999999999659</v>
      </c>
      <c r="AF6" s="167">
        <f t="shared" si="2"/>
        <v>-2.0472440944881987E-3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339.70000000000027</v>
      </c>
      <c r="R7" s="304" t="s">
        <v>248</v>
      </c>
      <c r="T7" s="107"/>
      <c r="X7" s="132">
        <v>42326</v>
      </c>
      <c r="Y7" s="11">
        <v>62.75</v>
      </c>
      <c r="Z7" s="11">
        <v>63.62</v>
      </c>
      <c r="AA7" s="11">
        <v>62.75</v>
      </c>
      <c r="AB7" s="11">
        <v>63.5</v>
      </c>
      <c r="AC7" s="126">
        <v>2063600</v>
      </c>
      <c r="AD7" s="11">
        <v>63.5</v>
      </c>
      <c r="AE7" s="2">
        <f t="shared" si="1"/>
        <v>0.86999999999999744</v>
      </c>
      <c r="AF7" s="167">
        <f t="shared" si="2"/>
        <v>1.2597671822675904E-2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0.37374848718230891</v>
      </c>
      <c r="R8" s="204"/>
      <c r="T8" s="107"/>
      <c r="X8" s="132">
        <v>42325</v>
      </c>
      <c r="Y8" s="11">
        <v>63.13</v>
      </c>
      <c r="Z8" s="11">
        <v>63.48</v>
      </c>
      <c r="AA8" s="11">
        <v>62.65</v>
      </c>
      <c r="AB8" s="11">
        <v>62.71</v>
      </c>
      <c r="AC8" s="126">
        <v>2139600</v>
      </c>
      <c r="AD8" s="11">
        <v>62.71</v>
      </c>
      <c r="AE8" s="2">
        <f t="shared" si="1"/>
        <v>0.82999999999999829</v>
      </c>
      <c r="AF8" s="167">
        <f t="shared" si="2"/>
        <v>-6.4955640050696761E-3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42324</v>
      </c>
      <c r="Y9" s="11">
        <v>62.23</v>
      </c>
      <c r="Z9" s="11">
        <v>63.12</v>
      </c>
      <c r="AA9" s="11">
        <v>62.08</v>
      </c>
      <c r="AB9" s="11">
        <v>63.12</v>
      </c>
      <c r="AC9" s="126">
        <v>2552100</v>
      </c>
      <c r="AD9" s="11">
        <v>63.12</v>
      </c>
      <c r="AE9" s="2">
        <f t="shared" si="1"/>
        <v>1.0399999999999991</v>
      </c>
      <c r="AF9" s="167">
        <f t="shared" si="2"/>
        <v>1.1376381990065632E-2</v>
      </c>
    </row>
    <row r="10" spans="1:32" x14ac:dyDescent="0.25">
      <c r="B10" s="1">
        <v>42313</v>
      </c>
      <c r="C10" s="302">
        <v>50</v>
      </c>
      <c r="D10" s="303">
        <v>62</v>
      </c>
      <c r="E10" s="303">
        <v>0</v>
      </c>
      <c r="F10" s="303">
        <f t="shared" si="0"/>
        <v>3100</v>
      </c>
      <c r="T10" s="150">
        <v>42310</v>
      </c>
      <c r="U10" s="89" t="s">
        <v>227</v>
      </c>
      <c r="X10" s="132">
        <v>42321</v>
      </c>
      <c r="Y10" s="11">
        <v>62.54</v>
      </c>
      <c r="Z10" s="11">
        <v>62.83</v>
      </c>
      <c r="AA10" s="11">
        <v>62.24</v>
      </c>
      <c r="AB10" s="11">
        <v>62.41</v>
      </c>
      <c r="AC10" s="126">
        <v>2309400</v>
      </c>
      <c r="AD10" s="11">
        <v>62.41</v>
      </c>
      <c r="AE10" s="2">
        <f t="shared" si="1"/>
        <v>0.58999999999999631</v>
      </c>
      <c r="AF10" s="167">
        <f t="shared" si="2"/>
        <v>-2.2382094324540081E-3</v>
      </c>
    </row>
    <row r="11" spans="1:32" x14ac:dyDescent="0.25">
      <c r="T11" s="150">
        <v>42311</v>
      </c>
      <c r="U11" s="89" t="s">
        <v>179</v>
      </c>
      <c r="X11" s="132">
        <v>42320</v>
      </c>
      <c r="Y11" s="11">
        <v>62.43</v>
      </c>
      <c r="Z11" s="11">
        <v>62.88</v>
      </c>
      <c r="AA11" s="11">
        <v>62.28</v>
      </c>
      <c r="AB11" s="11">
        <v>62.55</v>
      </c>
      <c r="AC11" s="126">
        <v>2945500</v>
      </c>
      <c r="AD11" s="11">
        <v>62.55</v>
      </c>
      <c r="AE11" s="2">
        <f t="shared" si="1"/>
        <v>0.60000000000000142</v>
      </c>
      <c r="AF11" s="167">
        <f t="shared" si="2"/>
        <v>-9.0304182509505226E-3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42319</v>
      </c>
      <c r="Y12" s="11">
        <v>63.52</v>
      </c>
      <c r="Z12" s="11">
        <v>63.54</v>
      </c>
      <c r="AA12" s="11">
        <v>63.01</v>
      </c>
      <c r="AB12" s="11">
        <v>63.12</v>
      </c>
      <c r="AC12" s="126">
        <v>1451000</v>
      </c>
      <c r="AD12" s="11">
        <v>63.12</v>
      </c>
      <c r="AE12" s="2">
        <f t="shared" si="1"/>
        <v>0.53000000000000114</v>
      </c>
      <c r="AF12" s="167">
        <f t="shared" si="2"/>
        <v>-3.1585596967783625E-3</v>
      </c>
    </row>
    <row r="13" spans="1:32" x14ac:dyDescent="0.25">
      <c r="X13" s="132">
        <v>42318</v>
      </c>
      <c r="Y13" s="11">
        <v>63.49</v>
      </c>
      <c r="Z13" s="11">
        <v>63.64</v>
      </c>
      <c r="AA13" s="11">
        <v>63.12</v>
      </c>
      <c r="AB13" s="11">
        <v>63.32</v>
      </c>
      <c r="AC13" s="126">
        <v>1810600</v>
      </c>
      <c r="AD13" s="11">
        <v>63.32</v>
      </c>
      <c r="AE13" s="2">
        <f t="shared" si="1"/>
        <v>0.52000000000000313</v>
      </c>
      <c r="AF13" s="167">
        <f t="shared" si="2"/>
        <v>-3.1486146095718315E-3</v>
      </c>
    </row>
    <row r="14" spans="1:3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234</v>
      </c>
      <c r="H14" s="301" t="s">
        <v>98</v>
      </c>
      <c r="X14" s="132">
        <v>42317</v>
      </c>
      <c r="Y14" s="11">
        <v>64.03</v>
      </c>
      <c r="Z14" s="11">
        <v>64.05</v>
      </c>
      <c r="AA14" s="11">
        <v>63.21</v>
      </c>
      <c r="AB14" s="11">
        <v>63.52</v>
      </c>
      <c r="AC14" s="126">
        <v>2446100</v>
      </c>
      <c r="AD14" s="11">
        <v>63.52</v>
      </c>
      <c r="AE14" s="2">
        <f t="shared" si="1"/>
        <v>0.83999999999999631</v>
      </c>
      <c r="AF14" s="167">
        <f t="shared" si="2"/>
        <v>-8.5843608553143325E-3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5">
        <f>(E15-D15)/D15</f>
        <v>-8.714238737257499E-3</v>
      </c>
      <c r="X15" s="132">
        <v>42314</v>
      </c>
      <c r="Y15" s="11">
        <v>63.99</v>
      </c>
      <c r="Z15" s="11">
        <v>64.5</v>
      </c>
      <c r="AA15" s="11">
        <v>63.42</v>
      </c>
      <c r="AB15" s="11">
        <v>64.069999999999993</v>
      </c>
      <c r="AC15" s="126">
        <v>3060500</v>
      </c>
      <c r="AD15" s="11">
        <v>64.069999999999993</v>
      </c>
      <c r="AE15" s="2">
        <f t="shared" si="1"/>
        <v>1.0799999999999983</v>
      </c>
      <c r="AF15" s="167">
        <f t="shared" si="2"/>
        <v>8.1825334382374937E-3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5">
        <f t="shared" ref="H16:H18" si="4">(E16-D16)/D16</f>
        <v>1.0299166257969517E-2</v>
      </c>
      <c r="X16" s="132">
        <v>42313</v>
      </c>
      <c r="Y16" s="11">
        <v>62.96</v>
      </c>
      <c r="Z16" s="11">
        <v>63.72</v>
      </c>
      <c r="AA16" s="11">
        <v>62.9</v>
      </c>
      <c r="AB16" s="11">
        <v>63.55</v>
      </c>
      <c r="AC16" s="126">
        <v>3230800</v>
      </c>
      <c r="AD16" s="11">
        <v>63.55</v>
      </c>
      <c r="AE16" s="2">
        <f t="shared" si="1"/>
        <v>0.82000000000000028</v>
      </c>
      <c r="AF16" s="167">
        <f t="shared" si="2"/>
        <v>1.0494514231197183E-2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5">
        <f t="shared" si="4"/>
        <v>8.1321691491183026E-2</v>
      </c>
      <c r="X17" s="132">
        <v>42312</v>
      </c>
      <c r="Y17" s="11">
        <v>63.1</v>
      </c>
      <c r="Z17" s="11">
        <v>63.31</v>
      </c>
      <c r="AA17" s="11">
        <v>62.23</v>
      </c>
      <c r="AB17" s="11">
        <v>62.89</v>
      </c>
      <c r="AC17" s="126">
        <v>3656400</v>
      </c>
      <c r="AD17" s="11">
        <v>62.89</v>
      </c>
      <c r="AE17" s="2">
        <f t="shared" si="1"/>
        <v>1.0800000000000054</v>
      </c>
      <c r="AF17" s="167">
        <f t="shared" si="2"/>
        <v>-4.2748575047497628E-3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5">
        <f t="shared" si="4"/>
        <v>0.39713971397139708</v>
      </c>
      <c r="X18" s="132">
        <v>42311</v>
      </c>
      <c r="Y18" s="11">
        <v>62.92</v>
      </c>
      <c r="Z18" s="11">
        <v>63.36</v>
      </c>
      <c r="AA18" s="11">
        <v>61.64</v>
      </c>
      <c r="AB18" s="11">
        <v>63.16</v>
      </c>
      <c r="AC18" s="126">
        <v>6267700</v>
      </c>
      <c r="AD18" s="11">
        <v>63.16</v>
      </c>
      <c r="AE18" s="2">
        <f t="shared" si="1"/>
        <v>1.7199999999999989</v>
      </c>
      <c r="AF18" s="167">
        <f t="shared" si="2"/>
        <v>2.2006472491909346E-2</v>
      </c>
    </row>
    <row r="19" spans="1:32" x14ac:dyDescent="0.25">
      <c r="B19" s="12"/>
      <c r="C19" s="12"/>
      <c r="D19" s="53"/>
      <c r="E19" s="53"/>
      <c r="F19" s="53"/>
      <c r="G19" s="53"/>
      <c r="H19" s="315"/>
      <c r="I19" s="256"/>
      <c r="X19" s="132">
        <v>42310</v>
      </c>
      <c r="Y19" s="11">
        <v>62.1</v>
      </c>
      <c r="Z19" s="11">
        <v>62.33</v>
      </c>
      <c r="AA19" s="11">
        <v>61.45</v>
      </c>
      <c r="AB19" s="11">
        <v>61.8</v>
      </c>
      <c r="AC19" s="126">
        <v>5323200</v>
      </c>
      <c r="AD19" s="11">
        <v>61.8</v>
      </c>
      <c r="AE19" s="2">
        <f t="shared" si="1"/>
        <v>0.87999999999999545</v>
      </c>
      <c r="AF19" s="167">
        <f t="shared" si="2"/>
        <v>-1.2928248222366934E-3</v>
      </c>
    </row>
    <row r="20" spans="1:32" x14ac:dyDescent="0.25">
      <c r="B20" s="12"/>
      <c r="C20" s="12"/>
      <c r="D20" s="53"/>
      <c r="E20" s="53"/>
      <c r="F20" s="53"/>
      <c r="G20" s="53"/>
      <c r="H20" s="315"/>
      <c r="X20" s="132">
        <v>42307</v>
      </c>
      <c r="Y20" s="11">
        <v>62.84</v>
      </c>
      <c r="Z20" s="11">
        <v>62.94</v>
      </c>
      <c r="AA20" s="11">
        <v>61.85</v>
      </c>
      <c r="AB20" s="11">
        <v>61.88</v>
      </c>
      <c r="AC20" s="126">
        <v>3887800</v>
      </c>
      <c r="AD20" s="11">
        <v>61.88</v>
      </c>
      <c r="AE20" s="2">
        <f t="shared" si="1"/>
        <v>1.0899999999999963</v>
      </c>
      <c r="AF20" s="167">
        <f t="shared" si="2"/>
        <v>-1.4492753623188359E-2</v>
      </c>
    </row>
    <row r="21" spans="1:32" x14ac:dyDescent="0.25">
      <c r="B21" s="12"/>
      <c r="C21" s="12"/>
      <c r="D21" s="53"/>
      <c r="E21" s="53"/>
      <c r="F21" s="53"/>
      <c r="G21" s="53"/>
      <c r="H21" s="315"/>
      <c r="X21" s="132">
        <v>42306</v>
      </c>
      <c r="Y21" s="11">
        <v>62.16</v>
      </c>
      <c r="Z21" s="11">
        <v>62.93</v>
      </c>
      <c r="AA21" s="11">
        <v>62.07</v>
      </c>
      <c r="AB21" s="11">
        <v>62.79</v>
      </c>
      <c r="AC21" s="126">
        <v>2700800</v>
      </c>
      <c r="AD21" s="11">
        <v>62.79</v>
      </c>
      <c r="AE21" s="2">
        <f t="shared" si="1"/>
        <v>0.85999999999999943</v>
      </c>
      <c r="AF21" s="167">
        <f t="shared" si="2"/>
        <v>7.7034183919113541E-3</v>
      </c>
    </row>
    <row r="22" spans="1:32" x14ac:dyDescent="0.25">
      <c r="B22" s="12"/>
      <c r="C22" s="12"/>
      <c r="D22" s="53"/>
      <c r="E22" s="53"/>
      <c r="F22" s="53"/>
      <c r="G22" s="53"/>
      <c r="H22" s="315"/>
      <c r="X22" s="132">
        <v>42305</v>
      </c>
      <c r="Y22" s="11">
        <v>60.61</v>
      </c>
      <c r="Z22" s="11">
        <v>62.31</v>
      </c>
      <c r="AA22" s="11">
        <v>60.47</v>
      </c>
      <c r="AB22" s="11">
        <v>62.31</v>
      </c>
      <c r="AC22" s="126">
        <v>3847600</v>
      </c>
      <c r="AD22" s="11">
        <v>62.31</v>
      </c>
      <c r="AE22" s="2">
        <f t="shared" si="1"/>
        <v>1.8400000000000034</v>
      </c>
      <c r="AF22" s="167">
        <f t="shared" si="2"/>
        <v>3.350472715209829E-2</v>
      </c>
    </row>
    <row r="23" spans="1:32" x14ac:dyDescent="0.25">
      <c r="B23" s="12"/>
      <c r="C23" s="12"/>
      <c r="D23" s="53"/>
      <c r="E23" s="53"/>
      <c r="F23" s="53"/>
      <c r="G23" s="53"/>
      <c r="H23" s="315"/>
      <c r="X23" s="132">
        <v>42304</v>
      </c>
      <c r="Y23" s="11">
        <v>61.39</v>
      </c>
      <c r="Z23" s="11">
        <v>61.59</v>
      </c>
      <c r="AA23" s="11">
        <v>60.21</v>
      </c>
      <c r="AB23" s="11">
        <v>60.29</v>
      </c>
      <c r="AC23" s="126">
        <v>4571300</v>
      </c>
      <c r="AD23" s="11">
        <v>60.29</v>
      </c>
      <c r="AE23" s="2">
        <f t="shared" si="1"/>
        <v>1.3800000000000026</v>
      </c>
      <c r="AF23" s="167">
        <f t="shared" si="2"/>
        <v>-2.474927208023292E-2</v>
      </c>
    </row>
    <row r="24" spans="1:32" x14ac:dyDescent="0.25">
      <c r="B24" s="12"/>
      <c r="C24" s="12"/>
      <c r="D24" s="53"/>
      <c r="E24" s="53"/>
      <c r="F24" s="53"/>
      <c r="G24" s="53"/>
      <c r="H24" s="315"/>
      <c r="X24" s="132">
        <v>42303</v>
      </c>
      <c r="Y24" s="11">
        <v>61.83</v>
      </c>
      <c r="Z24" s="11">
        <v>62.09</v>
      </c>
      <c r="AA24" s="11">
        <v>61.59</v>
      </c>
      <c r="AB24" s="11">
        <v>61.82</v>
      </c>
      <c r="AC24" s="126">
        <v>2260400</v>
      </c>
      <c r="AD24" s="11">
        <v>61.82</v>
      </c>
      <c r="AE24" s="2">
        <f t="shared" si="1"/>
        <v>0.5</v>
      </c>
      <c r="AF24" s="167">
        <f t="shared" si="2"/>
        <v>2.2697795071335847E-3</v>
      </c>
    </row>
    <row r="25" spans="1:32" x14ac:dyDescent="0.25">
      <c r="B25" s="12"/>
      <c r="C25" s="12"/>
      <c r="D25" s="53"/>
      <c r="E25" s="53"/>
      <c r="F25" s="53"/>
      <c r="G25" s="53"/>
      <c r="H25" s="315"/>
      <c r="X25" s="132">
        <v>42300</v>
      </c>
      <c r="Y25" s="11">
        <v>61.92</v>
      </c>
      <c r="Z25" s="11">
        <v>62</v>
      </c>
      <c r="AA25" s="11">
        <v>61.49</v>
      </c>
      <c r="AB25" s="11">
        <v>61.68</v>
      </c>
      <c r="AC25" s="126">
        <v>3187700</v>
      </c>
      <c r="AD25" s="11">
        <v>61.68</v>
      </c>
      <c r="AE25" s="2">
        <f t="shared" si="1"/>
        <v>0.50999999999999801</v>
      </c>
      <c r="AF25" s="167">
        <f t="shared" si="2"/>
        <v>2.1121039805036546E-3</v>
      </c>
    </row>
    <row r="26" spans="1:32" x14ac:dyDescent="0.25">
      <c r="B26" s="12"/>
      <c r="C26" s="12"/>
      <c r="D26" s="53"/>
      <c r="E26" s="53"/>
      <c r="F26" s="53"/>
      <c r="G26" s="53"/>
      <c r="H26" s="315"/>
      <c r="X26" s="132">
        <v>42299</v>
      </c>
      <c r="Y26" s="11">
        <v>61</v>
      </c>
      <c r="Z26" s="11">
        <v>61.64</v>
      </c>
      <c r="AA26" s="11">
        <v>60.62</v>
      </c>
      <c r="AB26" s="11">
        <v>61.55</v>
      </c>
      <c r="AC26" s="126">
        <v>2834700</v>
      </c>
      <c r="AD26" s="11">
        <v>61.55</v>
      </c>
      <c r="AE26" s="2">
        <f t="shared" si="1"/>
        <v>1.0200000000000031</v>
      </c>
      <c r="AF26" s="167">
        <f t="shared" si="2"/>
        <v>1.483924154987637E-2</v>
      </c>
    </row>
    <row r="27" spans="1:32" x14ac:dyDescent="0.25">
      <c r="X27" s="132">
        <v>42298</v>
      </c>
      <c r="Y27" s="11">
        <v>61.64</v>
      </c>
      <c r="Z27" s="11">
        <v>61.97</v>
      </c>
      <c r="AA27" s="11">
        <v>60.58</v>
      </c>
      <c r="AB27" s="11">
        <v>60.65</v>
      </c>
      <c r="AC27" s="126">
        <v>4371300</v>
      </c>
      <c r="AD27" s="11">
        <v>60.65</v>
      </c>
      <c r="AE27" s="2">
        <f t="shared" si="1"/>
        <v>1.3900000000000006</v>
      </c>
      <c r="AF27" s="167">
        <f t="shared" si="2"/>
        <v>-1.285807291666663E-2</v>
      </c>
    </row>
    <row r="28" spans="1:32" x14ac:dyDescent="0.25">
      <c r="X28" s="132">
        <v>42297</v>
      </c>
      <c r="Y28" s="11">
        <v>61.64</v>
      </c>
      <c r="Z28" s="11">
        <v>62.22</v>
      </c>
      <c r="AA28" s="11">
        <v>61.38</v>
      </c>
      <c r="AB28" s="11">
        <v>61.44</v>
      </c>
      <c r="AC28" s="126">
        <v>3168100</v>
      </c>
      <c r="AD28" s="11">
        <v>61.44</v>
      </c>
      <c r="AE28" s="2">
        <f t="shared" si="1"/>
        <v>0.83999999999999631</v>
      </c>
      <c r="AF28" s="167">
        <f t="shared" si="2"/>
        <v>-2.4354603019971499E-3</v>
      </c>
    </row>
    <row r="29" spans="1:32" x14ac:dyDescent="0.25">
      <c r="X29" s="132">
        <v>42296</v>
      </c>
      <c r="Y29" s="11">
        <v>61.03</v>
      </c>
      <c r="Z29" s="11">
        <v>61.65</v>
      </c>
      <c r="AA29" s="11">
        <v>60.8</v>
      </c>
      <c r="AB29" s="11">
        <v>61.59</v>
      </c>
      <c r="AC29" s="126">
        <v>2427200</v>
      </c>
      <c r="AD29" s="11">
        <v>61.59</v>
      </c>
      <c r="AE29" s="2">
        <f t="shared" si="1"/>
        <v>0.85000000000000142</v>
      </c>
      <c r="AF29" s="167">
        <f t="shared" si="2"/>
        <v>6.3725490196078205E-3</v>
      </c>
    </row>
    <row r="30" spans="1:32" x14ac:dyDescent="0.25">
      <c r="X30" s="132">
        <v>42293</v>
      </c>
      <c r="Y30" s="11">
        <v>61.44</v>
      </c>
      <c r="Z30" s="11">
        <v>61.51</v>
      </c>
      <c r="AA30" s="11">
        <v>60.66</v>
      </c>
      <c r="AB30" s="11">
        <v>61.2</v>
      </c>
      <c r="AC30" s="126">
        <v>3285000</v>
      </c>
      <c r="AD30" s="11">
        <v>61.2</v>
      </c>
      <c r="AE30" s="2">
        <f t="shared" si="1"/>
        <v>0.85000000000000142</v>
      </c>
      <c r="AF30" s="167">
        <f t="shared" si="2"/>
        <v>-6.3321967851923677E-3</v>
      </c>
    </row>
    <row r="31" spans="1:32" x14ac:dyDescent="0.25">
      <c r="X31" s="132">
        <v>42292</v>
      </c>
      <c r="Y31" s="11">
        <v>60.43</v>
      </c>
      <c r="Z31" s="11">
        <v>61.69</v>
      </c>
      <c r="AA31" s="11">
        <v>60.27</v>
      </c>
      <c r="AB31" s="11">
        <v>61.59</v>
      </c>
      <c r="AC31" s="126">
        <v>2906600</v>
      </c>
      <c r="AD31" s="11">
        <v>61.59</v>
      </c>
      <c r="AE31" s="2">
        <f t="shared" si="1"/>
        <v>1.4199999999999946</v>
      </c>
      <c r="AF31" s="167">
        <f t="shared" si="2"/>
        <v>2.8900768459739545E-2</v>
      </c>
    </row>
    <row r="32" spans="1:32" x14ac:dyDescent="0.25">
      <c r="X32" s="132">
        <v>42291</v>
      </c>
      <c r="Y32" s="11">
        <v>60.5</v>
      </c>
      <c r="Z32" s="11">
        <v>60.6</v>
      </c>
      <c r="AA32" s="11">
        <v>59.78</v>
      </c>
      <c r="AB32" s="11">
        <v>59.86</v>
      </c>
      <c r="AC32" s="126">
        <v>2389100</v>
      </c>
      <c r="AD32" s="11">
        <v>59.86</v>
      </c>
      <c r="AE32" s="2">
        <f t="shared" si="1"/>
        <v>0.82000000000000028</v>
      </c>
      <c r="AF32" s="167">
        <f t="shared" si="2"/>
        <v>-1.2862796833773116E-2</v>
      </c>
    </row>
    <row r="33" spans="15:32" x14ac:dyDescent="0.25">
      <c r="X33" s="132">
        <v>42290</v>
      </c>
      <c r="Y33" s="11">
        <v>60.73</v>
      </c>
      <c r="Z33" s="11">
        <v>61.14</v>
      </c>
      <c r="AA33" s="11">
        <v>60.62</v>
      </c>
      <c r="AB33" s="11">
        <v>60.64</v>
      </c>
      <c r="AC33" s="126">
        <v>1643300</v>
      </c>
      <c r="AD33" s="11">
        <v>60.64</v>
      </c>
      <c r="AE33" s="2">
        <f t="shared" si="1"/>
        <v>0.52000000000000313</v>
      </c>
      <c r="AF33" s="167">
        <f t="shared" si="2"/>
        <v>-4.4327696601542677E-3</v>
      </c>
    </row>
    <row r="34" spans="15:32" x14ac:dyDescent="0.25">
      <c r="X34" s="132">
        <v>42289</v>
      </c>
      <c r="Y34" s="11">
        <v>60.54</v>
      </c>
      <c r="Z34" s="11">
        <v>61.14</v>
      </c>
      <c r="AA34" s="11">
        <v>60.44</v>
      </c>
      <c r="AB34" s="11">
        <v>60.91</v>
      </c>
      <c r="AC34" s="126">
        <v>1397700</v>
      </c>
      <c r="AD34" s="11">
        <v>60.91</v>
      </c>
      <c r="AE34" s="2">
        <f t="shared" si="1"/>
        <v>0.70000000000000284</v>
      </c>
      <c r="AF34" s="167">
        <f t="shared" si="2"/>
        <v>7.7763070814029778E-3</v>
      </c>
    </row>
    <row r="35" spans="15:32" ht="20.25" thickBot="1" x14ac:dyDescent="0.35">
      <c r="O35" s="338" t="s">
        <v>78</v>
      </c>
      <c r="P35" s="338"/>
      <c r="T35" s="134" t="s">
        <v>102</v>
      </c>
      <c r="U35" s="2"/>
      <c r="X35" s="132">
        <v>42286</v>
      </c>
      <c r="Y35" s="11">
        <v>61.17</v>
      </c>
      <c r="Z35" s="11">
        <v>61.33</v>
      </c>
      <c r="AA35" s="11">
        <v>60.31</v>
      </c>
      <c r="AB35" s="11">
        <v>60.44</v>
      </c>
      <c r="AC35" s="126">
        <v>2433800</v>
      </c>
      <c r="AD35" s="11">
        <v>60.44</v>
      </c>
      <c r="AE35" s="2">
        <f t="shared" si="1"/>
        <v>1.019999999999996</v>
      </c>
      <c r="AF35" s="167">
        <f t="shared" si="2"/>
        <v>-1.1125654450261813E-2</v>
      </c>
    </row>
    <row r="36" spans="15:32" ht="15.75" thickTop="1" x14ac:dyDescent="0.25">
      <c r="O36" s="105">
        <v>1.1000000000000001</v>
      </c>
      <c r="P36" s="105">
        <f>O36*$Q$4</f>
        <v>68.673000000000002</v>
      </c>
      <c r="Q36" s="2"/>
      <c r="T36" s="135" t="s">
        <v>114</v>
      </c>
      <c r="U36" s="128">
        <v>62.64</v>
      </c>
      <c r="X36" s="132">
        <v>42285</v>
      </c>
      <c r="Y36" s="11">
        <v>59.88</v>
      </c>
      <c r="Z36" s="11">
        <v>61.23</v>
      </c>
      <c r="AA36" s="11">
        <v>59.74</v>
      </c>
      <c r="AB36" s="11">
        <v>61.12</v>
      </c>
      <c r="AC36" s="126">
        <v>2474000</v>
      </c>
      <c r="AD36" s="11">
        <v>61.12</v>
      </c>
      <c r="AE36" s="2">
        <f t="shared" si="1"/>
        <v>1.4899999999999949</v>
      </c>
      <c r="AF36" s="167">
        <f t="shared" si="2"/>
        <v>1.7988007994670152E-2</v>
      </c>
    </row>
    <row r="37" spans="15:32" ht="15" customHeight="1" x14ac:dyDescent="0.25">
      <c r="O37" s="105">
        <v>1.0900000000000001</v>
      </c>
      <c r="P37" s="105">
        <f t="shared" ref="P37:P56" si="5">O37*$Q$4</f>
        <v>68.048700000000011</v>
      </c>
      <c r="Q37" s="2"/>
      <c r="T37" s="135" t="s">
        <v>115</v>
      </c>
      <c r="U37" s="128">
        <v>62.82</v>
      </c>
      <c r="X37" s="132">
        <v>42284</v>
      </c>
      <c r="Y37" s="11">
        <v>60.2</v>
      </c>
      <c r="Z37" s="11">
        <v>60.7</v>
      </c>
      <c r="AA37" s="11">
        <v>59.82</v>
      </c>
      <c r="AB37" s="11">
        <v>60.04</v>
      </c>
      <c r="AC37" s="126">
        <v>2419300</v>
      </c>
      <c r="AD37" s="11">
        <v>60.04</v>
      </c>
      <c r="AE37" s="2">
        <f t="shared" si="1"/>
        <v>0.88000000000000256</v>
      </c>
      <c r="AF37" s="167">
        <f t="shared" si="2"/>
        <v>2.6720106880426808E-3</v>
      </c>
    </row>
    <row r="38" spans="15:32" x14ac:dyDescent="0.25">
      <c r="O38" s="105">
        <v>1.08</v>
      </c>
      <c r="P38" s="105">
        <f t="shared" si="5"/>
        <v>67.424400000000006</v>
      </c>
      <c r="Q38" s="2"/>
      <c r="T38" s="135" t="s">
        <v>116</v>
      </c>
      <c r="U38" s="128" t="s">
        <v>307</v>
      </c>
      <c r="X38" s="132">
        <v>42283</v>
      </c>
      <c r="Y38" s="11">
        <v>59.74</v>
      </c>
      <c r="Z38" s="11">
        <v>60.27</v>
      </c>
      <c r="AA38" s="11">
        <v>59.59</v>
      </c>
      <c r="AB38" s="11">
        <v>59.88</v>
      </c>
      <c r="AC38" s="126">
        <v>2144500</v>
      </c>
      <c r="AD38" s="11">
        <v>59.88</v>
      </c>
      <c r="AE38" s="2">
        <f t="shared" si="1"/>
        <v>0.67999999999999972</v>
      </c>
      <c r="AF38" s="167">
        <f t="shared" si="2"/>
        <v>-3.3388981636051085E-4</v>
      </c>
    </row>
    <row r="39" spans="15:32" x14ac:dyDescent="0.25">
      <c r="O39" s="105">
        <v>1.07</v>
      </c>
      <c r="P39" s="105">
        <f t="shared" si="5"/>
        <v>66.8001</v>
      </c>
      <c r="Q39" s="2"/>
      <c r="T39" s="135" t="s">
        <v>117</v>
      </c>
      <c r="U39" s="128" t="s">
        <v>308</v>
      </c>
      <c r="X39" s="132">
        <v>42282</v>
      </c>
      <c r="Y39" s="11">
        <v>59.46</v>
      </c>
      <c r="Z39" s="11">
        <v>60.14</v>
      </c>
      <c r="AA39" s="11">
        <v>59.42</v>
      </c>
      <c r="AB39" s="11">
        <v>59.9</v>
      </c>
      <c r="AC39" s="126">
        <v>2173200</v>
      </c>
      <c r="AD39" s="11">
        <v>59.9</v>
      </c>
      <c r="AE39" s="2">
        <f t="shared" si="1"/>
        <v>0.71999999999999886</v>
      </c>
      <c r="AF39" s="167">
        <f t="shared" si="2"/>
        <v>1.2679628064243387E-2</v>
      </c>
    </row>
    <row r="40" spans="15:32" x14ac:dyDescent="0.25">
      <c r="O40" s="105">
        <v>1.06</v>
      </c>
      <c r="P40" s="105">
        <f t="shared" si="5"/>
        <v>66.17580000000001</v>
      </c>
      <c r="Q40" s="2"/>
      <c r="T40" s="135" t="s">
        <v>118</v>
      </c>
      <c r="U40" s="128">
        <v>69.430000000000007</v>
      </c>
      <c r="X40" s="132">
        <v>42279</v>
      </c>
      <c r="Y40" s="11">
        <v>57.14</v>
      </c>
      <c r="Z40" s="11">
        <v>59.15</v>
      </c>
      <c r="AA40" s="11">
        <v>56.97</v>
      </c>
      <c r="AB40" s="11">
        <v>59.15</v>
      </c>
      <c r="AC40" s="126">
        <v>3167300</v>
      </c>
      <c r="AD40" s="11">
        <v>59.15</v>
      </c>
      <c r="AE40" s="2">
        <f t="shared" si="1"/>
        <v>2.1799999999999997</v>
      </c>
      <c r="AF40" s="167">
        <f t="shared" si="2"/>
        <v>2.0355356218733744E-2</v>
      </c>
    </row>
    <row r="41" spans="15:32" x14ac:dyDescent="0.25">
      <c r="O41" s="105">
        <v>1.05</v>
      </c>
      <c r="P41" s="105">
        <f t="shared" si="5"/>
        <v>65.551500000000004</v>
      </c>
      <c r="Q41" s="2"/>
      <c r="T41" s="135" t="s">
        <v>119</v>
      </c>
      <c r="U41" s="128">
        <v>1.21193</v>
      </c>
      <c r="X41" s="132">
        <v>42278</v>
      </c>
      <c r="Y41" s="11">
        <v>58.25</v>
      </c>
      <c r="Z41" s="11">
        <v>58.44</v>
      </c>
      <c r="AA41" s="11">
        <v>57.33</v>
      </c>
      <c r="AB41" s="11">
        <v>57.97</v>
      </c>
      <c r="AC41" s="126">
        <v>3853100</v>
      </c>
      <c r="AD41" s="11">
        <v>57.97</v>
      </c>
      <c r="AE41" s="2">
        <f t="shared" si="1"/>
        <v>1.1099999999999994</v>
      </c>
      <c r="AF41" s="167">
        <f t="shared" si="2"/>
        <v>-4.63598901098905E-3</v>
      </c>
    </row>
    <row r="42" spans="15:32" x14ac:dyDescent="0.25">
      <c r="O42" s="105">
        <v>1.04</v>
      </c>
      <c r="P42" s="105">
        <f t="shared" si="5"/>
        <v>64.927199999999999</v>
      </c>
      <c r="Q42" s="2"/>
      <c r="T42" s="135" t="s">
        <v>120</v>
      </c>
      <c r="U42" s="128" t="s">
        <v>160</v>
      </c>
      <c r="X42" s="132">
        <v>42277</v>
      </c>
      <c r="Y42" s="11">
        <v>58.87</v>
      </c>
      <c r="Z42" s="11">
        <v>58.97</v>
      </c>
      <c r="AA42" s="11">
        <v>57.79</v>
      </c>
      <c r="AB42" s="11">
        <v>58.24</v>
      </c>
      <c r="AC42" s="126">
        <v>3891200</v>
      </c>
      <c r="AD42" s="11">
        <v>58.24</v>
      </c>
      <c r="AE42" s="2">
        <f t="shared" si="1"/>
        <v>1.1799999999999997</v>
      </c>
      <c r="AF42" s="167">
        <f t="shared" si="2"/>
        <v>-2.0562028786840214E-3</v>
      </c>
    </row>
    <row r="43" spans="15:32" x14ac:dyDescent="0.25">
      <c r="O43" s="105">
        <v>1.03</v>
      </c>
      <c r="P43" s="105">
        <f t="shared" si="5"/>
        <v>64.302900000000008</v>
      </c>
      <c r="Q43" s="2"/>
      <c r="T43" s="135"/>
      <c r="U43" s="128"/>
      <c r="X43" s="132">
        <v>42276</v>
      </c>
      <c r="Y43" s="11">
        <v>57.73</v>
      </c>
      <c r="Z43" s="11">
        <v>58.44</v>
      </c>
      <c r="AA43" s="11">
        <v>57.47</v>
      </c>
      <c r="AB43" s="11">
        <v>58.36</v>
      </c>
      <c r="AC43" s="126">
        <v>3909600</v>
      </c>
      <c r="AD43" s="11">
        <v>58.36</v>
      </c>
      <c r="AE43" s="2">
        <f t="shared" si="1"/>
        <v>0.96999999999999886</v>
      </c>
      <c r="AF43" s="167">
        <f t="shared" si="2"/>
        <v>1.0737790093522603E-2</v>
      </c>
    </row>
    <row r="44" spans="15:32" x14ac:dyDescent="0.25">
      <c r="O44" s="105">
        <v>1.02</v>
      </c>
      <c r="P44" s="105">
        <f t="shared" si="5"/>
        <v>63.678600000000003</v>
      </c>
      <c r="Q44" s="2"/>
      <c r="T44" s="135" t="s">
        <v>121</v>
      </c>
      <c r="U44" s="128" t="s">
        <v>309</v>
      </c>
      <c r="X44" s="132">
        <v>42275</v>
      </c>
      <c r="Y44" s="11">
        <v>58.53</v>
      </c>
      <c r="Z44" s="11">
        <v>58.77</v>
      </c>
      <c r="AA44" s="11">
        <v>57.46</v>
      </c>
      <c r="AB44" s="11">
        <v>57.74</v>
      </c>
      <c r="AC44" s="126">
        <v>3516400</v>
      </c>
      <c r="AD44" s="11">
        <v>57.74</v>
      </c>
      <c r="AE44" s="2">
        <f t="shared" si="1"/>
        <v>1.3100000000000023</v>
      </c>
      <c r="AF44" s="167">
        <f t="shared" si="2"/>
        <v>-2.1190032208848963E-2</v>
      </c>
    </row>
    <row r="45" spans="15:32" x14ac:dyDescent="0.25">
      <c r="O45" s="105">
        <v>1.01</v>
      </c>
      <c r="P45" s="105">
        <f t="shared" si="5"/>
        <v>63.054299999999998</v>
      </c>
      <c r="Q45" s="2"/>
      <c r="T45" s="135" t="s">
        <v>122</v>
      </c>
      <c r="U45" s="128" t="s">
        <v>144</v>
      </c>
      <c r="X45" s="132">
        <v>42272</v>
      </c>
      <c r="Y45" s="11">
        <v>59.12</v>
      </c>
      <c r="Z45" s="11">
        <v>59.92</v>
      </c>
      <c r="AA45" s="11">
        <v>58.87</v>
      </c>
      <c r="AB45" s="11">
        <v>58.99</v>
      </c>
      <c r="AC45" s="126">
        <v>3893400</v>
      </c>
      <c r="AD45" s="11">
        <v>58.99</v>
      </c>
      <c r="AE45" s="2">
        <f t="shared" si="1"/>
        <v>1.0500000000000043</v>
      </c>
      <c r="AF45" s="167">
        <f t="shared" si="2"/>
        <v>6.8271036012972353E-3</v>
      </c>
    </row>
    <row r="46" spans="15:32" x14ac:dyDescent="0.25">
      <c r="O46" s="105">
        <v>1</v>
      </c>
      <c r="P46" s="105">
        <f t="shared" si="5"/>
        <v>62.43</v>
      </c>
      <c r="Q46" s="2"/>
      <c r="T46" s="135" t="s">
        <v>123</v>
      </c>
      <c r="U46" s="129">
        <v>1746089</v>
      </c>
      <c r="X46" s="132">
        <v>42271</v>
      </c>
      <c r="Y46" s="11">
        <v>58.12</v>
      </c>
      <c r="Z46" s="11">
        <v>58.81</v>
      </c>
      <c r="AA46" s="11">
        <v>57.77</v>
      </c>
      <c r="AB46" s="11">
        <v>58.59</v>
      </c>
      <c r="AC46" s="126">
        <v>2541300</v>
      </c>
      <c r="AD46" s="11">
        <v>58.59</v>
      </c>
      <c r="AE46" s="2">
        <f t="shared" si="1"/>
        <v>1.0399999999999991</v>
      </c>
      <c r="AF46" s="167">
        <f t="shared" si="2"/>
        <v>1.3672876431380931E-3</v>
      </c>
    </row>
    <row r="47" spans="15:32" x14ac:dyDescent="0.25">
      <c r="O47" s="105">
        <v>0.99</v>
      </c>
      <c r="P47" s="105">
        <f t="shared" si="5"/>
        <v>61.805700000000002</v>
      </c>
      <c r="Q47" s="2"/>
      <c r="T47" s="135" t="s">
        <v>126</v>
      </c>
      <c r="U47" s="129">
        <v>3020560</v>
      </c>
      <c r="X47" s="132">
        <v>42270</v>
      </c>
      <c r="Y47" s="11">
        <v>58.04</v>
      </c>
      <c r="Z47" s="11">
        <v>58.67</v>
      </c>
      <c r="AA47" s="11">
        <v>58.03</v>
      </c>
      <c r="AB47" s="11">
        <v>58.51</v>
      </c>
      <c r="AC47" s="126">
        <v>2406100</v>
      </c>
      <c r="AD47" s="11">
        <v>58.51</v>
      </c>
      <c r="AE47" s="2">
        <f t="shared" si="1"/>
        <v>0.64000000000000057</v>
      </c>
      <c r="AF47" s="167">
        <f t="shared" si="2"/>
        <v>7.0567986230636315E-3</v>
      </c>
    </row>
    <row r="48" spans="15:32" x14ac:dyDescent="0.25">
      <c r="O48" s="105">
        <v>0.98</v>
      </c>
      <c r="P48" s="105">
        <f t="shared" si="5"/>
        <v>61.181399999999996</v>
      </c>
      <c r="Q48" s="2"/>
      <c r="T48" s="135" t="s">
        <v>124</v>
      </c>
      <c r="U48" s="128" t="s">
        <v>310</v>
      </c>
      <c r="X48" s="132">
        <v>42269</v>
      </c>
      <c r="Y48" s="11">
        <v>58.16</v>
      </c>
      <c r="Z48" s="11">
        <v>58.21</v>
      </c>
      <c r="AA48" s="11">
        <v>57.69</v>
      </c>
      <c r="AB48" s="11">
        <v>58.1</v>
      </c>
      <c r="AC48" s="126">
        <v>2403500</v>
      </c>
      <c r="AD48" s="11">
        <v>58.1</v>
      </c>
      <c r="AE48" s="2">
        <f t="shared" si="1"/>
        <v>0.52000000000000313</v>
      </c>
      <c r="AF48" s="167">
        <f t="shared" si="2"/>
        <v>-7.8551912568306514E-3</v>
      </c>
    </row>
    <row r="49" spans="15:32" x14ac:dyDescent="0.25">
      <c r="O49" s="105">
        <v>0.97</v>
      </c>
      <c r="P49" s="105">
        <f t="shared" si="5"/>
        <v>60.557099999999998</v>
      </c>
      <c r="T49" s="135" t="s">
        <v>127</v>
      </c>
      <c r="U49" s="128">
        <v>10.87</v>
      </c>
      <c r="X49" s="132">
        <v>42268</v>
      </c>
      <c r="Y49" s="11">
        <v>58.15</v>
      </c>
      <c r="Z49" s="11">
        <v>58.88</v>
      </c>
      <c r="AA49" s="11">
        <v>57.95</v>
      </c>
      <c r="AB49" s="11">
        <v>58.56</v>
      </c>
      <c r="AC49" s="126">
        <v>2513600</v>
      </c>
      <c r="AD49" s="11">
        <v>58.56</v>
      </c>
      <c r="AE49" s="2">
        <f t="shared" si="1"/>
        <v>0.92999999999999972</v>
      </c>
      <c r="AF49" s="167">
        <f t="shared" si="2"/>
        <v>1.719645648775403E-2</v>
      </c>
    </row>
    <row r="50" spans="15:32" x14ac:dyDescent="0.25">
      <c r="O50" s="105">
        <v>0.96</v>
      </c>
      <c r="P50" s="105">
        <f t="shared" si="5"/>
        <v>59.9328</v>
      </c>
      <c r="T50" s="135" t="s">
        <v>128</v>
      </c>
      <c r="U50" s="128">
        <v>5.75</v>
      </c>
      <c r="X50" s="132">
        <v>42265</v>
      </c>
      <c r="Y50" s="11">
        <v>58.04</v>
      </c>
      <c r="Z50" s="11">
        <v>58.53</v>
      </c>
      <c r="AA50" s="11">
        <v>57.44</v>
      </c>
      <c r="AB50" s="11">
        <v>57.57</v>
      </c>
      <c r="AC50" s="126">
        <v>5184200</v>
      </c>
      <c r="AD50" s="11">
        <v>57.57</v>
      </c>
      <c r="AE50" s="2">
        <f t="shared" si="1"/>
        <v>1.0900000000000034</v>
      </c>
      <c r="AF50" s="167">
        <f t="shared" si="2"/>
        <v>-2.4071876589252472E-2</v>
      </c>
    </row>
    <row r="51" spans="15:32" x14ac:dyDescent="0.25">
      <c r="O51" s="105">
        <v>0.95</v>
      </c>
      <c r="P51" s="105">
        <f t="shared" si="5"/>
        <v>59.308499999999995</v>
      </c>
      <c r="T51" s="135" t="s">
        <v>125</v>
      </c>
      <c r="U51" s="128" t="s">
        <v>311</v>
      </c>
      <c r="X51" s="132">
        <v>42264</v>
      </c>
      <c r="Y51" s="11">
        <v>59.25</v>
      </c>
      <c r="Z51" s="11">
        <v>59.81</v>
      </c>
      <c r="AA51" s="11">
        <v>58.83</v>
      </c>
      <c r="AB51" s="11">
        <v>58.99</v>
      </c>
      <c r="AC51" s="126">
        <v>4716900</v>
      </c>
      <c r="AD51" s="11">
        <v>58.99</v>
      </c>
      <c r="AE51" s="2">
        <f t="shared" si="1"/>
        <v>0.98000000000000398</v>
      </c>
      <c r="AF51" s="167">
        <f t="shared" si="2"/>
        <v>-3.5472972972973027E-3</v>
      </c>
    </row>
    <row r="52" spans="15:32" x14ac:dyDescent="0.25">
      <c r="O52" s="105">
        <v>0.94</v>
      </c>
      <c r="P52" s="105">
        <f t="shared" si="5"/>
        <v>58.684199999999997</v>
      </c>
      <c r="X52" s="132">
        <v>42263</v>
      </c>
      <c r="Y52" s="11">
        <v>59.04</v>
      </c>
      <c r="Z52" s="11">
        <v>59.34</v>
      </c>
      <c r="AA52" s="11">
        <v>58.81</v>
      </c>
      <c r="AB52" s="11">
        <v>59.2</v>
      </c>
      <c r="AC52" s="126">
        <v>3589900</v>
      </c>
      <c r="AD52" s="11">
        <v>59.2</v>
      </c>
      <c r="AE52" s="2">
        <f t="shared" si="1"/>
        <v>0.53000000000000114</v>
      </c>
      <c r="AF52" s="167">
        <f t="shared" si="2"/>
        <v>3.7300779925399929E-3</v>
      </c>
    </row>
    <row r="53" spans="15:32" x14ac:dyDescent="0.25">
      <c r="O53" s="105">
        <v>0.93</v>
      </c>
      <c r="P53" s="105">
        <f t="shared" si="5"/>
        <v>58.059900000000006</v>
      </c>
      <c r="X53" s="132">
        <v>42262</v>
      </c>
      <c r="Y53" s="11">
        <v>58.39</v>
      </c>
      <c r="Z53" s="11">
        <v>59.26</v>
      </c>
      <c r="AA53" s="11">
        <v>58.23</v>
      </c>
      <c r="AB53" s="11">
        <v>58.98</v>
      </c>
      <c r="AC53" s="126">
        <v>3459900</v>
      </c>
      <c r="AD53" s="11">
        <v>58.98</v>
      </c>
      <c r="AE53" s="2">
        <f t="shared" si="1"/>
        <v>1.0300000000000011</v>
      </c>
      <c r="AF53" s="167">
        <f t="shared" si="2"/>
        <v>1.27060439560438E-2</v>
      </c>
    </row>
    <row r="54" spans="15:32" x14ac:dyDescent="0.25">
      <c r="O54" s="105">
        <v>0.92</v>
      </c>
      <c r="P54" s="105">
        <f t="shared" si="5"/>
        <v>57.435600000000001</v>
      </c>
      <c r="X54" s="132">
        <v>42261</v>
      </c>
      <c r="Y54" s="11">
        <v>58.29</v>
      </c>
      <c r="Z54" s="11">
        <v>58.31</v>
      </c>
      <c r="AA54" s="11">
        <v>58</v>
      </c>
      <c r="AB54" s="11">
        <v>58.24</v>
      </c>
      <c r="AC54" s="126">
        <v>2066400</v>
      </c>
      <c r="AD54" s="11">
        <v>58.24</v>
      </c>
      <c r="AE54" s="2">
        <f t="shared" si="1"/>
        <v>0.31000000000000227</v>
      </c>
      <c r="AF54" s="167">
        <f t="shared" si="2"/>
        <v>1.7199862401100496E-3</v>
      </c>
    </row>
    <row r="55" spans="15:32" x14ac:dyDescent="0.25">
      <c r="O55" s="105">
        <v>0.91</v>
      </c>
      <c r="P55" s="105">
        <f t="shared" si="5"/>
        <v>56.811300000000003</v>
      </c>
      <c r="X55" s="132">
        <v>42258</v>
      </c>
      <c r="Y55" s="11">
        <v>57.41</v>
      </c>
      <c r="Z55" s="11">
        <v>58.21</v>
      </c>
      <c r="AA55" s="11">
        <v>57.31</v>
      </c>
      <c r="AB55" s="11">
        <v>58.14</v>
      </c>
      <c r="AC55" s="126">
        <v>2727000</v>
      </c>
      <c r="AD55" s="11">
        <v>58.14</v>
      </c>
      <c r="AE55" s="2">
        <f t="shared" si="1"/>
        <v>0.89999999999999858</v>
      </c>
      <c r="AF55" s="167">
        <f t="shared" si="2"/>
        <v>8.1498179295993456E-3</v>
      </c>
    </row>
    <row r="56" spans="15:32" x14ac:dyDescent="0.25">
      <c r="O56" s="105">
        <v>0.9</v>
      </c>
      <c r="P56" s="105">
        <f t="shared" si="5"/>
        <v>56.186999999999998</v>
      </c>
      <c r="X56" s="132">
        <v>42257</v>
      </c>
      <c r="Y56" s="11">
        <v>57.24</v>
      </c>
      <c r="Z56" s="11">
        <v>58.04</v>
      </c>
      <c r="AA56" s="11">
        <v>57.01</v>
      </c>
      <c r="AB56" s="11">
        <v>57.67</v>
      </c>
      <c r="AC56" s="126">
        <v>2593600</v>
      </c>
      <c r="AD56" s="11">
        <v>57.67</v>
      </c>
      <c r="AE56" s="2">
        <f t="shared" si="1"/>
        <v>1.0300000000000011</v>
      </c>
      <c r="AF56" s="167">
        <f t="shared" si="2"/>
        <v>5.5797733217088918E-3</v>
      </c>
    </row>
    <row r="57" spans="15:32" x14ac:dyDescent="0.25">
      <c r="X57" s="132">
        <v>42256</v>
      </c>
      <c r="Y57" s="11">
        <v>58.66</v>
      </c>
      <c r="Z57" s="11">
        <v>58.84</v>
      </c>
      <c r="AA57" s="11">
        <v>57.24</v>
      </c>
      <c r="AB57" s="11">
        <v>57.35</v>
      </c>
      <c r="AC57" s="126">
        <v>2554100</v>
      </c>
      <c r="AD57" s="11">
        <v>57.35</v>
      </c>
      <c r="AE57" s="2">
        <f t="shared" si="1"/>
        <v>1.6000000000000014</v>
      </c>
      <c r="AF57" s="167">
        <f t="shared" si="2"/>
        <v>-1.4604810996563633E-2</v>
      </c>
    </row>
    <row r="58" spans="15:32" x14ac:dyDescent="0.25">
      <c r="X58" s="132">
        <v>42255</v>
      </c>
      <c r="Y58" s="11">
        <v>57.84</v>
      </c>
      <c r="Z58" s="11">
        <v>58.24</v>
      </c>
      <c r="AA58" s="11">
        <v>57.67</v>
      </c>
      <c r="AB58" s="11">
        <v>58.2</v>
      </c>
      <c r="AC58" s="126">
        <v>2224400</v>
      </c>
      <c r="AD58" s="11">
        <v>58.2</v>
      </c>
      <c r="AE58" s="2">
        <f t="shared" si="1"/>
        <v>0.57000000000000028</v>
      </c>
      <c r="AF58" s="167">
        <f t="shared" si="2"/>
        <v>2.0336605890603154E-2</v>
      </c>
    </row>
    <row r="59" spans="15:32" x14ac:dyDescent="0.25">
      <c r="X59" s="132">
        <v>42251</v>
      </c>
      <c r="Y59" s="11">
        <v>57.45</v>
      </c>
      <c r="Z59" s="11">
        <v>57.69</v>
      </c>
      <c r="AA59" s="11">
        <v>56.77</v>
      </c>
      <c r="AB59" s="11">
        <v>57.04</v>
      </c>
      <c r="AC59" s="126">
        <v>2341900</v>
      </c>
      <c r="AD59" s="11">
        <v>57.04</v>
      </c>
      <c r="AE59" s="2">
        <f t="shared" si="1"/>
        <v>0.9199999999999946</v>
      </c>
      <c r="AF59" s="167">
        <f t="shared" si="2"/>
        <v>-1.6212487064504955E-2</v>
      </c>
    </row>
    <row r="60" spans="15:32" x14ac:dyDescent="0.25">
      <c r="X60" s="132">
        <v>42250</v>
      </c>
      <c r="Y60" s="11">
        <v>58.01</v>
      </c>
      <c r="Z60" s="11">
        <v>58.55</v>
      </c>
      <c r="AA60" s="11">
        <v>57.82</v>
      </c>
      <c r="AB60" s="11">
        <v>57.98</v>
      </c>
      <c r="AC60" s="126">
        <v>2176700</v>
      </c>
      <c r="AD60" s="11">
        <v>57.98</v>
      </c>
      <c r="AE60" s="2">
        <f t="shared" si="1"/>
        <v>0.72999999999999687</v>
      </c>
      <c r="AF60" s="167">
        <f t="shared" si="2"/>
        <v>8.6311065078548133E-4</v>
      </c>
    </row>
    <row r="61" spans="15:32" x14ac:dyDescent="0.25">
      <c r="X61" s="132">
        <v>42249</v>
      </c>
      <c r="Y61" s="11">
        <v>57.72</v>
      </c>
      <c r="Z61" s="11">
        <v>57.94</v>
      </c>
      <c r="AA61" s="11">
        <v>57.3</v>
      </c>
      <c r="AB61" s="11">
        <v>57.93</v>
      </c>
      <c r="AC61" s="126">
        <v>2776500</v>
      </c>
      <c r="AD61" s="11">
        <v>57.93</v>
      </c>
      <c r="AE61" s="2">
        <f t="shared" si="1"/>
        <v>0.64000000000000057</v>
      </c>
      <c r="AF61" s="167">
        <f t="shared" si="2"/>
        <v>1.3825691284564234E-2</v>
      </c>
    </row>
    <row r="62" spans="15:32" x14ac:dyDescent="0.25">
      <c r="X62" s="132">
        <v>42248</v>
      </c>
      <c r="Y62" s="11">
        <v>57.01</v>
      </c>
      <c r="Z62" s="11">
        <v>57.46</v>
      </c>
      <c r="AA62" s="11">
        <v>56.8</v>
      </c>
      <c r="AB62" s="11">
        <v>57.14</v>
      </c>
      <c r="AC62" s="126">
        <v>3470800</v>
      </c>
      <c r="AD62" s="11">
        <v>57.14</v>
      </c>
      <c r="AE62" s="2">
        <f t="shared" si="1"/>
        <v>0.66000000000000369</v>
      </c>
      <c r="AF62" s="167">
        <f t="shared" si="2"/>
        <v>-1.9560741249142088E-2</v>
      </c>
    </row>
    <row r="63" spans="15:32" x14ac:dyDescent="0.25">
      <c r="X63" s="132">
        <v>42247</v>
      </c>
      <c r="Y63" s="11">
        <v>58.33</v>
      </c>
      <c r="Z63" s="11">
        <v>58.5</v>
      </c>
      <c r="AA63" s="11">
        <v>58.08</v>
      </c>
      <c r="AB63" s="11">
        <v>58.28</v>
      </c>
      <c r="AC63" s="126">
        <v>2828100</v>
      </c>
      <c r="AD63" s="11">
        <v>58.28</v>
      </c>
      <c r="AE63" s="2">
        <f t="shared" si="1"/>
        <v>0.42000000000000171</v>
      </c>
      <c r="AF63" s="167">
        <f t="shared" si="2"/>
        <v>-5.969640115981556E-3</v>
      </c>
    </row>
    <row r="64" spans="15:32" x14ac:dyDescent="0.25">
      <c r="X64" s="132">
        <v>42244</v>
      </c>
      <c r="Y64" s="11">
        <v>58.55</v>
      </c>
      <c r="Z64" s="11">
        <v>58.95</v>
      </c>
      <c r="AA64" s="11">
        <v>58.26</v>
      </c>
      <c r="AB64" s="11">
        <v>58.63</v>
      </c>
      <c r="AC64" s="126">
        <v>2976800</v>
      </c>
      <c r="AD64" s="11">
        <v>58.63</v>
      </c>
      <c r="AE64" s="2">
        <f t="shared" si="1"/>
        <v>0.69000000000000483</v>
      </c>
      <c r="AF64" s="167">
        <f t="shared" si="2"/>
        <v>-1.8726591760299671E-3</v>
      </c>
    </row>
    <row r="65" spans="24:32" x14ac:dyDescent="0.25">
      <c r="X65" s="132">
        <v>42243</v>
      </c>
      <c r="Y65" s="11">
        <v>57.64</v>
      </c>
      <c r="Z65" s="11">
        <v>59.02</v>
      </c>
      <c r="AA65" s="11">
        <v>57.51</v>
      </c>
      <c r="AB65" s="11">
        <v>58.74</v>
      </c>
      <c r="AC65" s="126">
        <v>4787100</v>
      </c>
      <c r="AD65" s="11">
        <v>58.74</v>
      </c>
      <c r="AE65" s="2">
        <f t="shared" si="1"/>
        <v>1.5100000000000051</v>
      </c>
      <c r="AF65" s="167" t="e">
        <f t="shared" si="2"/>
        <v>#DIV/0!</v>
      </c>
    </row>
    <row r="66" spans="24:32" x14ac:dyDescent="0.25">
      <c r="X66" s="132">
        <v>42243</v>
      </c>
      <c r="Y66" s="11" t="s">
        <v>145</v>
      </c>
      <c r="Z66" s="11"/>
      <c r="AA66" s="11"/>
      <c r="AB66" s="11"/>
      <c r="AC66" s="126"/>
      <c r="AD66" s="11"/>
      <c r="AE66" s="2">
        <f t="shared" si="1"/>
        <v>0</v>
      </c>
      <c r="AF66" s="167">
        <f t="shared" si="2"/>
        <v>-1</v>
      </c>
    </row>
    <row r="67" spans="24:32" x14ac:dyDescent="0.25">
      <c r="X67" s="132">
        <v>42242</v>
      </c>
      <c r="Y67" s="11">
        <v>58.16</v>
      </c>
      <c r="Z67" s="11">
        <v>58.59</v>
      </c>
      <c r="AA67" s="11">
        <v>56.68</v>
      </c>
      <c r="AB67" s="11">
        <v>57.4</v>
      </c>
      <c r="AC67" s="126">
        <v>7043400</v>
      </c>
      <c r="AD67" s="11">
        <v>57.1</v>
      </c>
      <c r="AE67" s="2">
        <f t="shared" ref="AE67:AE69" si="6">Z67-AA67</f>
        <v>1.9100000000000037</v>
      </c>
      <c r="AF67" s="167">
        <f t="shared" ref="AF67:AF69" si="7">AD67/AD68-1</f>
        <v>7.2323161051333074E-3</v>
      </c>
    </row>
    <row r="68" spans="24:32" x14ac:dyDescent="0.25">
      <c r="X68" s="132">
        <v>42241</v>
      </c>
      <c r="Y68" s="11">
        <v>59.92</v>
      </c>
      <c r="Z68" s="11">
        <v>59.92</v>
      </c>
      <c r="AA68" s="11">
        <v>56.99</v>
      </c>
      <c r="AB68" s="11">
        <v>56.99</v>
      </c>
      <c r="AC68" s="126">
        <v>4644300</v>
      </c>
      <c r="AD68" s="11">
        <v>56.69</v>
      </c>
      <c r="AE68" s="2">
        <f t="shared" si="6"/>
        <v>2.9299999999999997</v>
      </c>
      <c r="AF68" s="167" t="e">
        <f t="shared" si="7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6"/>
        <v>0</v>
      </c>
      <c r="AF69" s="167" t="e">
        <f t="shared" si="7"/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42333</v>
      </c>
      <c r="X2" s="53">
        <v>94.69</v>
      </c>
      <c r="Y2" s="53">
        <v>96.17</v>
      </c>
      <c r="Z2" s="53">
        <v>94.14</v>
      </c>
      <c r="AA2" s="53">
        <v>95.4</v>
      </c>
      <c r="AB2" s="117">
        <v>1635200</v>
      </c>
      <c r="AC2" s="53">
        <v>95.4</v>
      </c>
      <c r="AD2" s="2">
        <f t="shared" ref="AD2" si="1">Y2-Z2</f>
        <v>2.0300000000000011</v>
      </c>
      <c r="AE2" s="167">
        <f t="shared" ref="AE2" si="2">AC2/AC3-1</f>
        <v>8.9899524061343161E-3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95.4</v>
      </c>
      <c r="W3" s="194">
        <v>42332</v>
      </c>
      <c r="X3" s="53">
        <v>94.37</v>
      </c>
      <c r="Y3" s="53">
        <v>96.17</v>
      </c>
      <c r="Z3" s="53">
        <v>94.25</v>
      </c>
      <c r="AA3" s="53">
        <v>94.55</v>
      </c>
      <c r="AB3" s="117">
        <v>1831700</v>
      </c>
      <c r="AC3" s="53">
        <v>94.55</v>
      </c>
      <c r="AD3" s="2">
        <f t="shared" ref="AD3:AD66" si="3">Y3-Z3</f>
        <v>1.9200000000000017</v>
      </c>
      <c r="AE3" s="167">
        <f t="shared" ref="AE3:AE66" si="4">AC3/AC4-1</f>
        <v>-1.0569275847635007E-2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95.4</v>
      </c>
      <c r="W4" s="194">
        <v>42331</v>
      </c>
      <c r="X4" s="53">
        <v>97.4</v>
      </c>
      <c r="Y4" s="53">
        <v>98.14</v>
      </c>
      <c r="Z4" s="53">
        <v>94.93</v>
      </c>
      <c r="AA4" s="53">
        <v>95.56</v>
      </c>
      <c r="AB4" s="117">
        <v>3031200</v>
      </c>
      <c r="AC4" s="53">
        <v>95.56</v>
      </c>
      <c r="AD4" s="2">
        <f t="shared" si="3"/>
        <v>3.2099999999999937</v>
      </c>
      <c r="AE4" s="167">
        <f t="shared" si="4"/>
        <v>-2.0500205002049965E-2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42328</v>
      </c>
      <c r="X5" s="53">
        <v>96.56</v>
      </c>
      <c r="Y5" s="53">
        <v>98.75</v>
      </c>
      <c r="Z5" s="53">
        <v>95.06</v>
      </c>
      <c r="AA5" s="53">
        <v>97.56</v>
      </c>
      <c r="AB5" s="117">
        <v>4130400</v>
      </c>
      <c r="AC5" s="53">
        <v>97.56</v>
      </c>
      <c r="AD5" s="2">
        <f t="shared" si="3"/>
        <v>3.6899999999999977</v>
      </c>
      <c r="AE5" s="167">
        <f t="shared" si="4"/>
        <v>7.3309241094476896E-3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42327</v>
      </c>
      <c r="X6" s="53">
        <v>92</v>
      </c>
      <c r="Y6" s="53">
        <v>97.9</v>
      </c>
      <c r="Z6" s="53">
        <v>90.87</v>
      </c>
      <c r="AA6" s="53">
        <v>96.85</v>
      </c>
      <c r="AB6" s="117">
        <v>5417500</v>
      </c>
      <c r="AC6" s="53">
        <v>96.85</v>
      </c>
      <c r="AD6" s="2">
        <f t="shared" si="3"/>
        <v>7.0300000000000011</v>
      </c>
      <c r="AE6" s="167">
        <f t="shared" si="4"/>
        <v>4.7140231376364916E-2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260</v>
      </c>
      <c r="W7" s="194">
        <v>42326</v>
      </c>
      <c r="X7" s="53">
        <v>90.69</v>
      </c>
      <c r="Y7" s="53">
        <v>93.69</v>
      </c>
      <c r="Z7" s="53">
        <v>90.45</v>
      </c>
      <c r="AA7" s="53">
        <v>92.49</v>
      </c>
      <c r="AB7" s="117">
        <v>8541200</v>
      </c>
      <c r="AC7" s="53">
        <v>92.49</v>
      </c>
      <c r="AD7" s="2">
        <f t="shared" si="3"/>
        <v>3.2399999999999949</v>
      </c>
      <c r="AE7" s="167">
        <f t="shared" si="4"/>
        <v>6.3470162124870555E-2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42325</v>
      </c>
      <c r="X8" s="53">
        <v>88.23</v>
      </c>
      <c r="Y8" s="53">
        <v>88.23</v>
      </c>
      <c r="Z8" s="53">
        <v>84.11</v>
      </c>
      <c r="AA8" s="53">
        <v>86.97</v>
      </c>
      <c r="AB8" s="117">
        <v>2654100</v>
      </c>
      <c r="AC8" s="53">
        <v>86.97</v>
      </c>
      <c r="AD8" s="2">
        <f t="shared" si="3"/>
        <v>4.1200000000000045</v>
      </c>
      <c r="AE8" s="167">
        <f t="shared" si="4"/>
        <v>-1.5062287655719153E-2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42324</v>
      </c>
      <c r="X9" s="53">
        <v>88.81</v>
      </c>
      <c r="Y9" s="53">
        <v>89.65</v>
      </c>
      <c r="Z9" s="53">
        <v>86.92</v>
      </c>
      <c r="AA9" s="53">
        <v>88.3</v>
      </c>
      <c r="AB9" s="117">
        <v>2374700</v>
      </c>
      <c r="AC9" s="53">
        <v>88.3</v>
      </c>
      <c r="AD9" s="2">
        <f t="shared" si="3"/>
        <v>2.730000000000004</v>
      </c>
      <c r="AE9" s="167">
        <f t="shared" si="4"/>
        <v>-7.4190647482014205E-3</v>
      </c>
    </row>
    <row r="10" spans="1:31" x14ac:dyDescent="0.25">
      <c r="W10" s="194">
        <v>42321</v>
      </c>
      <c r="X10" s="53">
        <v>88.48</v>
      </c>
      <c r="Y10" s="53">
        <v>89.79</v>
      </c>
      <c r="Z10" s="53">
        <v>88.3</v>
      </c>
      <c r="AA10" s="53">
        <v>88.96</v>
      </c>
      <c r="AB10" s="117">
        <v>1857200</v>
      </c>
      <c r="AC10" s="53">
        <v>88.96</v>
      </c>
      <c r="AD10" s="2">
        <f t="shared" si="3"/>
        <v>1.4900000000000091</v>
      </c>
      <c r="AE10" s="167">
        <f t="shared" si="4"/>
        <v>2.3661971830986062E-3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42320</v>
      </c>
      <c r="X11" s="53">
        <v>87.98</v>
      </c>
      <c r="Y11" s="53">
        <v>90</v>
      </c>
      <c r="Z11" s="53">
        <v>87.46</v>
      </c>
      <c r="AA11" s="53">
        <v>88.75</v>
      </c>
      <c r="AB11" s="117">
        <v>2586500</v>
      </c>
      <c r="AC11" s="53">
        <v>88.75</v>
      </c>
      <c r="AD11" s="2">
        <f t="shared" si="3"/>
        <v>2.5400000000000063</v>
      </c>
      <c r="AE11" s="167">
        <f t="shared" si="4"/>
        <v>-1.5749803127460549E-3</v>
      </c>
    </row>
    <row r="12" spans="1:31" x14ac:dyDescent="0.25">
      <c r="B12" s="253">
        <v>42304</v>
      </c>
      <c r="C12" s="12">
        <v>75</v>
      </c>
      <c r="D12" s="265">
        <v>82.82</v>
      </c>
      <c r="E12" s="53">
        <v>77.44</v>
      </c>
      <c r="F12" s="53">
        <v>-403.4</v>
      </c>
      <c r="W12" s="194">
        <v>42319</v>
      </c>
      <c r="X12" s="53">
        <v>88.67</v>
      </c>
      <c r="Y12" s="53">
        <v>89.38</v>
      </c>
      <c r="Z12" s="53">
        <v>87.79</v>
      </c>
      <c r="AA12" s="53">
        <v>88.89</v>
      </c>
      <c r="AB12" s="117">
        <v>2468800</v>
      </c>
      <c r="AC12" s="53">
        <v>88.89</v>
      </c>
      <c r="AD12" s="2">
        <f t="shared" si="3"/>
        <v>1.5899999999999892</v>
      </c>
      <c r="AE12" s="167">
        <f t="shared" si="4"/>
        <v>3.6129614993791748E-3</v>
      </c>
    </row>
    <row r="13" spans="1:31" x14ac:dyDescent="0.25">
      <c r="B13" s="253">
        <v>42305</v>
      </c>
      <c r="C13" s="12">
        <v>0</v>
      </c>
      <c r="D13" s="265" t="s">
        <v>160</v>
      </c>
      <c r="E13" s="53">
        <v>81.599999999999994</v>
      </c>
      <c r="F13" s="53">
        <v>-169.71000000000095</v>
      </c>
      <c r="W13" s="194">
        <v>42318</v>
      </c>
      <c r="X13" s="53">
        <v>86.66</v>
      </c>
      <c r="Y13" s="53">
        <v>88.96</v>
      </c>
      <c r="Z13" s="53">
        <v>85.72</v>
      </c>
      <c r="AA13" s="53">
        <v>88.57</v>
      </c>
      <c r="AB13" s="117">
        <v>4610900</v>
      </c>
      <c r="AC13" s="53">
        <v>88.57</v>
      </c>
      <c r="AD13" s="2">
        <f t="shared" si="3"/>
        <v>3.2399999999999949</v>
      </c>
      <c r="AE13" s="167">
        <f t="shared" si="4"/>
        <v>-5.6420672534429617E-4</v>
      </c>
    </row>
    <row r="14" spans="1:31" x14ac:dyDescent="0.25">
      <c r="B14" s="253">
        <v>42331</v>
      </c>
      <c r="C14" s="12">
        <v>0</v>
      </c>
      <c r="D14" s="265" t="s">
        <v>160</v>
      </c>
      <c r="E14" s="53">
        <v>95.56</v>
      </c>
      <c r="F14" s="53">
        <v>-168.62</v>
      </c>
      <c r="W14" s="194">
        <v>42317</v>
      </c>
      <c r="X14" s="53">
        <v>79.650000000000006</v>
      </c>
      <c r="Y14" s="53">
        <v>90.96</v>
      </c>
      <c r="Z14" s="53">
        <v>78.47</v>
      </c>
      <c r="AA14" s="53">
        <v>88.62</v>
      </c>
      <c r="AB14" s="117">
        <v>8631000</v>
      </c>
      <c r="AC14" s="53">
        <v>88.62</v>
      </c>
      <c r="AD14" s="2">
        <f t="shared" si="3"/>
        <v>12.489999999999995</v>
      </c>
      <c r="AE14" s="167">
        <f t="shared" si="4"/>
        <v>0.10955302366345321</v>
      </c>
    </row>
    <row r="15" spans="1:31" x14ac:dyDescent="0.25">
      <c r="B15" s="12"/>
      <c r="C15" s="12"/>
      <c r="D15" s="265"/>
      <c r="E15" s="53"/>
      <c r="F15" s="53"/>
      <c r="I15" s="2"/>
      <c r="W15" s="194">
        <v>42314</v>
      </c>
      <c r="X15" s="53">
        <v>80</v>
      </c>
      <c r="Y15" s="53">
        <v>80.459999999999994</v>
      </c>
      <c r="Z15" s="53">
        <v>79.12</v>
      </c>
      <c r="AA15" s="53">
        <v>79.87</v>
      </c>
      <c r="AB15" s="117">
        <v>1428900</v>
      </c>
      <c r="AC15" s="53">
        <v>79.87</v>
      </c>
      <c r="AD15" s="2">
        <f t="shared" si="3"/>
        <v>1.3399999999999892</v>
      </c>
      <c r="AE15" s="167">
        <f t="shared" si="4"/>
        <v>-3.4934497816594412E-3</v>
      </c>
    </row>
    <row r="16" spans="1:31" x14ac:dyDescent="0.25">
      <c r="B16" s="12"/>
      <c r="C16" s="12"/>
      <c r="D16" s="265"/>
      <c r="E16" s="53"/>
      <c r="F16" s="53"/>
      <c r="W16" s="194">
        <v>42313</v>
      </c>
      <c r="X16" s="53">
        <v>80.430000000000007</v>
      </c>
      <c r="Y16" s="53">
        <v>81.02</v>
      </c>
      <c r="Z16" s="53">
        <v>79.760000000000005</v>
      </c>
      <c r="AA16" s="53">
        <v>80.150000000000006</v>
      </c>
      <c r="AB16" s="117">
        <v>1731500</v>
      </c>
      <c r="AC16" s="53">
        <v>80.150000000000006</v>
      </c>
      <c r="AD16" s="2">
        <f t="shared" si="3"/>
        <v>1.2599999999999909</v>
      </c>
      <c r="AE16" s="167">
        <f t="shared" si="4"/>
        <v>-2.4891101431236962E-3</v>
      </c>
    </row>
    <row r="17" spans="2:31" x14ac:dyDescent="0.25">
      <c r="B17" s="12"/>
      <c r="C17" s="12"/>
      <c r="D17" s="265"/>
      <c r="E17" s="53"/>
      <c r="F17" s="53"/>
      <c r="W17" s="194">
        <v>42312</v>
      </c>
      <c r="X17" s="53">
        <v>80.12</v>
      </c>
      <c r="Y17" s="53">
        <v>80.709999999999994</v>
      </c>
      <c r="Z17" s="53">
        <v>79.81</v>
      </c>
      <c r="AA17" s="53">
        <v>80.349999999999994</v>
      </c>
      <c r="AB17" s="117">
        <v>2179900</v>
      </c>
      <c r="AC17" s="53">
        <v>80.349999999999994</v>
      </c>
      <c r="AD17" s="2">
        <f t="shared" si="3"/>
        <v>0.89999999999999147</v>
      </c>
      <c r="AE17" s="167" t="e">
        <f t="shared" si="4"/>
        <v>#DIV/0!</v>
      </c>
    </row>
    <row r="18" spans="2:31" x14ac:dyDescent="0.25">
      <c r="B18" s="12"/>
      <c r="C18" s="12"/>
      <c r="D18" s="265"/>
      <c r="E18" s="53"/>
      <c r="F18" s="53"/>
      <c r="W18" s="194">
        <v>42312</v>
      </c>
      <c r="X18" s="53" t="s">
        <v>172</v>
      </c>
      <c r="Y18" s="53"/>
      <c r="Z18" s="53"/>
      <c r="AA18" s="53"/>
      <c r="AB18" s="117"/>
      <c r="AC18" s="53"/>
      <c r="AD18" s="2">
        <f t="shared" si="3"/>
        <v>0</v>
      </c>
      <c r="AE18" s="167">
        <f t="shared" si="4"/>
        <v>-1</v>
      </c>
    </row>
    <row r="19" spans="2:31" x14ac:dyDescent="0.25">
      <c r="B19" s="12"/>
      <c r="C19" s="12"/>
      <c r="D19" s="265"/>
      <c r="E19" s="53"/>
      <c r="F19" s="53"/>
      <c r="W19" s="194">
        <v>42311</v>
      </c>
      <c r="X19" s="53">
        <v>80.13</v>
      </c>
      <c r="Y19" s="53">
        <v>81.150000000000006</v>
      </c>
      <c r="Z19" s="53">
        <v>80.11</v>
      </c>
      <c r="AA19" s="53">
        <v>80.680000000000007</v>
      </c>
      <c r="AB19" s="117">
        <v>1317900</v>
      </c>
      <c r="AC19" s="53">
        <v>80.09</v>
      </c>
      <c r="AD19" s="2">
        <f t="shared" si="3"/>
        <v>1.0400000000000063</v>
      </c>
      <c r="AE19" s="167">
        <f t="shared" si="4"/>
        <v>3.7598696578517998E-3</v>
      </c>
    </row>
    <row r="20" spans="2:31" x14ac:dyDescent="0.25">
      <c r="B20" s="12"/>
      <c r="C20" s="12"/>
      <c r="D20" s="265"/>
      <c r="E20" s="53"/>
      <c r="F20" s="53"/>
      <c r="W20" s="194">
        <v>42310</v>
      </c>
      <c r="X20" s="53">
        <v>79.08</v>
      </c>
      <c r="Y20" s="53">
        <v>80.62</v>
      </c>
      <c r="Z20" s="53">
        <v>79.05</v>
      </c>
      <c r="AA20" s="53">
        <v>80.38</v>
      </c>
      <c r="AB20" s="117">
        <v>1893600</v>
      </c>
      <c r="AC20" s="53">
        <v>79.790000000000006</v>
      </c>
      <c r="AD20" s="2">
        <f t="shared" si="3"/>
        <v>1.5700000000000074</v>
      </c>
      <c r="AE20" s="167">
        <f t="shared" si="4"/>
        <v>4.4058408862035492E-3</v>
      </c>
    </row>
    <row r="21" spans="2:31" x14ac:dyDescent="0.25">
      <c r="B21" s="12"/>
      <c r="C21" s="12"/>
      <c r="D21" s="265"/>
      <c r="E21" s="53"/>
      <c r="F21" s="53"/>
      <c r="W21" s="194">
        <v>42307</v>
      </c>
      <c r="X21" s="53">
        <v>80.91</v>
      </c>
      <c r="Y21" s="53">
        <v>81.39</v>
      </c>
      <c r="Z21" s="53">
        <v>79.92</v>
      </c>
      <c r="AA21" s="53">
        <v>80.03</v>
      </c>
      <c r="AB21" s="117">
        <v>1724900</v>
      </c>
      <c r="AC21" s="53">
        <v>79.44</v>
      </c>
      <c r="AD21" s="2">
        <f t="shared" si="3"/>
        <v>1.4699999999999989</v>
      </c>
      <c r="AE21" s="167">
        <f t="shared" si="4"/>
        <v>-1.3167701863354031E-2</v>
      </c>
    </row>
    <row r="22" spans="2:31" x14ac:dyDescent="0.25">
      <c r="W22" s="194">
        <v>42306</v>
      </c>
      <c r="X22" s="53">
        <v>81.319999999999993</v>
      </c>
      <c r="Y22" s="53">
        <v>82.16</v>
      </c>
      <c r="Z22" s="53">
        <v>80.77</v>
      </c>
      <c r="AA22" s="53">
        <v>81.09</v>
      </c>
      <c r="AB22" s="117">
        <v>2171800</v>
      </c>
      <c r="AC22" s="53">
        <v>80.5</v>
      </c>
      <c r="AD22" s="2">
        <f t="shared" si="3"/>
        <v>1.3900000000000006</v>
      </c>
      <c r="AE22" s="167">
        <f t="shared" si="4"/>
        <v>-6.1728395061728669E-3</v>
      </c>
    </row>
    <row r="23" spans="2:31" x14ac:dyDescent="0.25">
      <c r="W23" s="194">
        <v>42305</v>
      </c>
      <c r="X23" s="53">
        <v>79.28</v>
      </c>
      <c r="Y23" s="53">
        <v>82.43</v>
      </c>
      <c r="Z23" s="53">
        <v>79.28</v>
      </c>
      <c r="AA23" s="53">
        <v>81.599999999999994</v>
      </c>
      <c r="AB23" s="117">
        <v>3549800</v>
      </c>
      <c r="AC23" s="53">
        <v>81</v>
      </c>
      <c r="AD23" s="2">
        <f t="shared" si="3"/>
        <v>3.1500000000000057</v>
      </c>
      <c r="AE23" s="167">
        <f t="shared" si="4"/>
        <v>5.3727071679458671E-2</v>
      </c>
    </row>
    <row r="24" spans="2:31" x14ac:dyDescent="0.25">
      <c r="W24" s="194">
        <v>42304</v>
      </c>
      <c r="X24" s="53">
        <v>79.69</v>
      </c>
      <c r="Y24" s="53">
        <v>79.69</v>
      </c>
      <c r="Z24" s="53">
        <v>77.2</v>
      </c>
      <c r="AA24" s="53">
        <v>77.44</v>
      </c>
      <c r="AB24" s="117">
        <v>3055200</v>
      </c>
      <c r="AC24" s="53">
        <v>76.87</v>
      </c>
      <c r="AD24" s="2">
        <f t="shared" si="3"/>
        <v>2.4899999999999949</v>
      </c>
      <c r="AE24" s="167">
        <f t="shared" si="4"/>
        <v>-3.5387125109800355E-2</v>
      </c>
    </row>
    <row r="25" spans="2:31" x14ac:dyDescent="0.25">
      <c r="W25" s="194">
        <v>42303</v>
      </c>
      <c r="X25" s="53">
        <v>80.98</v>
      </c>
      <c r="Y25" s="53">
        <v>81.27</v>
      </c>
      <c r="Z25" s="53">
        <v>79.98</v>
      </c>
      <c r="AA25" s="53">
        <v>80.28</v>
      </c>
      <c r="AB25" s="117">
        <v>1301200</v>
      </c>
      <c r="AC25" s="53">
        <v>79.69</v>
      </c>
      <c r="AD25" s="2">
        <f t="shared" si="3"/>
        <v>1.289999999999992</v>
      </c>
      <c r="AE25" s="167">
        <f t="shared" si="4"/>
        <v>-8.9541101853003457E-3</v>
      </c>
    </row>
    <row r="26" spans="2:31" x14ac:dyDescent="0.25">
      <c r="W26" s="194">
        <v>42300</v>
      </c>
      <c r="X26" s="53">
        <v>80.94</v>
      </c>
      <c r="Y26" s="53">
        <v>81.52</v>
      </c>
      <c r="Z26" s="53">
        <v>80.38</v>
      </c>
      <c r="AA26" s="53">
        <v>81</v>
      </c>
      <c r="AB26" s="117">
        <v>1539800</v>
      </c>
      <c r="AC26" s="53">
        <v>80.41</v>
      </c>
      <c r="AD26" s="2">
        <f t="shared" si="3"/>
        <v>1.1400000000000006</v>
      </c>
      <c r="AE26" s="167">
        <f t="shared" si="4"/>
        <v>6.0052545977729022E-3</v>
      </c>
    </row>
    <row r="27" spans="2:31" x14ac:dyDescent="0.25">
      <c r="W27" s="194">
        <v>42299</v>
      </c>
      <c r="X27" s="53">
        <v>79.25</v>
      </c>
      <c r="Y27" s="53">
        <v>81.489999999999995</v>
      </c>
      <c r="Z27" s="53">
        <v>79.209999999999994</v>
      </c>
      <c r="AA27" s="53">
        <v>80.52</v>
      </c>
      <c r="AB27" s="117">
        <v>1852600</v>
      </c>
      <c r="AC27" s="53">
        <v>79.930000000000007</v>
      </c>
      <c r="AD27" s="2">
        <f t="shared" si="3"/>
        <v>2.2800000000000011</v>
      </c>
      <c r="AE27" s="167">
        <f t="shared" si="4"/>
        <v>2.3169482846902234E-2</v>
      </c>
    </row>
    <row r="28" spans="2:31" x14ac:dyDescent="0.25">
      <c r="W28" s="194">
        <v>42298</v>
      </c>
      <c r="X28" s="53">
        <v>79.150000000000006</v>
      </c>
      <c r="Y28" s="53">
        <v>79.459999999999994</v>
      </c>
      <c r="Z28" s="53">
        <v>78.59</v>
      </c>
      <c r="AA28" s="53">
        <v>78.7</v>
      </c>
      <c r="AB28" s="117">
        <v>1372200</v>
      </c>
      <c r="AC28" s="53">
        <v>78.12</v>
      </c>
      <c r="AD28" s="2">
        <f t="shared" si="3"/>
        <v>0.86999999999999034</v>
      </c>
      <c r="AE28" s="167">
        <f t="shared" si="4"/>
        <v>-1.7889087656529634E-3</v>
      </c>
    </row>
    <row r="29" spans="2:31" x14ac:dyDescent="0.25">
      <c r="W29" s="194">
        <v>42297</v>
      </c>
      <c r="X29" s="53">
        <v>77.62</v>
      </c>
      <c r="Y29" s="53">
        <v>79.38</v>
      </c>
      <c r="Z29" s="53">
        <v>77.319999999999993</v>
      </c>
      <c r="AA29" s="53">
        <v>78.84</v>
      </c>
      <c r="AB29" s="117">
        <v>1035800</v>
      </c>
      <c r="AC29" s="53">
        <v>78.260000000000005</v>
      </c>
      <c r="AD29" s="2">
        <f t="shared" si="3"/>
        <v>2.0600000000000023</v>
      </c>
      <c r="AE29" s="167">
        <f t="shared" si="4"/>
        <v>1.3730569948186666E-2</v>
      </c>
    </row>
    <row r="30" spans="2:31" x14ac:dyDescent="0.25">
      <c r="W30" s="194">
        <v>42296</v>
      </c>
      <c r="X30" s="53">
        <v>77.78</v>
      </c>
      <c r="Y30" s="53">
        <v>78.180000000000007</v>
      </c>
      <c r="Z30" s="53">
        <v>77.31</v>
      </c>
      <c r="AA30" s="53">
        <v>77.77</v>
      </c>
      <c r="AB30" s="117">
        <v>1100700</v>
      </c>
      <c r="AC30" s="53">
        <v>77.2</v>
      </c>
      <c r="AD30" s="2">
        <f t="shared" si="3"/>
        <v>0.87000000000000455</v>
      </c>
      <c r="AE30" s="167">
        <f t="shared" si="4"/>
        <v>-7.5845224321893223E-3</v>
      </c>
    </row>
    <row r="31" spans="2:31" x14ac:dyDescent="0.25">
      <c r="W31" s="194">
        <v>42293</v>
      </c>
      <c r="X31" s="53">
        <v>79.75</v>
      </c>
      <c r="Y31" s="53">
        <v>79.8</v>
      </c>
      <c r="Z31" s="53">
        <v>78.05</v>
      </c>
      <c r="AA31" s="53">
        <v>78.36</v>
      </c>
      <c r="AB31" s="117">
        <v>1617300</v>
      </c>
      <c r="AC31" s="53">
        <v>77.790000000000006</v>
      </c>
      <c r="AD31" s="2">
        <f t="shared" si="3"/>
        <v>1.75</v>
      </c>
      <c r="AE31" s="167">
        <f t="shared" si="4"/>
        <v>-1.3818458417849788E-2</v>
      </c>
    </row>
    <row r="32" spans="2:31" x14ac:dyDescent="0.25">
      <c r="W32" s="194">
        <v>42292</v>
      </c>
      <c r="X32" s="53">
        <v>78.98</v>
      </c>
      <c r="Y32" s="53">
        <v>79.59</v>
      </c>
      <c r="Z32" s="53">
        <v>77.94</v>
      </c>
      <c r="AA32" s="53">
        <v>79.459999999999994</v>
      </c>
      <c r="AB32" s="117">
        <v>1442200</v>
      </c>
      <c r="AC32" s="53">
        <v>78.88</v>
      </c>
      <c r="AD32" s="2">
        <f t="shared" si="3"/>
        <v>1.6500000000000057</v>
      </c>
      <c r="AE32" s="167">
        <f t="shared" si="4"/>
        <v>1.5709502961627653E-2</v>
      </c>
    </row>
    <row r="33" spans="15:31" x14ac:dyDescent="0.25">
      <c r="W33" s="194">
        <v>42291</v>
      </c>
      <c r="X33" s="53">
        <v>78.760000000000005</v>
      </c>
      <c r="Y33" s="53">
        <v>79.709999999999994</v>
      </c>
      <c r="Z33" s="53">
        <v>77.599999999999994</v>
      </c>
      <c r="AA33" s="53">
        <v>78.23</v>
      </c>
      <c r="AB33" s="117">
        <v>1886500</v>
      </c>
      <c r="AC33" s="53">
        <v>77.66</v>
      </c>
      <c r="AD33" s="2">
        <f t="shared" si="3"/>
        <v>2.1099999999999994</v>
      </c>
      <c r="AE33" s="167">
        <f t="shared" si="4"/>
        <v>-1.3340109261847255E-2</v>
      </c>
    </row>
    <row r="34" spans="15:31" x14ac:dyDescent="0.25">
      <c r="W34" s="194">
        <v>42290</v>
      </c>
      <c r="X34" s="53">
        <v>80.2</v>
      </c>
      <c r="Y34" s="53">
        <v>80.66</v>
      </c>
      <c r="Z34" s="53">
        <v>79.209999999999994</v>
      </c>
      <c r="AA34" s="53">
        <v>79.290000000000006</v>
      </c>
      <c r="AB34" s="117">
        <v>1366200</v>
      </c>
      <c r="AC34" s="53">
        <v>78.709999999999994</v>
      </c>
      <c r="AD34" s="2">
        <f t="shared" si="3"/>
        <v>1.4500000000000028</v>
      </c>
      <c r="AE34" s="167">
        <f t="shared" si="4"/>
        <v>-2.0898121656922619E-2</v>
      </c>
    </row>
    <row r="35" spans="15:31" x14ac:dyDescent="0.25">
      <c r="W35" s="194">
        <v>42289</v>
      </c>
      <c r="X35" s="53">
        <v>82.26</v>
      </c>
      <c r="Y35" s="53">
        <v>82.37</v>
      </c>
      <c r="Z35" s="53">
        <v>80.069999999999993</v>
      </c>
      <c r="AA35" s="53">
        <v>80.98</v>
      </c>
      <c r="AB35" s="117">
        <v>2337000</v>
      </c>
      <c r="AC35" s="53">
        <v>80.39</v>
      </c>
      <c r="AD35" s="2">
        <f t="shared" si="3"/>
        <v>2.3000000000000114</v>
      </c>
      <c r="AE35" s="167">
        <f t="shared" si="4"/>
        <v>-2.3207776427703442E-2</v>
      </c>
    </row>
    <row r="36" spans="15:31" x14ac:dyDescent="0.25">
      <c r="W36" s="194">
        <v>42286</v>
      </c>
      <c r="X36" s="53">
        <v>83.08</v>
      </c>
      <c r="Y36" s="53">
        <v>84</v>
      </c>
      <c r="Z36" s="53">
        <v>82.17</v>
      </c>
      <c r="AA36" s="53">
        <v>82.91</v>
      </c>
      <c r="AB36" s="117">
        <v>2055200</v>
      </c>
      <c r="AC36" s="53">
        <v>82.3</v>
      </c>
      <c r="AD36" s="2">
        <f t="shared" si="3"/>
        <v>1.8299999999999983</v>
      </c>
      <c r="AE36" s="167">
        <f t="shared" si="4"/>
        <v>-8.4982396503585633E-4</v>
      </c>
    </row>
    <row r="37" spans="15:31" x14ac:dyDescent="0.25">
      <c r="W37" s="194">
        <v>42285</v>
      </c>
      <c r="X37" s="53">
        <v>80.94</v>
      </c>
      <c r="Y37" s="53">
        <v>83.17</v>
      </c>
      <c r="Z37" s="53">
        <v>80.94</v>
      </c>
      <c r="AA37" s="53">
        <v>82.98</v>
      </c>
      <c r="AB37" s="117">
        <v>1720700</v>
      </c>
      <c r="AC37" s="53">
        <v>82.37</v>
      </c>
      <c r="AD37" s="2">
        <f t="shared" si="3"/>
        <v>2.230000000000004</v>
      </c>
      <c r="AE37" s="167">
        <f t="shared" si="4"/>
        <v>2.1833519414464764E-2</v>
      </c>
    </row>
    <row r="38" spans="15:31" x14ac:dyDescent="0.25">
      <c r="W38" s="194">
        <v>42284</v>
      </c>
      <c r="X38" s="53">
        <v>79.78</v>
      </c>
      <c r="Y38" s="53">
        <v>81.709999999999994</v>
      </c>
      <c r="Z38" s="53">
        <v>79.78</v>
      </c>
      <c r="AA38" s="53">
        <v>81.2</v>
      </c>
      <c r="AB38" s="117">
        <v>2314400</v>
      </c>
      <c r="AC38" s="53">
        <v>80.61</v>
      </c>
      <c r="AD38" s="2">
        <f t="shared" si="3"/>
        <v>1.9299999999999926</v>
      </c>
      <c r="AE38" s="167">
        <f t="shared" si="4"/>
        <v>2.2320862396956409E-2</v>
      </c>
    </row>
    <row r="39" spans="15:31" x14ac:dyDescent="0.25">
      <c r="W39" s="194">
        <v>42283</v>
      </c>
      <c r="X39" s="53">
        <v>79.92</v>
      </c>
      <c r="Y39" s="53">
        <v>80.52</v>
      </c>
      <c r="Z39" s="53">
        <v>79.37</v>
      </c>
      <c r="AA39" s="53">
        <v>79.430000000000007</v>
      </c>
      <c r="AB39" s="117">
        <v>1745100</v>
      </c>
      <c r="AC39" s="53">
        <v>78.849999999999994</v>
      </c>
      <c r="AD39" s="2">
        <f t="shared" si="3"/>
        <v>1.1499999999999915</v>
      </c>
      <c r="AE39" s="167">
        <f t="shared" si="4"/>
        <v>-6.9269521410580959E-3</v>
      </c>
    </row>
    <row r="40" spans="15:31" x14ac:dyDescent="0.25">
      <c r="W40" s="194">
        <v>42282</v>
      </c>
      <c r="X40" s="53">
        <v>78.489999999999995</v>
      </c>
      <c r="Y40" s="53">
        <v>80.540000000000006</v>
      </c>
      <c r="Z40" s="53">
        <v>78.09</v>
      </c>
      <c r="AA40" s="53">
        <v>79.98</v>
      </c>
      <c r="AB40" s="117">
        <v>2201500</v>
      </c>
      <c r="AC40" s="53">
        <v>79.400000000000006</v>
      </c>
      <c r="AD40" s="2">
        <f t="shared" si="3"/>
        <v>2.4500000000000028</v>
      </c>
      <c r="AE40" s="167">
        <f t="shared" si="4"/>
        <v>1.2367716435037535E-2</v>
      </c>
    </row>
    <row r="41" spans="15:31" x14ac:dyDescent="0.25">
      <c r="W41" s="194">
        <v>42279</v>
      </c>
      <c r="X41" s="53">
        <v>76.2</v>
      </c>
      <c r="Y41" s="53">
        <v>79.05</v>
      </c>
      <c r="Z41" s="53">
        <v>75.92</v>
      </c>
      <c r="AA41" s="53">
        <v>79.010000000000005</v>
      </c>
      <c r="AB41" s="117">
        <v>1805000</v>
      </c>
      <c r="AC41" s="53">
        <v>78.430000000000007</v>
      </c>
      <c r="AD41" s="2">
        <f t="shared" si="3"/>
        <v>3.1299999999999955</v>
      </c>
      <c r="AE41" s="167">
        <f t="shared" si="4"/>
        <v>2.175612298071905E-2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42278</v>
      </c>
      <c r="X42" s="53">
        <v>77.23</v>
      </c>
      <c r="Y42" s="53">
        <v>77.97</v>
      </c>
      <c r="Z42" s="53">
        <v>76.67</v>
      </c>
      <c r="AA42" s="53">
        <v>77.33</v>
      </c>
      <c r="AB42" s="117">
        <v>1896800</v>
      </c>
      <c r="AC42" s="53">
        <v>76.760000000000005</v>
      </c>
      <c r="AD42" s="2">
        <f t="shared" si="3"/>
        <v>1.2999999999999972</v>
      </c>
      <c r="AE42" s="167">
        <f t="shared" si="4"/>
        <v>1.2130801687763704E-2</v>
      </c>
    </row>
    <row r="43" spans="15:31" ht="15.75" thickTop="1" x14ac:dyDescent="0.25">
      <c r="O43" s="105">
        <v>1.1000000000000001</v>
      </c>
      <c r="P43" s="105">
        <f t="shared" ref="P43:P63" si="6">O43*$Q$4</f>
        <v>104.94000000000001</v>
      </c>
      <c r="Q43" s="2"/>
      <c r="R43" s="47"/>
      <c r="T43" s="12" t="s">
        <v>114</v>
      </c>
      <c r="U43" s="110">
        <v>94.55</v>
      </c>
      <c r="W43" s="194">
        <v>42277</v>
      </c>
      <c r="X43" s="53">
        <v>75.790000000000006</v>
      </c>
      <c r="Y43" s="53">
        <v>76.5</v>
      </c>
      <c r="Z43" s="53">
        <v>75.2</v>
      </c>
      <c r="AA43" s="53">
        <v>76.400000000000006</v>
      </c>
      <c r="AB43" s="117">
        <v>1559600</v>
      </c>
      <c r="AC43" s="53">
        <v>75.84</v>
      </c>
      <c r="AD43" s="2">
        <f t="shared" si="3"/>
        <v>1.2999999999999972</v>
      </c>
      <c r="AE43" s="167">
        <f t="shared" si="4"/>
        <v>1.9903173749327596E-2</v>
      </c>
    </row>
    <row r="44" spans="15:31" x14ac:dyDescent="0.25">
      <c r="O44" s="105">
        <v>1.0900000000000001</v>
      </c>
      <c r="P44" s="105">
        <f t="shared" si="6"/>
        <v>103.98600000000002</v>
      </c>
      <c r="Q44" s="2"/>
      <c r="R44" s="47"/>
      <c r="T44" s="12" t="s">
        <v>115</v>
      </c>
      <c r="U44" s="110">
        <v>94.69</v>
      </c>
      <c r="W44" s="194">
        <v>42276</v>
      </c>
      <c r="X44" s="53">
        <v>74.819999999999993</v>
      </c>
      <c r="Y44" s="53">
        <v>75.06</v>
      </c>
      <c r="Z44" s="53">
        <v>74.36</v>
      </c>
      <c r="AA44" s="53">
        <v>74.91</v>
      </c>
      <c r="AB44" s="117">
        <v>1600600</v>
      </c>
      <c r="AC44" s="53">
        <v>74.36</v>
      </c>
      <c r="AD44" s="2">
        <f t="shared" si="3"/>
        <v>0.70000000000000284</v>
      </c>
      <c r="AE44" s="167">
        <f t="shared" si="4"/>
        <v>3.3733639184996278E-3</v>
      </c>
    </row>
    <row r="45" spans="15:31" x14ac:dyDescent="0.25">
      <c r="O45" s="105">
        <v>1.08</v>
      </c>
      <c r="P45" s="105">
        <f t="shared" si="6"/>
        <v>103.03200000000001</v>
      </c>
      <c r="Q45" s="2"/>
      <c r="R45" s="47"/>
      <c r="T45" s="12" t="s">
        <v>116</v>
      </c>
      <c r="U45" s="110" t="s">
        <v>287</v>
      </c>
      <c r="W45" s="194">
        <v>42275</v>
      </c>
      <c r="X45" s="53">
        <v>75.040000000000006</v>
      </c>
      <c r="Y45" s="53">
        <v>75.37</v>
      </c>
      <c r="Z45" s="53">
        <v>74.58</v>
      </c>
      <c r="AA45" s="53">
        <v>74.66</v>
      </c>
      <c r="AB45" s="117">
        <v>1920600</v>
      </c>
      <c r="AC45" s="53">
        <v>74.11</v>
      </c>
      <c r="AD45" s="2">
        <f t="shared" si="3"/>
        <v>0.79000000000000625</v>
      </c>
      <c r="AE45" s="167">
        <f t="shared" si="4"/>
        <v>-1.2788064473158278E-2</v>
      </c>
    </row>
    <row r="46" spans="15:31" x14ac:dyDescent="0.25">
      <c r="O46" s="105">
        <v>1.07</v>
      </c>
      <c r="P46" s="105">
        <f t="shared" si="6"/>
        <v>102.07800000000002</v>
      </c>
      <c r="Q46" s="2"/>
      <c r="R46" s="47"/>
      <c r="T46" s="12" t="s">
        <v>117</v>
      </c>
      <c r="U46" s="110" t="s">
        <v>288</v>
      </c>
      <c r="W46" s="194">
        <v>42272</v>
      </c>
      <c r="X46" s="53">
        <v>76.319999999999993</v>
      </c>
      <c r="Y46" s="53">
        <v>76.760000000000005</v>
      </c>
      <c r="Z46" s="53">
        <v>75.33</v>
      </c>
      <c r="AA46" s="53">
        <v>75.62</v>
      </c>
      <c r="AB46" s="117">
        <v>2004500</v>
      </c>
      <c r="AC46" s="53">
        <v>75.069999999999993</v>
      </c>
      <c r="AD46" s="2">
        <f t="shared" si="3"/>
        <v>1.4300000000000068</v>
      </c>
      <c r="AE46" s="167">
        <f t="shared" si="4"/>
        <v>-9.3159435720002737E-4</v>
      </c>
    </row>
    <row r="47" spans="15:31" x14ac:dyDescent="0.25">
      <c r="O47" s="105">
        <v>1.06</v>
      </c>
      <c r="P47" s="105">
        <f t="shared" si="6"/>
        <v>101.12400000000001</v>
      </c>
      <c r="Q47" s="2"/>
      <c r="R47" s="47"/>
      <c r="T47" s="12" t="s">
        <v>118</v>
      </c>
      <c r="U47" s="110">
        <v>88.9</v>
      </c>
      <c r="W47" s="194">
        <v>42271</v>
      </c>
      <c r="X47" s="53">
        <v>75.510000000000005</v>
      </c>
      <c r="Y47" s="53">
        <v>76.09</v>
      </c>
      <c r="Z47" s="53">
        <v>74.73</v>
      </c>
      <c r="AA47" s="53">
        <v>75.69</v>
      </c>
      <c r="AB47" s="117">
        <v>2179000</v>
      </c>
      <c r="AC47" s="53">
        <v>75.14</v>
      </c>
      <c r="AD47" s="2">
        <f t="shared" si="3"/>
        <v>1.3599999999999994</v>
      </c>
      <c r="AE47" s="167">
        <f t="shared" si="4"/>
        <v>-8.4455001319609924E-3</v>
      </c>
    </row>
    <row r="48" spans="15:31" x14ac:dyDescent="0.25">
      <c r="O48" s="105">
        <v>1.05</v>
      </c>
      <c r="P48" s="105">
        <f t="shared" si="6"/>
        <v>100.17000000000002</v>
      </c>
      <c r="Q48" s="2"/>
      <c r="R48" s="47"/>
      <c r="T48" s="12" t="s">
        <v>119</v>
      </c>
      <c r="U48" s="110">
        <v>1.09968</v>
      </c>
      <c r="W48" s="194">
        <v>42270</v>
      </c>
      <c r="X48" s="53">
        <v>77.42</v>
      </c>
      <c r="Y48" s="53">
        <v>77.63</v>
      </c>
      <c r="Z48" s="53">
        <v>76</v>
      </c>
      <c r="AA48" s="53">
        <v>76.34</v>
      </c>
      <c r="AB48" s="117">
        <v>1524900</v>
      </c>
      <c r="AC48" s="53">
        <v>75.78</v>
      </c>
      <c r="AD48" s="2">
        <f t="shared" si="3"/>
        <v>1.6299999999999955</v>
      </c>
      <c r="AE48" s="167">
        <f t="shared" si="4"/>
        <v>-1.4051522248243575E-2</v>
      </c>
    </row>
    <row r="49" spans="15:31" x14ac:dyDescent="0.25">
      <c r="O49" s="105">
        <v>1.04</v>
      </c>
      <c r="P49" s="105">
        <f t="shared" si="6"/>
        <v>99.216000000000008</v>
      </c>
      <c r="Q49" s="2"/>
      <c r="R49" s="47"/>
      <c r="T49" s="12" t="s">
        <v>120</v>
      </c>
      <c r="U49" s="110" t="s">
        <v>160</v>
      </c>
      <c r="W49" s="194">
        <v>42269</v>
      </c>
      <c r="X49" s="53">
        <v>78.510000000000005</v>
      </c>
      <c r="Y49" s="53">
        <v>78.540000000000006</v>
      </c>
      <c r="Z49" s="53">
        <v>77.040000000000006</v>
      </c>
      <c r="AA49" s="53">
        <v>77.430000000000007</v>
      </c>
      <c r="AB49" s="117">
        <v>1771000</v>
      </c>
      <c r="AC49" s="53">
        <v>76.86</v>
      </c>
      <c r="AD49" s="2">
        <f t="shared" si="3"/>
        <v>1.5</v>
      </c>
      <c r="AE49" s="167">
        <f t="shared" si="4"/>
        <v>-2.6965438663121843E-2</v>
      </c>
    </row>
    <row r="50" spans="15:31" x14ac:dyDescent="0.25">
      <c r="O50" s="105">
        <v>1.03</v>
      </c>
      <c r="P50" s="105">
        <f t="shared" si="6"/>
        <v>98.262000000000015</v>
      </c>
      <c r="Q50" s="2"/>
      <c r="R50" s="47"/>
      <c r="T50" s="12"/>
      <c r="U50" s="110"/>
      <c r="W50" s="194">
        <v>42268</v>
      </c>
      <c r="X50" s="53">
        <v>79.33</v>
      </c>
      <c r="Y50" s="53">
        <v>80.16</v>
      </c>
      <c r="Z50" s="53">
        <v>78.67</v>
      </c>
      <c r="AA50" s="53">
        <v>79.569999999999993</v>
      </c>
      <c r="AB50" s="117">
        <v>1929600</v>
      </c>
      <c r="AC50" s="53">
        <v>78.989999999999995</v>
      </c>
      <c r="AD50" s="2">
        <f t="shared" si="3"/>
        <v>1.4899999999999949</v>
      </c>
      <c r="AE50" s="167">
        <f t="shared" si="4"/>
        <v>7.9111905065711863E-3</v>
      </c>
    </row>
    <row r="51" spans="15:31" x14ac:dyDescent="0.25">
      <c r="O51" s="105">
        <v>1.02</v>
      </c>
      <c r="P51" s="105">
        <f t="shared" si="6"/>
        <v>97.308000000000007</v>
      </c>
      <c r="Q51" s="2"/>
      <c r="R51" s="47"/>
      <c r="T51" s="12" t="s">
        <v>121</v>
      </c>
      <c r="U51" s="110" t="s">
        <v>289</v>
      </c>
      <c r="W51" s="194">
        <v>42265</v>
      </c>
      <c r="X51" s="53">
        <v>80.05</v>
      </c>
      <c r="Y51" s="53">
        <v>80.260000000000005</v>
      </c>
      <c r="Z51" s="53">
        <v>78.73</v>
      </c>
      <c r="AA51" s="53">
        <v>78.95</v>
      </c>
      <c r="AB51" s="117">
        <v>3592600</v>
      </c>
      <c r="AC51" s="53">
        <v>78.37</v>
      </c>
      <c r="AD51" s="2">
        <f t="shared" si="3"/>
        <v>1.5300000000000011</v>
      </c>
      <c r="AE51" s="167">
        <f t="shared" si="4"/>
        <v>-2.6701440635866769E-2</v>
      </c>
    </row>
    <row r="52" spans="15:31" x14ac:dyDescent="0.25">
      <c r="O52" s="105">
        <v>1.01</v>
      </c>
      <c r="P52" s="105">
        <f t="shared" si="6"/>
        <v>96.354000000000013</v>
      </c>
      <c r="Q52" s="2"/>
      <c r="R52" s="47"/>
      <c r="T52" s="12" t="s">
        <v>122</v>
      </c>
      <c r="U52" s="110" t="s">
        <v>290</v>
      </c>
      <c r="W52" s="194">
        <v>42264</v>
      </c>
      <c r="X52" s="53">
        <v>81.400000000000006</v>
      </c>
      <c r="Y52" s="53">
        <v>82.3</v>
      </c>
      <c r="Z52" s="53">
        <v>80.92</v>
      </c>
      <c r="AA52" s="53">
        <v>81.11</v>
      </c>
      <c r="AB52" s="117">
        <v>2180000</v>
      </c>
      <c r="AC52" s="53">
        <v>80.52</v>
      </c>
      <c r="AD52" s="2">
        <f t="shared" si="3"/>
        <v>1.3799999999999955</v>
      </c>
      <c r="AE52" s="167">
        <f t="shared" si="4"/>
        <v>-7.0292267850536883E-3</v>
      </c>
    </row>
    <row r="53" spans="15:31" x14ac:dyDescent="0.25">
      <c r="O53" s="105">
        <v>1</v>
      </c>
      <c r="P53" s="105">
        <f t="shared" si="6"/>
        <v>95.4</v>
      </c>
      <c r="Q53" s="2"/>
      <c r="R53" s="47"/>
      <c r="T53" s="12" t="s">
        <v>123</v>
      </c>
      <c r="U53" s="112">
        <v>1646661</v>
      </c>
      <c r="W53" s="194">
        <v>42263</v>
      </c>
      <c r="X53" s="53">
        <v>80.44</v>
      </c>
      <c r="Y53" s="53">
        <v>81.91</v>
      </c>
      <c r="Z53" s="53">
        <v>80.33</v>
      </c>
      <c r="AA53" s="53">
        <v>81.69</v>
      </c>
      <c r="AB53" s="117">
        <v>2657000</v>
      </c>
      <c r="AC53" s="53">
        <v>81.09</v>
      </c>
      <c r="AD53" s="2">
        <f t="shared" si="3"/>
        <v>1.5799999999999983</v>
      </c>
      <c r="AE53" s="167">
        <f t="shared" si="4"/>
        <v>1.4512698611284902E-2</v>
      </c>
    </row>
    <row r="54" spans="15:31" x14ac:dyDescent="0.25">
      <c r="O54" s="105">
        <v>0.99</v>
      </c>
      <c r="P54" s="105">
        <f t="shared" si="6"/>
        <v>94.445999999999998</v>
      </c>
      <c r="Q54" s="2"/>
      <c r="R54" s="47"/>
      <c r="T54" s="12" t="s">
        <v>126</v>
      </c>
      <c r="U54" s="112">
        <v>2427470</v>
      </c>
      <c r="W54" s="194">
        <v>42262</v>
      </c>
      <c r="X54" s="53">
        <v>79.099999999999994</v>
      </c>
      <c r="Y54" s="53">
        <v>80.760000000000005</v>
      </c>
      <c r="Z54" s="53">
        <v>78.709999999999994</v>
      </c>
      <c r="AA54" s="53">
        <v>80.52</v>
      </c>
      <c r="AB54" s="117">
        <v>1527100</v>
      </c>
      <c r="AC54" s="53">
        <v>79.930000000000007</v>
      </c>
      <c r="AD54" s="2">
        <f t="shared" si="3"/>
        <v>2.0500000000000114</v>
      </c>
      <c r="AE54" s="167">
        <f t="shared" si="4"/>
        <v>2.3300473690948786E-2</v>
      </c>
    </row>
    <row r="55" spans="15:31" x14ac:dyDescent="0.25">
      <c r="O55" s="105">
        <v>0.98</v>
      </c>
      <c r="P55" s="105">
        <f t="shared" si="6"/>
        <v>93.492000000000004</v>
      </c>
      <c r="Q55" s="2"/>
      <c r="R55" s="47"/>
      <c r="T55" s="12" t="s">
        <v>124</v>
      </c>
      <c r="U55" s="110" t="s">
        <v>291</v>
      </c>
      <c r="W55" s="194">
        <v>42261</v>
      </c>
      <c r="X55" s="53">
        <v>79.17</v>
      </c>
      <c r="Y55" s="53">
        <v>79.19</v>
      </c>
      <c r="Z55" s="53">
        <v>78.540000000000006</v>
      </c>
      <c r="AA55" s="53">
        <v>78.69</v>
      </c>
      <c r="AB55" s="117">
        <v>2656000</v>
      </c>
      <c r="AC55" s="53">
        <v>78.11</v>
      </c>
      <c r="AD55" s="2">
        <f t="shared" si="3"/>
        <v>0.64999999999999147</v>
      </c>
      <c r="AE55" s="167">
        <f t="shared" si="4"/>
        <v>-6.1076472833694329E-3</v>
      </c>
    </row>
    <row r="56" spans="15:31" x14ac:dyDescent="0.25">
      <c r="O56" s="105">
        <v>0.97</v>
      </c>
      <c r="P56" s="105">
        <f t="shared" si="6"/>
        <v>92.537999999999997</v>
      </c>
      <c r="T56" s="12" t="s">
        <v>127</v>
      </c>
      <c r="U56" s="110">
        <v>17.23</v>
      </c>
      <c r="W56" s="194">
        <v>42258</v>
      </c>
      <c r="X56" s="53">
        <v>79.48</v>
      </c>
      <c r="Y56" s="53">
        <v>80.31</v>
      </c>
      <c r="Z56" s="53">
        <v>78.86</v>
      </c>
      <c r="AA56" s="53">
        <v>79.17</v>
      </c>
      <c r="AB56" s="117">
        <v>2556900</v>
      </c>
      <c r="AC56" s="53">
        <v>78.59</v>
      </c>
      <c r="AD56" s="2">
        <f t="shared" si="3"/>
        <v>1.4500000000000028</v>
      </c>
      <c r="AE56" s="167">
        <f t="shared" si="4"/>
        <v>1.6568952332400855E-3</v>
      </c>
    </row>
    <row r="57" spans="15:31" x14ac:dyDescent="0.25">
      <c r="O57" s="105">
        <v>0.96</v>
      </c>
      <c r="P57" s="105">
        <f t="shared" si="6"/>
        <v>91.584000000000003</v>
      </c>
      <c r="T57" s="12" t="s">
        <v>128</v>
      </c>
      <c r="U57" s="110">
        <v>5.54</v>
      </c>
      <c r="W57" s="194">
        <v>42257</v>
      </c>
      <c r="X57" s="53">
        <v>78.989999999999995</v>
      </c>
      <c r="Y57" s="53">
        <v>79.3</v>
      </c>
      <c r="Z57" s="53">
        <v>78.010000000000005</v>
      </c>
      <c r="AA57" s="53">
        <v>79.040000000000006</v>
      </c>
      <c r="AB57" s="117">
        <v>3590100</v>
      </c>
      <c r="AC57" s="53">
        <v>78.459999999999994</v>
      </c>
      <c r="AD57" s="2">
        <f t="shared" si="3"/>
        <v>1.289999999999992</v>
      </c>
      <c r="AE57" s="167">
        <f t="shared" si="4"/>
        <v>1.276161306789092E-3</v>
      </c>
    </row>
    <row r="58" spans="15:31" x14ac:dyDescent="0.25">
      <c r="O58" s="105">
        <v>0.95</v>
      </c>
      <c r="P58" s="105">
        <f t="shared" si="6"/>
        <v>90.63</v>
      </c>
      <c r="T58" s="12" t="s">
        <v>125</v>
      </c>
      <c r="U58" s="110" t="s">
        <v>292</v>
      </c>
      <c r="W58" s="194">
        <v>42256</v>
      </c>
      <c r="X58" s="53">
        <v>79.319999999999993</v>
      </c>
      <c r="Y58" s="53">
        <v>80</v>
      </c>
      <c r="Z58" s="53">
        <v>78.58</v>
      </c>
      <c r="AA58" s="53">
        <v>78.94</v>
      </c>
      <c r="AB58" s="117">
        <v>3485600</v>
      </c>
      <c r="AC58" s="53">
        <v>78.36</v>
      </c>
      <c r="AD58" s="2">
        <f t="shared" si="3"/>
        <v>1.4200000000000017</v>
      </c>
      <c r="AE58" s="167">
        <f t="shared" si="4"/>
        <v>3.2006145179874768E-3</v>
      </c>
    </row>
    <row r="59" spans="15:31" x14ac:dyDescent="0.25">
      <c r="O59" s="105">
        <v>0.94</v>
      </c>
      <c r="P59" s="105">
        <f t="shared" si="6"/>
        <v>89.676000000000002</v>
      </c>
      <c r="W59" s="194">
        <v>42255</v>
      </c>
      <c r="X59" s="53">
        <v>78.040000000000006</v>
      </c>
      <c r="Y59" s="53">
        <v>78.72</v>
      </c>
      <c r="Z59" s="53">
        <v>77.77</v>
      </c>
      <c r="AA59" s="53">
        <v>78.69</v>
      </c>
      <c r="AB59" s="117">
        <v>1822400</v>
      </c>
      <c r="AC59" s="53">
        <v>78.11</v>
      </c>
      <c r="AD59" s="2">
        <f t="shared" si="3"/>
        <v>0.95000000000000284</v>
      </c>
      <c r="AE59" s="167">
        <f t="shared" si="4"/>
        <v>2.8169014084507005E-2</v>
      </c>
    </row>
    <row r="60" spans="15:31" x14ac:dyDescent="0.25">
      <c r="O60" s="105">
        <v>0.93</v>
      </c>
      <c r="P60" s="105">
        <f t="shared" si="6"/>
        <v>88.722000000000008</v>
      </c>
      <c r="W60" s="194">
        <v>42251</v>
      </c>
      <c r="X60" s="53">
        <v>76.2</v>
      </c>
      <c r="Y60" s="53">
        <v>77.040000000000006</v>
      </c>
      <c r="Z60" s="53">
        <v>75.849999999999994</v>
      </c>
      <c r="AA60" s="53">
        <v>76.53</v>
      </c>
      <c r="AB60" s="117">
        <v>1914000</v>
      </c>
      <c r="AC60" s="53">
        <v>75.97</v>
      </c>
      <c r="AD60" s="2">
        <f t="shared" si="3"/>
        <v>1.1900000000000119</v>
      </c>
      <c r="AE60" s="167">
        <f t="shared" si="4"/>
        <v>-8.2245430809398945E-3</v>
      </c>
    </row>
    <row r="61" spans="15:31" x14ac:dyDescent="0.25">
      <c r="O61" s="105">
        <v>0.92</v>
      </c>
      <c r="P61" s="105">
        <f t="shared" si="6"/>
        <v>87.768000000000015</v>
      </c>
      <c r="W61" s="194">
        <v>42250</v>
      </c>
      <c r="X61" s="53">
        <v>77.02</v>
      </c>
      <c r="Y61" s="53">
        <v>78</v>
      </c>
      <c r="Z61" s="53">
        <v>76.58</v>
      </c>
      <c r="AA61" s="53">
        <v>77.16</v>
      </c>
      <c r="AB61" s="117">
        <v>1568200</v>
      </c>
      <c r="AC61" s="53">
        <v>76.599999999999994</v>
      </c>
      <c r="AD61" s="2">
        <f t="shared" si="3"/>
        <v>1.4200000000000017</v>
      </c>
      <c r="AE61" s="167">
        <f t="shared" si="4"/>
        <v>8.1600421163463555E-3</v>
      </c>
    </row>
    <row r="62" spans="15:31" x14ac:dyDescent="0.25">
      <c r="O62" s="105">
        <v>0.91</v>
      </c>
      <c r="P62" s="105">
        <f t="shared" si="6"/>
        <v>86.814000000000007</v>
      </c>
      <c r="W62" s="194">
        <v>42249</v>
      </c>
      <c r="X62" s="53">
        <v>76.680000000000007</v>
      </c>
      <c r="Y62" s="53">
        <v>76.86</v>
      </c>
      <c r="Z62" s="53">
        <v>75.59</v>
      </c>
      <c r="AA62" s="53">
        <v>76.540000000000006</v>
      </c>
      <c r="AB62" s="117">
        <v>2846700</v>
      </c>
      <c r="AC62" s="53">
        <v>75.98</v>
      </c>
      <c r="AD62" s="2">
        <f t="shared" si="3"/>
        <v>1.269999999999996</v>
      </c>
      <c r="AE62" s="167">
        <f t="shared" si="4"/>
        <v>1.0910058541777623E-2</v>
      </c>
    </row>
    <row r="63" spans="15:31" x14ac:dyDescent="0.25">
      <c r="O63" s="105">
        <v>0.9</v>
      </c>
      <c r="P63" s="105">
        <f t="shared" si="6"/>
        <v>85.860000000000014</v>
      </c>
      <c r="W63" s="194">
        <v>42248</v>
      </c>
      <c r="X63" s="53">
        <v>76.23</v>
      </c>
      <c r="Y63" s="53">
        <v>76.88</v>
      </c>
      <c r="Z63" s="53">
        <v>75.36</v>
      </c>
      <c r="AA63" s="53">
        <v>75.709999999999994</v>
      </c>
      <c r="AB63" s="117">
        <v>2034300</v>
      </c>
      <c r="AC63" s="53">
        <v>75.16</v>
      </c>
      <c r="AD63" s="2">
        <f t="shared" si="3"/>
        <v>1.519999999999996</v>
      </c>
      <c r="AE63" s="167">
        <f t="shared" si="4"/>
        <v>-2.8187225239203584E-2</v>
      </c>
    </row>
    <row r="64" spans="15:31" x14ac:dyDescent="0.25">
      <c r="W64" s="194">
        <v>42247</v>
      </c>
      <c r="X64" s="53">
        <v>78.790000000000006</v>
      </c>
      <c r="Y64" s="53">
        <v>78.83</v>
      </c>
      <c r="Z64" s="53">
        <v>77.709999999999994</v>
      </c>
      <c r="AA64" s="53">
        <v>77.91</v>
      </c>
      <c r="AB64" s="117">
        <v>1773000</v>
      </c>
      <c r="AC64" s="53">
        <v>77.34</v>
      </c>
      <c r="AD64" s="2">
        <f t="shared" si="3"/>
        <v>1.1200000000000045</v>
      </c>
      <c r="AE64" s="167">
        <f t="shared" si="4"/>
        <v>-1.628084456881207E-2</v>
      </c>
    </row>
    <row r="65" spans="23:31" x14ac:dyDescent="0.25">
      <c r="W65" s="194">
        <v>42244</v>
      </c>
      <c r="X65" s="53">
        <v>77.540000000000006</v>
      </c>
      <c r="Y65" s="53">
        <v>80.05</v>
      </c>
      <c r="Z65" s="53">
        <v>77.53</v>
      </c>
      <c r="AA65" s="53">
        <v>79.2</v>
      </c>
      <c r="AB65" s="117">
        <v>3264300</v>
      </c>
      <c r="AC65" s="53">
        <v>78.62</v>
      </c>
      <c r="AD65" s="2">
        <f t="shared" si="3"/>
        <v>2.519999999999996</v>
      </c>
      <c r="AE65" s="167">
        <f t="shared" si="4"/>
        <v>1.6418875242404818E-2</v>
      </c>
    </row>
    <row r="66" spans="23:31" x14ac:dyDescent="0.25">
      <c r="W66" s="194">
        <v>42243</v>
      </c>
      <c r="X66" s="53">
        <v>75.239999999999995</v>
      </c>
      <c r="Y66" s="53">
        <v>77.930000000000007</v>
      </c>
      <c r="Z66" s="53">
        <v>74.989999999999995</v>
      </c>
      <c r="AA66" s="53">
        <v>77.92</v>
      </c>
      <c r="AB66" s="117">
        <v>3186900</v>
      </c>
      <c r="AC66" s="53">
        <v>77.349999999999994</v>
      </c>
      <c r="AD66" s="2">
        <f t="shared" si="3"/>
        <v>2.9400000000000119</v>
      </c>
      <c r="AE66" s="167">
        <f t="shared" si="4"/>
        <v>5.1236749116607694E-2</v>
      </c>
    </row>
    <row r="67" spans="23:31" x14ac:dyDescent="0.25">
      <c r="W67" s="194">
        <v>42242</v>
      </c>
      <c r="X67" s="53">
        <v>74.17</v>
      </c>
      <c r="Y67" s="53">
        <v>74.5</v>
      </c>
      <c r="Z67" s="53">
        <v>72.66</v>
      </c>
      <c r="AA67" s="53">
        <v>74.12</v>
      </c>
      <c r="AB67" s="117">
        <v>2860400</v>
      </c>
      <c r="AC67" s="53">
        <v>73.58</v>
      </c>
      <c r="AD67" s="2">
        <f t="shared" ref="AD67:AD68" si="7">Y67-Z67</f>
        <v>1.8400000000000034</v>
      </c>
      <c r="AE67" s="167">
        <f t="shared" ref="AE67" si="8">AC67/AC68-1</f>
        <v>2.3223473786677884E-2</v>
      </c>
    </row>
    <row r="68" spans="23:31" x14ac:dyDescent="0.25">
      <c r="W68" s="194">
        <v>42241</v>
      </c>
      <c r="X68" s="53">
        <v>77.06</v>
      </c>
      <c r="Y68" s="53">
        <v>77.06</v>
      </c>
      <c r="Z68" s="53">
        <v>72.400000000000006</v>
      </c>
      <c r="AA68" s="53">
        <v>72.44</v>
      </c>
      <c r="AB68" s="117">
        <v>2551500</v>
      </c>
      <c r="AC68" s="53">
        <v>71.91</v>
      </c>
      <c r="AD68" s="2">
        <f t="shared" si="7"/>
        <v>4.6599999999999966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42333</v>
      </c>
      <c r="X2" s="12">
        <v>28.01</v>
      </c>
      <c r="Y2" s="12">
        <v>29.46</v>
      </c>
      <c r="Z2" s="12">
        <v>28.01</v>
      </c>
      <c r="AA2" s="12">
        <v>29.26</v>
      </c>
      <c r="AB2" s="117">
        <v>1562300</v>
      </c>
      <c r="AC2" s="12">
        <v>29.26</v>
      </c>
      <c r="AD2" s="2">
        <f>Y2-Z2</f>
        <v>1.4499999999999993</v>
      </c>
      <c r="AE2" s="167">
        <f>AC2/AC3-1</f>
        <v>2.415120756037803E-2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42332</v>
      </c>
      <c r="X3" s="12">
        <v>28.22</v>
      </c>
      <c r="Y3" s="12">
        <v>28.85</v>
      </c>
      <c r="Z3" s="12">
        <v>27.68</v>
      </c>
      <c r="AA3" s="12">
        <v>28.57</v>
      </c>
      <c r="AB3" s="117">
        <v>2711700</v>
      </c>
      <c r="AC3" s="12">
        <v>28.57</v>
      </c>
      <c r="AD3" s="2">
        <f t="shared" ref="AD3:AD66" si="1">Y3-Z3</f>
        <v>1.1700000000000017</v>
      </c>
      <c r="AE3" s="167">
        <f t="shared" ref="AE3:AE66" si="2">AC3/AC4-1</f>
        <v>1.2761432116270788E-2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29.26</v>
      </c>
      <c r="T4" s="1">
        <v>42306</v>
      </c>
      <c r="U4" t="s">
        <v>83</v>
      </c>
      <c r="W4" s="162">
        <v>42331</v>
      </c>
      <c r="X4" s="12">
        <v>29</v>
      </c>
      <c r="Y4" s="12">
        <v>29.35</v>
      </c>
      <c r="Z4" s="12">
        <v>27.92</v>
      </c>
      <c r="AA4" s="12">
        <v>28.21</v>
      </c>
      <c r="AB4" s="117">
        <v>4463800</v>
      </c>
      <c r="AC4" s="12">
        <v>28.21</v>
      </c>
      <c r="AD4" s="2">
        <f t="shared" si="1"/>
        <v>1.4299999999999997</v>
      </c>
      <c r="AE4" s="167">
        <f t="shared" si="2"/>
        <v>-2.8581267217630768E-2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16093</v>
      </c>
      <c r="W5" s="162">
        <v>42328</v>
      </c>
      <c r="X5" s="12">
        <v>28.86</v>
      </c>
      <c r="Y5" s="12">
        <v>29.68</v>
      </c>
      <c r="Z5" s="12">
        <v>28.52</v>
      </c>
      <c r="AA5" s="12">
        <v>29.04</v>
      </c>
      <c r="AB5" s="117">
        <v>3890500</v>
      </c>
      <c r="AC5" s="12">
        <v>29.04</v>
      </c>
      <c r="AD5" s="2">
        <f t="shared" si="1"/>
        <v>1.1600000000000001</v>
      </c>
      <c r="AE5" s="167">
        <f t="shared" si="2"/>
        <v>1.184668989547033E-2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42327</v>
      </c>
      <c r="X6" s="12">
        <v>27.47</v>
      </c>
      <c r="Y6" s="12">
        <v>28.85</v>
      </c>
      <c r="Z6" s="12">
        <v>27.08</v>
      </c>
      <c r="AA6" s="12">
        <v>28.7</v>
      </c>
      <c r="AB6" s="117">
        <v>4527000</v>
      </c>
      <c r="AC6" s="12">
        <v>28.7</v>
      </c>
      <c r="AD6" s="2">
        <f t="shared" si="1"/>
        <v>1.7700000000000031</v>
      </c>
      <c r="AE6" s="167">
        <f t="shared" si="2"/>
        <v>3.4234234234234107E-2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-4510.4599999999991</v>
      </c>
      <c r="R7" s="257" t="s">
        <v>252</v>
      </c>
      <c r="W7" s="162">
        <v>42326</v>
      </c>
      <c r="X7" s="12">
        <v>26.87</v>
      </c>
      <c r="Y7" s="12">
        <v>27.79</v>
      </c>
      <c r="Z7" s="12">
        <v>26.01</v>
      </c>
      <c r="AA7" s="12">
        <v>27.75</v>
      </c>
      <c r="AB7" s="117">
        <v>5970400</v>
      </c>
      <c r="AC7" s="12">
        <v>27.75</v>
      </c>
      <c r="AD7" s="2">
        <f t="shared" si="1"/>
        <v>1.7799999999999976</v>
      </c>
      <c r="AE7" s="167">
        <f t="shared" si="2"/>
        <v>6.7307692307692291E-2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-0.21891759927701454</v>
      </c>
      <c r="W8" s="162">
        <v>42325</v>
      </c>
      <c r="X8" s="12">
        <v>27.87</v>
      </c>
      <c r="Y8" s="12">
        <v>28.09</v>
      </c>
      <c r="Z8" s="12">
        <v>25.58</v>
      </c>
      <c r="AA8" s="12">
        <v>26</v>
      </c>
      <c r="AB8" s="117">
        <v>5329300</v>
      </c>
      <c r="AC8" s="12">
        <v>26</v>
      </c>
      <c r="AD8" s="2">
        <f t="shared" si="1"/>
        <v>2.5100000000000016</v>
      </c>
      <c r="AE8" s="167">
        <f t="shared" si="2"/>
        <v>-6.6091954022988508E-2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42324</v>
      </c>
      <c r="X9" s="12">
        <v>26.27</v>
      </c>
      <c r="Y9" s="12">
        <v>27.95</v>
      </c>
      <c r="Z9" s="12">
        <v>25.33</v>
      </c>
      <c r="AA9" s="12">
        <v>27.84</v>
      </c>
      <c r="AB9" s="117">
        <v>5276000</v>
      </c>
      <c r="AC9" s="12">
        <v>27.84</v>
      </c>
      <c r="AD9" s="2">
        <f t="shared" si="1"/>
        <v>2.620000000000001</v>
      </c>
      <c r="AE9" s="167">
        <f t="shared" si="2"/>
        <v>7.6982591876208817E-2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42321</v>
      </c>
      <c r="X10" s="12">
        <v>24.69</v>
      </c>
      <c r="Y10" s="12">
        <v>26.3</v>
      </c>
      <c r="Z10" s="12">
        <v>24.64</v>
      </c>
      <c r="AA10" s="12">
        <v>25.85</v>
      </c>
      <c r="AB10" s="117">
        <v>3782100</v>
      </c>
      <c r="AC10" s="12">
        <v>25.85</v>
      </c>
      <c r="AD10" s="2">
        <f t="shared" si="1"/>
        <v>1.6600000000000001</v>
      </c>
      <c r="AE10" s="167">
        <f t="shared" si="2"/>
        <v>3.1112883925010104E-2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42320</v>
      </c>
      <c r="X11" s="12">
        <v>26.07</v>
      </c>
      <c r="Y11" s="12">
        <v>26.33</v>
      </c>
      <c r="Z11" s="12">
        <v>24.91</v>
      </c>
      <c r="AA11" s="12">
        <v>25.07</v>
      </c>
      <c r="AB11" s="117">
        <v>3391100</v>
      </c>
      <c r="AC11" s="12">
        <v>25.07</v>
      </c>
      <c r="AD11" s="2">
        <f t="shared" si="1"/>
        <v>1.4199999999999982</v>
      </c>
      <c r="AE11" s="167">
        <f t="shared" si="2"/>
        <v>-4.1300191204588832E-2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42319</v>
      </c>
      <c r="X12" s="12">
        <v>26.45</v>
      </c>
      <c r="Y12" s="12">
        <v>26.5</v>
      </c>
      <c r="Z12" s="12">
        <v>24.07</v>
      </c>
      <c r="AA12" s="12">
        <v>26.15</v>
      </c>
      <c r="AB12" s="117">
        <v>6139500</v>
      </c>
      <c r="AC12" s="12">
        <v>26.15</v>
      </c>
      <c r="AD12" s="2">
        <f t="shared" si="1"/>
        <v>2.4299999999999997</v>
      </c>
      <c r="AE12" s="167">
        <f t="shared" si="2"/>
        <v>-1.1715797430083219E-2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42318</v>
      </c>
      <c r="X13" s="12">
        <v>27.83</v>
      </c>
      <c r="Y13" s="12">
        <v>27.89</v>
      </c>
      <c r="Z13" s="12">
        <v>25.44</v>
      </c>
      <c r="AA13" s="12">
        <v>26.46</v>
      </c>
      <c r="AB13" s="117">
        <v>5286300</v>
      </c>
      <c r="AC13" s="12">
        <v>26.46</v>
      </c>
      <c r="AD13" s="2">
        <f t="shared" si="1"/>
        <v>2.4499999999999993</v>
      </c>
      <c r="AE13" s="167">
        <f t="shared" si="2"/>
        <v>-5.12728576550735E-2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42317</v>
      </c>
      <c r="X14" s="12">
        <v>29.13</v>
      </c>
      <c r="Y14" s="12">
        <v>29.4</v>
      </c>
      <c r="Z14" s="12">
        <v>27.8</v>
      </c>
      <c r="AA14" s="12">
        <v>27.89</v>
      </c>
      <c r="AB14" s="117">
        <v>3048800</v>
      </c>
      <c r="AC14" s="12">
        <v>27.89</v>
      </c>
      <c r="AD14" s="2">
        <f t="shared" si="1"/>
        <v>1.5999999999999979</v>
      </c>
      <c r="AE14" s="167">
        <f t="shared" si="2"/>
        <v>-3.9931153184165291E-2</v>
      </c>
    </row>
    <row r="15" spans="1:31" x14ac:dyDescent="0.25">
      <c r="W15" s="162">
        <v>42314</v>
      </c>
      <c r="X15" s="12">
        <v>29.48</v>
      </c>
      <c r="Y15" s="12">
        <v>29.84</v>
      </c>
      <c r="Z15" s="12">
        <v>28.88</v>
      </c>
      <c r="AA15" s="12">
        <v>29.05</v>
      </c>
      <c r="AB15" s="117">
        <v>3767600</v>
      </c>
      <c r="AC15" s="12">
        <v>29.05</v>
      </c>
      <c r="AD15" s="2">
        <f t="shared" si="1"/>
        <v>0.96000000000000085</v>
      </c>
      <c r="AE15" s="167">
        <f t="shared" si="2"/>
        <v>-2.2543741588156085E-2</v>
      </c>
    </row>
    <row r="16" spans="1:31" x14ac:dyDescent="0.25">
      <c r="W16" s="162">
        <v>42313</v>
      </c>
      <c r="X16" s="12">
        <v>30</v>
      </c>
      <c r="Y16" s="12">
        <v>30.11</v>
      </c>
      <c r="Z16" s="12">
        <v>29.04</v>
      </c>
      <c r="AA16" s="12">
        <v>29.72</v>
      </c>
      <c r="AB16" s="117">
        <v>2599800</v>
      </c>
      <c r="AC16" s="12">
        <v>29.72</v>
      </c>
      <c r="AD16" s="2">
        <f t="shared" si="1"/>
        <v>1.0700000000000003</v>
      </c>
      <c r="AE16" s="167">
        <f t="shared" si="2"/>
        <v>-2.6845637583893245E-3</v>
      </c>
    </row>
    <row r="17" spans="1:31" x14ac:dyDescent="0.25">
      <c r="W17" s="162">
        <v>42312</v>
      </c>
      <c r="X17" s="12">
        <v>30.85</v>
      </c>
      <c r="Y17" s="12">
        <v>31.85</v>
      </c>
      <c r="Z17" s="12">
        <v>29.7</v>
      </c>
      <c r="AA17" s="12">
        <v>29.8</v>
      </c>
      <c r="AB17" s="117">
        <v>4990300</v>
      </c>
      <c r="AC17" s="12">
        <v>29.8</v>
      </c>
      <c r="AD17" s="2">
        <f t="shared" si="1"/>
        <v>2.1500000000000021</v>
      </c>
      <c r="AE17" s="167">
        <f t="shared" si="2"/>
        <v>-1.2263838249917169E-2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42311</v>
      </c>
      <c r="X18" s="12">
        <v>29.49</v>
      </c>
      <c r="Y18" s="12">
        <v>31.89</v>
      </c>
      <c r="Z18" s="12">
        <v>29</v>
      </c>
      <c r="AA18" s="12">
        <v>30.17</v>
      </c>
      <c r="AB18" s="117">
        <v>8072300</v>
      </c>
      <c r="AC18" s="12">
        <v>30.17</v>
      </c>
      <c r="AD18" s="2">
        <f t="shared" si="1"/>
        <v>2.8900000000000006</v>
      </c>
      <c r="AE18" s="167">
        <f t="shared" si="2"/>
        <v>2.4796195652173836E-2</v>
      </c>
    </row>
    <row r="19" spans="1:31" x14ac:dyDescent="0.25">
      <c r="W19" s="162">
        <v>42310</v>
      </c>
      <c r="X19" s="12">
        <v>29.96</v>
      </c>
      <c r="Y19" s="12">
        <v>29.98</v>
      </c>
      <c r="Z19" s="12">
        <v>28.12</v>
      </c>
      <c r="AA19" s="12">
        <v>29.44</v>
      </c>
      <c r="AB19" s="117">
        <v>11220000</v>
      </c>
      <c r="AC19" s="12">
        <v>29.44</v>
      </c>
      <c r="AD19" s="2">
        <f t="shared" si="1"/>
        <v>1.8599999999999994</v>
      </c>
      <c r="AE19" s="167">
        <f t="shared" si="2"/>
        <v>-7.0826306913995829E-3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1" t="s">
        <v>234</v>
      </c>
      <c r="H20" s="255" t="s">
        <v>98</v>
      </c>
      <c r="W20" s="162">
        <v>42307</v>
      </c>
      <c r="X20" s="12">
        <v>30.98</v>
      </c>
      <c r="Y20" s="12">
        <v>31.55</v>
      </c>
      <c r="Z20" s="12">
        <v>28.11</v>
      </c>
      <c r="AA20" s="12">
        <v>29.65</v>
      </c>
      <c r="AB20" s="117">
        <v>26291300</v>
      </c>
      <c r="AC20" s="12">
        <v>29.65</v>
      </c>
      <c r="AD20" s="2">
        <f t="shared" si="1"/>
        <v>3.4400000000000013</v>
      </c>
      <c r="AE20" s="167">
        <f t="shared" si="2"/>
        <v>-0.22117152613606517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6">
        <f>IF(C21=0, D21, (E21-D21)/D21)</f>
        <v>-6.7092651757188426E-2</v>
      </c>
      <c r="W21" s="162">
        <v>42306</v>
      </c>
      <c r="X21" s="12">
        <v>38.68</v>
      </c>
      <c r="Y21" s="12">
        <v>39.17</v>
      </c>
      <c r="Z21" s="12">
        <v>37.56</v>
      </c>
      <c r="AA21" s="12">
        <v>38.07</v>
      </c>
      <c r="AB21" s="117">
        <v>4562700</v>
      </c>
      <c r="AC21" s="12">
        <v>38.07</v>
      </c>
      <c r="AD21" s="2">
        <f t="shared" si="1"/>
        <v>1.6099999999999994</v>
      </c>
      <c r="AE21" s="167">
        <f t="shared" si="2"/>
        <v>-7.0422535211268622E-3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6">
        <f>IF(C22=0, D22, (E22-D22)/D22)</f>
        <v>3.9556962025316077E-3</v>
      </c>
      <c r="W22" s="162">
        <v>42305</v>
      </c>
      <c r="X22" s="12">
        <v>37.54</v>
      </c>
      <c r="Y22" s="12">
        <v>38.51</v>
      </c>
      <c r="Z22" s="12">
        <v>37.4</v>
      </c>
      <c r="AA22" s="12">
        <v>38.340000000000003</v>
      </c>
      <c r="AB22" s="117">
        <v>2506500</v>
      </c>
      <c r="AC22" s="12">
        <v>38.340000000000003</v>
      </c>
      <c r="AD22" s="2">
        <f t="shared" si="1"/>
        <v>1.1099999999999994</v>
      </c>
      <c r="AE22" s="167">
        <f t="shared" si="2"/>
        <v>1.0010537407797671E-2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6">
        <f>IF(C23=0, D23, (E23-D23)/D23)</f>
        <v>-0.21809071729957813</v>
      </c>
      <c r="W23" s="162">
        <v>42304</v>
      </c>
      <c r="X23" s="12">
        <v>38.450000000000003</v>
      </c>
      <c r="Y23" s="12">
        <v>38.869999999999997</v>
      </c>
      <c r="Z23" s="12">
        <v>36.43</v>
      </c>
      <c r="AA23" s="12">
        <v>37.96</v>
      </c>
      <c r="AB23" s="117">
        <v>2989100</v>
      </c>
      <c r="AC23" s="12">
        <v>37.96</v>
      </c>
      <c r="AD23" s="2">
        <f t="shared" si="1"/>
        <v>2.4399999999999977</v>
      </c>
      <c r="AE23" s="167">
        <f t="shared" si="2"/>
        <v>-2.2657054582904235E-2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6" si="3">IF(C24=0, 0,D24*C24)</f>
        <v>20729.5</v>
      </c>
      <c r="H24" s="316">
        <f t="shared" ref="H24:H26" si="4">IF(C24=0, D24, (E24-D24)/D24)</f>
        <v>-0.199522419739984</v>
      </c>
      <c r="I24"/>
      <c r="W24" s="162">
        <v>42303</v>
      </c>
      <c r="X24" s="12">
        <v>39.270000000000003</v>
      </c>
      <c r="Y24" s="12">
        <v>39.549999999999997</v>
      </c>
      <c r="Z24" s="12">
        <v>38.5</v>
      </c>
      <c r="AA24" s="12">
        <v>38.840000000000003</v>
      </c>
      <c r="AB24" s="117">
        <v>1812200</v>
      </c>
      <c r="AC24" s="12">
        <v>38.840000000000003</v>
      </c>
      <c r="AD24" s="2">
        <f t="shared" si="1"/>
        <v>1.0499999999999972</v>
      </c>
      <c r="AE24" s="167">
        <f t="shared" si="2"/>
        <v>-1.0193679918450549E-2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6">
        <f t="shared" si="4"/>
        <v>-0.20448478376935397</v>
      </c>
      <c r="W25" s="162">
        <v>42300</v>
      </c>
      <c r="X25" s="12">
        <v>39.6</v>
      </c>
      <c r="Y25" s="12">
        <v>40.03</v>
      </c>
      <c r="Z25" s="12">
        <v>38.729999999999997</v>
      </c>
      <c r="AA25" s="12">
        <v>39.24</v>
      </c>
      <c r="AB25" s="117">
        <v>2361600</v>
      </c>
      <c r="AC25" s="12">
        <v>39.24</v>
      </c>
      <c r="AD25" s="2">
        <f t="shared" si="1"/>
        <v>1.3000000000000043</v>
      </c>
      <c r="AE25" s="167">
        <f t="shared" si="2"/>
        <v>8.7403598971722563E-3</v>
      </c>
    </row>
    <row r="26" spans="1:31" x14ac:dyDescent="0.25">
      <c r="B26" s="253">
        <v>42332</v>
      </c>
      <c r="C26" s="12">
        <v>550</v>
      </c>
      <c r="D26" s="53">
        <v>37.46</v>
      </c>
      <c r="E26" s="53">
        <v>28.21</v>
      </c>
      <c r="F26" s="53">
        <v>-5087.96</v>
      </c>
      <c r="G26" s="53">
        <f t="shared" si="3"/>
        <v>20603</v>
      </c>
      <c r="H26" s="316">
        <f t="shared" si="4"/>
        <v>-0.24693005872931126</v>
      </c>
      <c r="W26" s="162">
        <v>42299</v>
      </c>
      <c r="X26" s="12">
        <v>38.18</v>
      </c>
      <c r="Y26" s="12">
        <v>39.47</v>
      </c>
      <c r="Z26" s="12">
        <v>37.76</v>
      </c>
      <c r="AA26" s="12">
        <v>38.9</v>
      </c>
      <c r="AB26" s="117">
        <v>2622900</v>
      </c>
      <c r="AC26" s="12">
        <v>38.9</v>
      </c>
      <c r="AD26" s="2">
        <f t="shared" si="1"/>
        <v>1.7100000000000009</v>
      </c>
      <c r="AE26" s="167">
        <f t="shared" si="2"/>
        <v>2.2339027595269512E-2</v>
      </c>
    </row>
    <row r="27" spans="1:31" x14ac:dyDescent="0.25">
      <c r="B27" s="12"/>
      <c r="C27" s="12"/>
      <c r="D27" s="53"/>
      <c r="E27" s="53"/>
      <c r="F27" s="53"/>
      <c r="G27" s="53"/>
      <c r="H27" s="316"/>
      <c r="W27" s="162">
        <v>42298</v>
      </c>
      <c r="X27" s="12">
        <v>39.76</v>
      </c>
      <c r="Y27" s="12">
        <v>40.28</v>
      </c>
      <c r="Z27" s="12">
        <v>38.01</v>
      </c>
      <c r="AA27" s="12">
        <v>38.049999999999997</v>
      </c>
      <c r="AB27" s="117">
        <v>2820200</v>
      </c>
      <c r="AC27" s="12">
        <v>38.049999999999997</v>
      </c>
      <c r="AD27" s="2">
        <f t="shared" si="1"/>
        <v>2.2700000000000031</v>
      </c>
      <c r="AE27" s="167">
        <f t="shared" si="2"/>
        <v>-3.4018786494034114E-2</v>
      </c>
    </row>
    <row r="28" spans="1:31" x14ac:dyDescent="0.25">
      <c r="B28" s="12"/>
      <c r="C28" s="12"/>
      <c r="D28" s="53"/>
      <c r="E28" s="53"/>
      <c r="F28" s="53"/>
      <c r="G28" s="53"/>
      <c r="H28" s="316"/>
      <c r="W28" s="162">
        <v>42297</v>
      </c>
      <c r="X28" s="12">
        <v>41.05</v>
      </c>
      <c r="Y28" s="12">
        <v>41.58</v>
      </c>
      <c r="Z28" s="12">
        <v>39.049999999999997</v>
      </c>
      <c r="AA28" s="12">
        <v>39.39</v>
      </c>
      <c r="AB28" s="117">
        <v>3449400</v>
      </c>
      <c r="AC28" s="12">
        <v>39.39</v>
      </c>
      <c r="AD28" s="2">
        <f t="shared" si="1"/>
        <v>2.5300000000000011</v>
      </c>
      <c r="AE28" s="167">
        <f t="shared" si="2"/>
        <v>-4.5784883720930258E-2</v>
      </c>
    </row>
    <row r="29" spans="1:31" x14ac:dyDescent="0.25">
      <c r="B29" s="12"/>
      <c r="C29" s="12"/>
      <c r="D29" s="53"/>
      <c r="E29" s="53"/>
      <c r="F29" s="53"/>
      <c r="G29" s="53"/>
      <c r="H29" s="316"/>
      <c r="W29" s="162">
        <v>42296</v>
      </c>
      <c r="X29" s="12">
        <v>41.69</v>
      </c>
      <c r="Y29" s="12">
        <v>43.39</v>
      </c>
      <c r="Z29" s="12">
        <v>40.11</v>
      </c>
      <c r="AA29" s="12">
        <v>41.28</v>
      </c>
      <c r="AB29" s="117">
        <v>4894400</v>
      </c>
      <c r="AC29" s="12">
        <v>41.28</v>
      </c>
      <c r="AD29" s="2">
        <f t="shared" si="1"/>
        <v>3.2800000000000011</v>
      </c>
      <c r="AE29" s="167">
        <f t="shared" si="2"/>
        <v>-6.5217391304347783E-2</v>
      </c>
    </row>
    <row r="30" spans="1:31" x14ac:dyDescent="0.25">
      <c r="B30" s="12"/>
      <c r="C30" s="12"/>
      <c r="D30" s="53"/>
      <c r="E30" s="53"/>
      <c r="F30" s="53"/>
      <c r="G30" s="53"/>
      <c r="H30" s="316"/>
      <c r="W30" s="162">
        <v>42293</v>
      </c>
      <c r="X30" s="12">
        <v>46.38</v>
      </c>
      <c r="Y30" s="12">
        <v>46.8</v>
      </c>
      <c r="Z30" s="12">
        <v>43.9</v>
      </c>
      <c r="AA30" s="12">
        <v>44.16</v>
      </c>
      <c r="AB30" s="117">
        <v>2688600</v>
      </c>
      <c r="AC30" s="12">
        <v>44.16</v>
      </c>
      <c r="AD30" s="2">
        <f t="shared" si="1"/>
        <v>2.8999999999999986</v>
      </c>
      <c r="AE30" s="167">
        <f t="shared" si="2"/>
        <v>-5.337620578778135E-2</v>
      </c>
    </row>
    <row r="31" spans="1:31" x14ac:dyDescent="0.25">
      <c r="B31" s="12"/>
      <c r="C31" s="12"/>
      <c r="D31" s="53"/>
      <c r="E31" s="53"/>
      <c r="F31" s="53"/>
      <c r="G31" s="53"/>
      <c r="H31" s="316"/>
      <c r="W31" s="162">
        <v>42292</v>
      </c>
      <c r="X31" s="12">
        <v>46.91</v>
      </c>
      <c r="Y31" s="12">
        <v>47.7</v>
      </c>
      <c r="Z31" s="12">
        <v>46.06</v>
      </c>
      <c r="AA31" s="12">
        <v>46.65</v>
      </c>
      <c r="AB31" s="117">
        <v>1376600</v>
      </c>
      <c r="AC31" s="12">
        <v>46.65</v>
      </c>
      <c r="AD31" s="2">
        <f t="shared" si="1"/>
        <v>1.6400000000000006</v>
      </c>
      <c r="AE31" s="167">
        <f t="shared" si="2"/>
        <v>-4.2689434364995282E-3</v>
      </c>
    </row>
    <row r="32" spans="1:31" x14ac:dyDescent="0.25">
      <c r="B32" s="12"/>
      <c r="C32" s="12"/>
      <c r="D32" s="53"/>
      <c r="E32" s="53"/>
      <c r="F32" s="53"/>
      <c r="G32" s="53"/>
      <c r="H32" s="316"/>
      <c r="W32" s="162">
        <v>42291</v>
      </c>
      <c r="X32" s="12">
        <v>46.93</v>
      </c>
      <c r="Y32" s="12">
        <v>47.83</v>
      </c>
      <c r="Z32" s="12">
        <v>46.61</v>
      </c>
      <c r="AA32" s="12">
        <v>46.85</v>
      </c>
      <c r="AB32" s="117">
        <v>1157700</v>
      </c>
      <c r="AC32" s="12">
        <v>46.85</v>
      </c>
      <c r="AD32" s="2">
        <f t="shared" si="1"/>
        <v>1.2199999999999989</v>
      </c>
      <c r="AE32" s="167">
        <f t="shared" si="2"/>
        <v>-3.8273442483520714E-3</v>
      </c>
    </row>
    <row r="33" spans="15:31" x14ac:dyDescent="0.25">
      <c r="W33" s="162">
        <v>42290</v>
      </c>
      <c r="X33" s="12">
        <v>47.65</v>
      </c>
      <c r="Y33" s="12">
        <v>48.59</v>
      </c>
      <c r="Z33" s="12">
        <v>46.86</v>
      </c>
      <c r="AA33" s="12">
        <v>47.03</v>
      </c>
      <c r="AB33" s="117">
        <v>1860400</v>
      </c>
      <c r="AC33" s="12">
        <v>47.03</v>
      </c>
      <c r="AD33" s="2">
        <f t="shared" si="1"/>
        <v>1.730000000000004</v>
      </c>
      <c r="AE33" s="167">
        <f t="shared" si="2"/>
        <v>-2.1227887617065511E-2</v>
      </c>
    </row>
    <row r="34" spans="15:31" x14ac:dyDescent="0.25">
      <c r="W34" s="162">
        <v>42289</v>
      </c>
      <c r="X34" s="12">
        <v>48.95</v>
      </c>
      <c r="Y34" s="12">
        <v>49</v>
      </c>
      <c r="Z34" s="12">
        <v>47.07</v>
      </c>
      <c r="AA34" s="12">
        <v>48.05</v>
      </c>
      <c r="AB34" s="117">
        <v>1329300</v>
      </c>
      <c r="AC34" s="12">
        <v>48.05</v>
      </c>
      <c r="AD34" s="2">
        <f t="shared" si="1"/>
        <v>1.9299999999999997</v>
      </c>
      <c r="AE34" s="167">
        <f t="shared" si="2"/>
        <v>-1.8185533306089074E-2</v>
      </c>
    </row>
    <row r="35" spans="15:31" x14ac:dyDescent="0.25">
      <c r="W35" s="162">
        <v>42286</v>
      </c>
      <c r="X35" s="12">
        <v>47</v>
      </c>
      <c r="Y35" s="12">
        <v>49.38</v>
      </c>
      <c r="Z35" s="12">
        <v>46.84</v>
      </c>
      <c r="AA35" s="12">
        <v>48.94</v>
      </c>
      <c r="AB35" s="117">
        <v>1522100</v>
      </c>
      <c r="AC35" s="12">
        <v>48.94</v>
      </c>
      <c r="AD35" s="2">
        <f t="shared" si="1"/>
        <v>2.5399999999999991</v>
      </c>
      <c r="AE35" s="167">
        <f t="shared" si="2"/>
        <v>3.8845255784334398E-2</v>
      </c>
    </row>
    <row r="36" spans="15:31" x14ac:dyDescent="0.25">
      <c r="W36" s="162">
        <v>42285</v>
      </c>
      <c r="X36" s="12">
        <v>47.35</v>
      </c>
      <c r="Y36" s="12">
        <v>47.5</v>
      </c>
      <c r="Z36" s="12">
        <v>45.91</v>
      </c>
      <c r="AA36" s="12">
        <v>47.11</v>
      </c>
      <c r="AB36" s="117">
        <v>1720600</v>
      </c>
      <c r="AC36" s="12">
        <v>47.11</v>
      </c>
      <c r="AD36" s="2">
        <f t="shared" si="1"/>
        <v>1.5900000000000034</v>
      </c>
      <c r="AE36" s="167">
        <f t="shared" si="2"/>
        <v>-4.8584706379384279E-3</v>
      </c>
    </row>
    <row r="37" spans="15:31" x14ac:dyDescent="0.25">
      <c r="W37" s="162">
        <v>42284</v>
      </c>
      <c r="X37" s="12">
        <v>46.9</v>
      </c>
      <c r="Y37" s="12">
        <v>48.33</v>
      </c>
      <c r="Z37" s="12">
        <v>46.22</v>
      </c>
      <c r="AA37" s="12">
        <v>47.34</v>
      </c>
      <c r="AB37" s="117">
        <v>1887000</v>
      </c>
      <c r="AC37" s="12">
        <v>47.34</v>
      </c>
      <c r="AD37" s="2">
        <f t="shared" si="1"/>
        <v>2.1099999999999994</v>
      </c>
      <c r="AE37" s="167">
        <f t="shared" si="2"/>
        <v>1.2690355329949554E-3</v>
      </c>
    </row>
    <row r="38" spans="15:31" x14ac:dyDescent="0.25">
      <c r="W38" s="162">
        <v>42283</v>
      </c>
      <c r="X38" s="12">
        <v>47.09</v>
      </c>
      <c r="Y38" s="12">
        <v>48.25</v>
      </c>
      <c r="Z38" s="12">
        <v>46.55</v>
      </c>
      <c r="AA38" s="12">
        <v>47.28</v>
      </c>
      <c r="AB38" s="117">
        <v>1548800</v>
      </c>
      <c r="AC38" s="12">
        <v>47.28</v>
      </c>
      <c r="AD38" s="2">
        <f t="shared" si="1"/>
        <v>1.7000000000000028</v>
      </c>
      <c r="AE38" s="167">
        <f t="shared" si="2"/>
        <v>1.2706480304955914E-3</v>
      </c>
    </row>
    <row r="39" spans="15:31" x14ac:dyDescent="0.25">
      <c r="W39" s="162">
        <v>42282</v>
      </c>
      <c r="X39" s="12">
        <v>46.56</v>
      </c>
      <c r="Y39" s="12">
        <v>47.89</v>
      </c>
      <c r="Z39" s="12">
        <v>46.4</v>
      </c>
      <c r="AA39" s="12">
        <v>47.22</v>
      </c>
      <c r="AB39" s="117">
        <v>5789500</v>
      </c>
      <c r="AC39" s="12">
        <v>47.22</v>
      </c>
      <c r="AD39" s="2">
        <f t="shared" si="1"/>
        <v>1.490000000000002</v>
      </c>
      <c r="AE39" s="167">
        <f t="shared" si="2"/>
        <v>1.8111254851228997E-2</v>
      </c>
    </row>
    <row r="40" spans="15:31" x14ac:dyDescent="0.25">
      <c r="W40" s="162">
        <v>42279</v>
      </c>
      <c r="X40" s="12">
        <v>42.5</v>
      </c>
      <c r="Y40" s="12">
        <v>46.49</v>
      </c>
      <c r="Z40" s="12">
        <v>42.2</v>
      </c>
      <c r="AA40" s="12">
        <v>46.38</v>
      </c>
      <c r="AB40" s="117">
        <v>1946300</v>
      </c>
      <c r="AC40" s="12">
        <v>46.38</v>
      </c>
      <c r="AD40" s="2">
        <f t="shared" si="1"/>
        <v>4.2899999999999991</v>
      </c>
      <c r="AE40" s="167">
        <f t="shared" si="2"/>
        <v>7.2866065232477517E-2</v>
      </c>
    </row>
    <row r="41" spans="15:31" x14ac:dyDescent="0.25">
      <c r="O41" s="47"/>
      <c r="W41" s="162">
        <v>42278</v>
      </c>
      <c r="X41" s="12">
        <v>42.62</v>
      </c>
      <c r="Y41" s="12">
        <v>43.9</v>
      </c>
      <c r="Z41" s="12">
        <v>41.22</v>
      </c>
      <c r="AA41" s="12">
        <v>43.23</v>
      </c>
      <c r="AB41" s="117">
        <v>1662100</v>
      </c>
      <c r="AC41" s="12">
        <v>43.23</v>
      </c>
      <c r="AD41" s="2">
        <f t="shared" si="1"/>
        <v>2.6799999999999997</v>
      </c>
      <c r="AE41" s="167">
        <f t="shared" si="2"/>
        <v>1.2175134628892526E-2</v>
      </c>
    </row>
    <row r="42" spans="15:31" ht="20.25" thickBot="1" x14ac:dyDescent="0.35">
      <c r="O42" s="338" t="s">
        <v>78</v>
      </c>
      <c r="P42" s="338"/>
      <c r="Q42" s="47"/>
      <c r="T42" s="113" t="s">
        <v>129</v>
      </c>
      <c r="W42" s="162">
        <v>42277</v>
      </c>
      <c r="X42" s="12">
        <v>41.74</v>
      </c>
      <c r="Y42" s="12">
        <v>42.87</v>
      </c>
      <c r="Z42" s="12">
        <v>41.22</v>
      </c>
      <c r="AA42" s="12">
        <v>42.71</v>
      </c>
      <c r="AB42" s="117">
        <v>1355700</v>
      </c>
      <c r="AC42" s="12">
        <v>42.71</v>
      </c>
      <c r="AD42" s="2">
        <f t="shared" si="1"/>
        <v>1.6499999999999986</v>
      </c>
      <c r="AE42" s="167">
        <f t="shared" si="2"/>
        <v>4.0692007797271001E-2</v>
      </c>
    </row>
    <row r="43" spans="15:31" ht="15.75" thickTop="1" x14ac:dyDescent="0.25">
      <c r="O43" s="105">
        <v>1.1000000000000001</v>
      </c>
      <c r="P43" s="105">
        <f>O43*$Q$4</f>
        <v>32.186000000000007</v>
      </c>
      <c r="Q43" s="47"/>
      <c r="T43" s="157" t="s">
        <v>114</v>
      </c>
      <c r="U43" s="120">
        <v>28.57</v>
      </c>
      <c r="W43" s="162">
        <v>42276</v>
      </c>
      <c r="X43" s="12">
        <v>40.53</v>
      </c>
      <c r="Y43" s="12">
        <v>42.3</v>
      </c>
      <c r="Z43" s="12">
        <v>40.17</v>
      </c>
      <c r="AA43" s="12">
        <v>41.04</v>
      </c>
      <c r="AB43" s="117">
        <v>1429900</v>
      </c>
      <c r="AC43" s="12">
        <v>41.04</v>
      </c>
      <c r="AD43" s="2">
        <f t="shared" si="1"/>
        <v>2.1299999999999955</v>
      </c>
      <c r="AE43" s="167">
        <f t="shared" si="2"/>
        <v>1.7352503718393475E-2</v>
      </c>
    </row>
    <row r="44" spans="15:31" x14ac:dyDescent="0.25">
      <c r="O44" s="105">
        <v>1.0900000000000001</v>
      </c>
      <c r="P44" s="105">
        <f t="shared" ref="P44:P63" si="5">O44*$Q$4</f>
        <v>31.893400000000003</v>
      </c>
      <c r="Q44" s="47"/>
      <c r="T44" s="115" t="s">
        <v>115</v>
      </c>
      <c r="U44" s="110">
        <v>28.01</v>
      </c>
      <c r="W44" s="162">
        <v>42275</v>
      </c>
      <c r="X44" s="12">
        <v>40.99</v>
      </c>
      <c r="Y44" s="12">
        <v>41.25</v>
      </c>
      <c r="Z44" s="12">
        <v>39.6</v>
      </c>
      <c r="AA44" s="12">
        <v>40.340000000000003</v>
      </c>
      <c r="AB44" s="117">
        <v>2055700</v>
      </c>
      <c r="AC44" s="12">
        <v>40.340000000000003</v>
      </c>
      <c r="AD44" s="2">
        <f t="shared" si="1"/>
        <v>1.6499999999999986</v>
      </c>
      <c r="AE44" s="167">
        <f t="shared" si="2"/>
        <v>-2.3953544640696656E-2</v>
      </c>
    </row>
    <row r="45" spans="15:31" x14ac:dyDescent="0.25">
      <c r="O45" s="105">
        <v>1.08</v>
      </c>
      <c r="P45" s="105">
        <f t="shared" si="5"/>
        <v>31.600800000000003</v>
      </c>
      <c r="Q45" s="47"/>
      <c r="T45" s="115" t="s">
        <v>116</v>
      </c>
      <c r="U45" s="110" t="s">
        <v>312</v>
      </c>
      <c r="W45" s="162">
        <v>42272</v>
      </c>
      <c r="X45" s="12">
        <v>43.85</v>
      </c>
      <c r="Y45" s="12">
        <v>44</v>
      </c>
      <c r="Z45" s="12">
        <v>41</v>
      </c>
      <c r="AA45" s="12">
        <v>41.33</v>
      </c>
      <c r="AB45" s="117">
        <v>3132800</v>
      </c>
      <c r="AC45" s="12">
        <v>41.33</v>
      </c>
      <c r="AD45" s="2">
        <f t="shared" si="1"/>
        <v>3</v>
      </c>
      <c r="AE45" s="167">
        <f t="shared" si="2"/>
        <v>-3.8613631076994781E-2</v>
      </c>
    </row>
    <row r="46" spans="15:31" x14ac:dyDescent="0.25">
      <c r="O46" s="105">
        <v>1.07</v>
      </c>
      <c r="P46" s="105">
        <f t="shared" si="5"/>
        <v>31.308200000000003</v>
      </c>
      <c r="Q46" s="105"/>
      <c r="T46" s="115" t="s">
        <v>117</v>
      </c>
      <c r="U46" s="110" t="s">
        <v>313</v>
      </c>
      <c r="W46" s="162">
        <v>42271</v>
      </c>
      <c r="X46" s="12">
        <v>43.92</v>
      </c>
      <c r="Y46" s="12">
        <v>44.16</v>
      </c>
      <c r="Z46" s="12">
        <v>40.9</v>
      </c>
      <c r="AA46" s="12">
        <v>42.99</v>
      </c>
      <c r="AB46" s="117">
        <v>3425800</v>
      </c>
      <c r="AC46" s="12">
        <v>42.99</v>
      </c>
      <c r="AD46" s="2">
        <f t="shared" si="1"/>
        <v>3.259999999999998</v>
      </c>
      <c r="AE46" s="167">
        <f t="shared" si="2"/>
        <v>-1.80447693010507E-2</v>
      </c>
    </row>
    <row r="47" spans="15:31" x14ac:dyDescent="0.25">
      <c r="O47" s="105">
        <v>1.06</v>
      </c>
      <c r="P47" s="105">
        <f t="shared" si="5"/>
        <v>31.015600000000003</v>
      </c>
      <c r="Q47" s="105"/>
      <c r="T47" s="115" t="s">
        <v>118</v>
      </c>
      <c r="U47" s="110">
        <v>58.18</v>
      </c>
      <c r="W47" s="162">
        <v>42270</v>
      </c>
      <c r="X47" s="12">
        <v>47.41</v>
      </c>
      <c r="Y47" s="12">
        <v>47.89</v>
      </c>
      <c r="Z47" s="12">
        <v>43.69</v>
      </c>
      <c r="AA47" s="12">
        <v>43.78</v>
      </c>
      <c r="AB47" s="117">
        <v>2389300</v>
      </c>
      <c r="AC47" s="12">
        <v>43.78</v>
      </c>
      <c r="AD47" s="2">
        <f t="shared" si="1"/>
        <v>4.2000000000000028</v>
      </c>
      <c r="AE47" s="167">
        <f t="shared" si="2"/>
        <v>-7.7150084317031964E-2</v>
      </c>
    </row>
    <row r="48" spans="15:31" x14ac:dyDescent="0.25">
      <c r="O48" s="105">
        <v>1.05</v>
      </c>
      <c r="P48" s="105">
        <f t="shared" si="5"/>
        <v>30.723000000000003</v>
      </c>
      <c r="Q48" s="105"/>
      <c r="T48" s="115" t="s">
        <v>119</v>
      </c>
      <c r="U48" s="110">
        <v>3.0896599999999999</v>
      </c>
      <c r="W48" s="162">
        <v>42269</v>
      </c>
      <c r="X48" s="12">
        <v>47.37</v>
      </c>
      <c r="Y48" s="12">
        <v>47.89</v>
      </c>
      <c r="Z48" s="12">
        <v>46.62</v>
      </c>
      <c r="AA48" s="12">
        <v>47.44</v>
      </c>
      <c r="AB48" s="117">
        <v>1042100</v>
      </c>
      <c r="AC48" s="12">
        <v>47.44</v>
      </c>
      <c r="AD48" s="2">
        <f t="shared" si="1"/>
        <v>1.2700000000000031</v>
      </c>
      <c r="AE48" s="167">
        <f t="shared" si="2"/>
        <v>-9.6033402922756084E-3</v>
      </c>
    </row>
    <row r="49" spans="15:31" x14ac:dyDescent="0.25">
      <c r="O49" s="105">
        <v>1.04</v>
      </c>
      <c r="P49" s="105">
        <f t="shared" si="5"/>
        <v>30.430400000000002</v>
      </c>
      <c r="Q49" s="105"/>
      <c r="T49" s="115" t="s">
        <v>120</v>
      </c>
      <c r="U49" s="110" t="s">
        <v>160</v>
      </c>
      <c r="W49" s="162">
        <v>42268</v>
      </c>
      <c r="X49" s="12">
        <v>48.24</v>
      </c>
      <c r="Y49" s="12">
        <v>48.88</v>
      </c>
      <c r="Z49" s="12">
        <v>47.32</v>
      </c>
      <c r="AA49" s="12">
        <v>47.9</v>
      </c>
      <c r="AB49" s="117">
        <v>1284200</v>
      </c>
      <c r="AC49" s="12">
        <v>47.9</v>
      </c>
      <c r="AD49" s="2">
        <f t="shared" si="1"/>
        <v>1.5600000000000023</v>
      </c>
      <c r="AE49" s="167">
        <f t="shared" si="2"/>
        <v>-3.950925348305323E-3</v>
      </c>
    </row>
    <row r="50" spans="15:31" x14ac:dyDescent="0.25">
      <c r="O50" s="105">
        <v>1.03</v>
      </c>
      <c r="P50" s="105">
        <f t="shared" si="5"/>
        <v>30.137800000000002</v>
      </c>
      <c r="Q50" s="105"/>
      <c r="T50" s="115"/>
      <c r="U50" s="110"/>
      <c r="W50" s="162">
        <v>42265</v>
      </c>
      <c r="X50" s="12">
        <v>48.02</v>
      </c>
      <c r="Y50" s="12">
        <v>48.92</v>
      </c>
      <c r="Z50" s="12">
        <v>47.81</v>
      </c>
      <c r="AA50" s="12">
        <v>48.09</v>
      </c>
      <c r="AB50" s="117">
        <v>1712800</v>
      </c>
      <c r="AC50" s="12">
        <v>48.09</v>
      </c>
      <c r="AD50" s="2">
        <f t="shared" si="1"/>
        <v>1.1099999999999994</v>
      </c>
      <c r="AE50" s="167">
        <f t="shared" si="2"/>
        <v>-8.4536082474225838E-3</v>
      </c>
    </row>
    <row r="51" spans="15:31" x14ac:dyDescent="0.25">
      <c r="O51" s="105">
        <v>1.02</v>
      </c>
      <c r="P51" s="105">
        <f t="shared" si="5"/>
        <v>29.845200000000002</v>
      </c>
      <c r="Q51" s="105"/>
      <c r="T51" s="115" t="s">
        <v>121</v>
      </c>
      <c r="U51" s="110" t="s">
        <v>314</v>
      </c>
      <c r="W51" s="162">
        <v>42264</v>
      </c>
      <c r="X51" s="12">
        <v>48.02</v>
      </c>
      <c r="Y51" s="12">
        <v>49.65</v>
      </c>
      <c r="Z51" s="12">
        <v>47.52</v>
      </c>
      <c r="AA51" s="12">
        <v>48.5</v>
      </c>
      <c r="AB51" s="117">
        <v>1278000</v>
      </c>
      <c r="AC51" s="12">
        <v>48.5</v>
      </c>
      <c r="AD51" s="2">
        <f t="shared" si="1"/>
        <v>2.1299999999999955</v>
      </c>
      <c r="AE51" s="167">
        <f t="shared" si="2"/>
        <v>6.2240663900414717E-3</v>
      </c>
    </row>
    <row r="52" spans="15:31" x14ac:dyDescent="0.25">
      <c r="O52" s="105">
        <v>1.01</v>
      </c>
      <c r="P52" s="105">
        <f t="shared" si="5"/>
        <v>29.552600000000002</v>
      </c>
      <c r="Q52" s="105"/>
      <c r="T52" s="115" t="s">
        <v>122</v>
      </c>
      <c r="U52" s="110" t="s">
        <v>236</v>
      </c>
      <c r="W52" s="162">
        <v>42263</v>
      </c>
      <c r="X52" s="12">
        <v>48.83</v>
      </c>
      <c r="Y52" s="12">
        <v>49.98</v>
      </c>
      <c r="Z52" s="12">
        <v>48.06</v>
      </c>
      <c r="AA52" s="12">
        <v>48.2</v>
      </c>
      <c r="AB52" s="117">
        <v>1594600</v>
      </c>
      <c r="AC52" s="12">
        <v>48.2</v>
      </c>
      <c r="AD52" s="2">
        <f t="shared" si="1"/>
        <v>1.9199999999999946</v>
      </c>
      <c r="AE52" s="167">
        <f t="shared" si="2"/>
        <v>-1.5723912599550638E-2</v>
      </c>
    </row>
    <row r="53" spans="15:31" x14ac:dyDescent="0.25">
      <c r="O53" s="105">
        <v>1</v>
      </c>
      <c r="P53" s="105">
        <f t="shared" si="5"/>
        <v>29.26</v>
      </c>
      <c r="Q53" s="105"/>
      <c r="T53" s="115" t="s">
        <v>123</v>
      </c>
      <c r="U53" s="112">
        <v>1563280</v>
      </c>
      <c r="W53" s="162">
        <v>42262</v>
      </c>
      <c r="X53" s="12">
        <v>48.09</v>
      </c>
      <c r="Y53" s="12">
        <v>49.39</v>
      </c>
      <c r="Z53" s="12">
        <v>47.81</v>
      </c>
      <c r="AA53" s="12">
        <v>48.97</v>
      </c>
      <c r="AB53" s="117">
        <v>1273800</v>
      </c>
      <c r="AC53" s="12">
        <v>48.97</v>
      </c>
      <c r="AD53" s="2">
        <f t="shared" si="1"/>
        <v>1.5799999999999983</v>
      </c>
      <c r="AE53" s="167">
        <f t="shared" si="2"/>
        <v>1.8722696068233846E-2</v>
      </c>
    </row>
    <row r="54" spans="15:31" x14ac:dyDescent="0.25">
      <c r="O54" s="105">
        <v>0.99</v>
      </c>
      <c r="P54" s="105">
        <f t="shared" si="5"/>
        <v>28.967400000000001</v>
      </c>
      <c r="Q54" s="105"/>
      <c r="T54" s="115" t="s">
        <v>126</v>
      </c>
      <c r="U54" s="112">
        <v>3439770</v>
      </c>
      <c r="W54" s="162">
        <v>42261</v>
      </c>
      <c r="X54" s="12">
        <v>47.99</v>
      </c>
      <c r="Y54" s="12">
        <v>48.67</v>
      </c>
      <c r="Z54" s="12">
        <v>47.02</v>
      </c>
      <c r="AA54" s="12">
        <v>48.07</v>
      </c>
      <c r="AB54" s="117">
        <v>1207600</v>
      </c>
      <c r="AC54" s="12">
        <v>48.07</v>
      </c>
      <c r="AD54" s="2">
        <f t="shared" si="1"/>
        <v>1.6499999999999986</v>
      </c>
      <c r="AE54" s="167">
        <f t="shared" si="2"/>
        <v>-1.4540922309929094E-3</v>
      </c>
    </row>
    <row r="55" spans="15:31" x14ac:dyDescent="0.25">
      <c r="O55" s="105">
        <v>0.98</v>
      </c>
      <c r="P55" s="105">
        <f t="shared" si="5"/>
        <v>28.674800000000001</v>
      </c>
      <c r="Q55" s="105"/>
      <c r="T55" s="115" t="s">
        <v>124</v>
      </c>
      <c r="U55" s="110" t="s">
        <v>315</v>
      </c>
      <c r="W55" s="162">
        <v>42258</v>
      </c>
      <c r="X55" s="12">
        <v>47.55</v>
      </c>
      <c r="Y55" s="12">
        <v>48.95</v>
      </c>
      <c r="Z55" s="12">
        <v>47.45</v>
      </c>
      <c r="AA55" s="12">
        <v>48.14</v>
      </c>
      <c r="AB55" s="117">
        <v>821300</v>
      </c>
      <c r="AC55" s="12">
        <v>48.14</v>
      </c>
      <c r="AD55" s="2">
        <f t="shared" si="1"/>
        <v>1.5</v>
      </c>
      <c r="AE55" s="167">
        <f t="shared" si="2"/>
        <v>4.1562759767255208E-4</v>
      </c>
    </row>
    <row r="56" spans="15:31" x14ac:dyDescent="0.25">
      <c r="O56" s="105">
        <v>0.97</v>
      </c>
      <c r="P56" s="105">
        <f t="shared" si="5"/>
        <v>28.382200000000001</v>
      </c>
      <c r="Q56" s="105"/>
      <c r="T56" s="115" t="s">
        <v>127</v>
      </c>
      <c r="U56" s="110" t="s">
        <v>160</v>
      </c>
      <c r="W56" s="162">
        <v>42257</v>
      </c>
      <c r="X56" s="12">
        <v>46.93</v>
      </c>
      <c r="Y56" s="12">
        <v>48.33</v>
      </c>
      <c r="Z56" s="12">
        <v>46.49</v>
      </c>
      <c r="AA56" s="12">
        <v>48.12</v>
      </c>
      <c r="AB56" s="117">
        <v>1070900</v>
      </c>
      <c r="AC56" s="12">
        <v>48.12</v>
      </c>
      <c r="AD56" s="2">
        <f t="shared" si="1"/>
        <v>1.8399999999999963</v>
      </c>
      <c r="AE56" s="167">
        <f t="shared" si="2"/>
        <v>2.1439184886435925E-2</v>
      </c>
    </row>
    <row r="57" spans="15:31" x14ac:dyDescent="0.25">
      <c r="O57" s="105">
        <v>0.96</v>
      </c>
      <c r="P57" s="105">
        <f t="shared" si="5"/>
        <v>28.089600000000001</v>
      </c>
      <c r="Q57" s="105"/>
      <c r="T57" s="115" t="s">
        <v>128</v>
      </c>
      <c r="U57" s="110">
        <v>-0.69</v>
      </c>
      <c r="W57" s="162">
        <v>42256</v>
      </c>
      <c r="X57" s="12">
        <v>50.09</v>
      </c>
      <c r="Y57" s="12">
        <v>50.4</v>
      </c>
      <c r="Z57" s="12">
        <v>47</v>
      </c>
      <c r="AA57" s="12">
        <v>47.11</v>
      </c>
      <c r="AB57" s="117">
        <v>2390800</v>
      </c>
      <c r="AC57" s="12">
        <v>47.11</v>
      </c>
      <c r="AD57" s="2">
        <f t="shared" si="1"/>
        <v>3.3999999999999986</v>
      </c>
      <c r="AE57" s="167">
        <f t="shared" si="2"/>
        <v>-5.9680638722554913E-2</v>
      </c>
    </row>
    <row r="58" spans="15:31" x14ac:dyDescent="0.25">
      <c r="O58" s="105">
        <v>0.95</v>
      </c>
      <c r="P58" s="105">
        <f t="shared" si="5"/>
        <v>27.797000000000001</v>
      </c>
      <c r="Q58" s="105"/>
      <c r="T58" s="115" t="s">
        <v>125</v>
      </c>
      <c r="U58" s="110" t="s">
        <v>142</v>
      </c>
      <c r="W58" s="162">
        <v>42255</v>
      </c>
      <c r="X58" s="12">
        <v>50.26</v>
      </c>
      <c r="Y58" s="12">
        <v>50.48</v>
      </c>
      <c r="Z58" s="12">
        <v>49.49</v>
      </c>
      <c r="AA58" s="12">
        <v>50.1</v>
      </c>
      <c r="AB58" s="117">
        <v>1070400</v>
      </c>
      <c r="AC58" s="12">
        <v>50.1</v>
      </c>
      <c r="AD58" s="2">
        <f t="shared" si="1"/>
        <v>0.98999999999999488</v>
      </c>
      <c r="AE58" s="167">
        <f t="shared" si="2"/>
        <v>2.0574455082501553E-2</v>
      </c>
    </row>
    <row r="59" spans="15:31" x14ac:dyDescent="0.25">
      <c r="O59" s="105">
        <v>0.94</v>
      </c>
      <c r="P59" s="105">
        <f t="shared" si="5"/>
        <v>27.5044</v>
      </c>
      <c r="Q59" s="105"/>
      <c r="W59" s="162">
        <v>42251</v>
      </c>
      <c r="X59" s="12">
        <v>48.87</v>
      </c>
      <c r="Y59" s="12">
        <v>51</v>
      </c>
      <c r="Z59" s="12">
        <v>48.1</v>
      </c>
      <c r="AA59" s="12">
        <v>49.09</v>
      </c>
      <c r="AB59" s="117">
        <v>1689800</v>
      </c>
      <c r="AC59" s="12">
        <v>49.09</v>
      </c>
      <c r="AD59" s="2">
        <f t="shared" si="1"/>
        <v>2.8999999999999986</v>
      </c>
      <c r="AE59" s="167">
        <f t="shared" si="2"/>
        <v>-1.4059048001606622E-2</v>
      </c>
    </row>
    <row r="60" spans="15:31" x14ac:dyDescent="0.25">
      <c r="O60" s="105">
        <v>0.93</v>
      </c>
      <c r="P60" s="105">
        <f t="shared" si="5"/>
        <v>27.211800000000004</v>
      </c>
      <c r="Q60" s="105"/>
      <c r="W60" s="162">
        <v>42250</v>
      </c>
      <c r="X60" s="12">
        <v>49.74</v>
      </c>
      <c r="Y60" s="12">
        <v>51.1</v>
      </c>
      <c r="Z60" s="12">
        <v>49.29</v>
      </c>
      <c r="AA60" s="12">
        <v>49.79</v>
      </c>
      <c r="AB60" s="117">
        <v>3107600</v>
      </c>
      <c r="AC60" s="12">
        <v>49.79</v>
      </c>
      <c r="AD60" s="2">
        <f t="shared" si="1"/>
        <v>1.8100000000000023</v>
      </c>
      <c r="AE60" s="167">
        <f t="shared" si="2"/>
        <v>7.4868474301901244E-3</v>
      </c>
    </row>
    <row r="61" spans="15:31" x14ac:dyDescent="0.25">
      <c r="O61" s="105">
        <v>0.92</v>
      </c>
      <c r="P61" s="105">
        <f t="shared" si="5"/>
        <v>26.919200000000004</v>
      </c>
      <c r="Q61" s="105"/>
      <c r="W61" s="162">
        <v>42249</v>
      </c>
      <c r="X61" s="12">
        <v>47.28</v>
      </c>
      <c r="Y61" s="12">
        <v>49.46</v>
      </c>
      <c r="Z61" s="12">
        <v>46.21</v>
      </c>
      <c r="AA61" s="12">
        <v>49.42</v>
      </c>
      <c r="AB61" s="117">
        <v>1525200</v>
      </c>
      <c r="AC61" s="12">
        <v>49.42</v>
      </c>
      <c r="AD61" s="2">
        <f t="shared" si="1"/>
        <v>3.25</v>
      </c>
      <c r="AE61" s="167">
        <f t="shared" si="2"/>
        <v>7.0623916811092036E-2</v>
      </c>
    </row>
    <row r="62" spans="15:31" x14ac:dyDescent="0.25">
      <c r="O62" s="105">
        <v>0.91</v>
      </c>
      <c r="P62" s="105">
        <f t="shared" si="5"/>
        <v>26.626600000000003</v>
      </c>
      <c r="Q62" s="105"/>
      <c r="W62" s="162">
        <v>42248</v>
      </c>
      <c r="X62" s="12">
        <v>47.07</v>
      </c>
      <c r="Y62" s="12">
        <v>47.6</v>
      </c>
      <c r="Z62" s="12">
        <v>46</v>
      </c>
      <c r="AA62" s="12">
        <v>46.16</v>
      </c>
      <c r="AB62" s="117">
        <v>2966700</v>
      </c>
      <c r="AC62" s="12">
        <v>46.16</v>
      </c>
      <c r="AD62" s="2">
        <f t="shared" si="1"/>
        <v>1.6000000000000014</v>
      </c>
      <c r="AE62" s="167">
        <f t="shared" si="2"/>
        <v>-4.3910521955261017E-2</v>
      </c>
    </row>
    <row r="63" spans="15:31" x14ac:dyDescent="0.25">
      <c r="O63" s="105">
        <v>0.9</v>
      </c>
      <c r="P63" s="105">
        <f t="shared" si="5"/>
        <v>26.334000000000003</v>
      </c>
      <c r="Q63" s="105"/>
      <c r="W63" s="162">
        <v>42247</v>
      </c>
      <c r="X63" s="12">
        <v>47.16</v>
      </c>
      <c r="Y63" s="12">
        <v>49.35</v>
      </c>
      <c r="Z63" s="12">
        <v>46.44</v>
      </c>
      <c r="AA63" s="12">
        <v>48.28</v>
      </c>
      <c r="AB63" s="117">
        <v>1974500</v>
      </c>
      <c r="AC63" s="12">
        <v>48.28</v>
      </c>
      <c r="AD63" s="2">
        <f t="shared" si="1"/>
        <v>2.9100000000000037</v>
      </c>
      <c r="AE63" s="167">
        <f t="shared" si="2"/>
        <v>5.833333333333357E-3</v>
      </c>
    </row>
    <row r="64" spans="15:31" x14ac:dyDescent="0.25">
      <c r="O64" s="47"/>
      <c r="W64" s="162">
        <v>42244</v>
      </c>
      <c r="X64" s="12">
        <v>46.55</v>
      </c>
      <c r="Y64" s="12">
        <v>49.68</v>
      </c>
      <c r="Z64" s="12">
        <v>46.55</v>
      </c>
      <c r="AA64" s="12">
        <v>48</v>
      </c>
      <c r="AB64" s="117">
        <v>3558000</v>
      </c>
      <c r="AC64" s="12">
        <v>48</v>
      </c>
      <c r="AD64" s="2">
        <f t="shared" si="1"/>
        <v>3.1300000000000026</v>
      </c>
      <c r="AE64" s="167">
        <f t="shared" si="2"/>
        <v>3.8286826735885793E-2</v>
      </c>
    </row>
    <row r="65" spans="15:31" x14ac:dyDescent="0.25">
      <c r="O65" s="47"/>
      <c r="W65" s="162">
        <v>42243</v>
      </c>
      <c r="X65" s="12">
        <v>44.79</v>
      </c>
      <c r="Y65" s="12">
        <v>47.89</v>
      </c>
      <c r="Z65" s="12">
        <v>44.62</v>
      </c>
      <c r="AA65" s="12">
        <v>46.23</v>
      </c>
      <c r="AB65" s="117">
        <v>5992000</v>
      </c>
      <c r="AC65" s="12">
        <v>46.23</v>
      </c>
      <c r="AD65" s="2">
        <f t="shared" si="1"/>
        <v>3.2700000000000031</v>
      </c>
      <c r="AE65" s="167">
        <f t="shared" si="2"/>
        <v>7.3867595818815301E-2</v>
      </c>
    </row>
    <row r="66" spans="15:31" x14ac:dyDescent="0.25">
      <c r="O66" s="47"/>
      <c r="W66" s="162">
        <v>42242</v>
      </c>
      <c r="X66" s="12">
        <v>45.55</v>
      </c>
      <c r="Y66" s="12">
        <v>45.72</v>
      </c>
      <c r="Z66" s="12">
        <v>40.06</v>
      </c>
      <c r="AA66" s="12">
        <v>43.05</v>
      </c>
      <c r="AB66" s="117">
        <v>6209600</v>
      </c>
      <c r="AC66" s="12">
        <v>43.05</v>
      </c>
      <c r="AD66" s="2">
        <f t="shared" si="1"/>
        <v>5.6599999999999966</v>
      </c>
      <c r="AE66" s="167">
        <f t="shared" si="2"/>
        <v>-1.3293605317442281E-2</v>
      </c>
    </row>
    <row r="67" spans="15:31" x14ac:dyDescent="0.25">
      <c r="W67" s="162">
        <v>42241</v>
      </c>
      <c r="X67" s="12">
        <v>47.82</v>
      </c>
      <c r="Y67" s="12">
        <v>47.82</v>
      </c>
      <c r="Z67" s="12">
        <v>43.37</v>
      </c>
      <c r="AA67" s="12">
        <v>43.63</v>
      </c>
      <c r="AB67" s="117">
        <v>4647700</v>
      </c>
      <c r="AC67" s="12">
        <v>43.63</v>
      </c>
      <c r="AD67" s="2">
        <f t="shared" ref="AD67:AD68" si="6">Y67-Z67</f>
        <v>4.4500000000000028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">
    <cfRule type="expression" dxfId="99" priority="15">
      <formula>Q7&gt;0</formula>
    </cfRule>
    <cfRule type="expression" dxfId="98" priority="16">
      <formula>Q7&lt;0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97" priority="7">
      <formula>F21&gt;0</formula>
    </cfRule>
    <cfRule type="expression" dxfId="96" priority="8">
      <formula>F21&lt;0</formula>
    </cfRule>
  </conditionalFormatting>
  <conditionalFormatting sqref="F30:F32">
    <cfRule type="expression" dxfId="95" priority="3">
      <formula>F30&gt;0</formula>
    </cfRule>
    <cfRule type="expression" dxfId="94" priority="4">
      <formula>F30&lt;0</formula>
    </cfRule>
  </conditionalFormatting>
  <conditionalFormatting sqref="H21:H32">
    <cfRule type="expression" dxfId="93" priority="1">
      <formula>H21&gt;0</formula>
    </cfRule>
    <cfRule type="expression" dxfId="9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7">
        <v>20</v>
      </c>
      <c r="D2" s="307">
        <v>11.25</v>
      </c>
      <c r="E2" s="308">
        <v>0</v>
      </c>
      <c r="F2" s="308">
        <f>C2*D2+E2</f>
        <v>225</v>
      </c>
      <c r="G2" s="1">
        <v>42235</v>
      </c>
      <c r="H2" s="302">
        <v>110</v>
      </c>
      <c r="I2" s="302">
        <v>8.69</v>
      </c>
      <c r="J2" s="302">
        <v>0.02</v>
      </c>
      <c r="K2" s="302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42333</v>
      </c>
      <c r="X2" s="12">
        <v>9.24</v>
      </c>
      <c r="Y2" s="12">
        <v>9.3000000000000007</v>
      </c>
      <c r="Z2" s="12">
        <v>9.23</v>
      </c>
      <c r="AA2" s="12">
        <v>9.3000000000000007</v>
      </c>
      <c r="AB2" s="117">
        <v>6800</v>
      </c>
      <c r="AC2" s="12">
        <v>9.3000000000000007</v>
      </c>
      <c r="AD2" s="2">
        <f>Y2-Z2</f>
        <v>7.0000000000000284E-2</v>
      </c>
      <c r="AE2" s="167">
        <f>AC2/AC3-1</f>
        <v>6.4935064935065512E-3</v>
      </c>
    </row>
    <row r="3" spans="1:31" x14ac:dyDescent="0.25">
      <c r="A3" s="26" t="s">
        <v>71</v>
      </c>
      <c r="B3" s="1">
        <v>42187</v>
      </c>
      <c r="C3" s="307">
        <v>20</v>
      </c>
      <c r="D3" s="307">
        <v>10.28</v>
      </c>
      <c r="E3" s="308">
        <v>0</v>
      </c>
      <c r="F3" s="308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9.3000000000000007</v>
      </c>
      <c r="W3" s="162">
        <v>42332</v>
      </c>
      <c r="X3" s="12">
        <v>9.1300000000000008</v>
      </c>
      <c r="Y3" s="12">
        <v>9.25</v>
      </c>
      <c r="Z3" s="12">
        <v>9.1300000000000008</v>
      </c>
      <c r="AA3" s="12">
        <v>9.24</v>
      </c>
      <c r="AB3" s="117">
        <v>8900</v>
      </c>
      <c r="AC3" s="12">
        <v>9.24</v>
      </c>
      <c r="AD3" s="2">
        <f t="shared" ref="AD3:AD66" si="1">Y3-Z3</f>
        <v>0.11999999999999922</v>
      </c>
      <c r="AE3" s="167">
        <f t="shared" ref="AE3:AE66" si="2">AC3/AC4-1</f>
        <v>3.125E-2</v>
      </c>
    </row>
    <row r="4" spans="1:31" x14ac:dyDescent="0.25">
      <c r="B4" s="1">
        <v>42198</v>
      </c>
      <c r="C4" s="307">
        <v>40</v>
      </c>
      <c r="D4" s="307">
        <v>10.119999999999999</v>
      </c>
      <c r="E4" s="308">
        <v>0</v>
      </c>
      <c r="F4" s="308">
        <f t="shared" si="0"/>
        <v>404.79999999999995</v>
      </c>
      <c r="G4" s="1">
        <v>42332</v>
      </c>
      <c r="H4" s="307">
        <v>120</v>
      </c>
      <c r="I4" s="307">
        <v>9.0500000000000007</v>
      </c>
      <c r="J4" s="307">
        <v>0.02</v>
      </c>
      <c r="K4" s="307">
        <f>H4*I4-J4</f>
        <v>1085.98</v>
      </c>
      <c r="O4" s="13" t="s">
        <v>66</v>
      </c>
      <c r="Q4" s="70">
        <v>9.3000000000000007</v>
      </c>
      <c r="W4" s="162">
        <v>42331</v>
      </c>
      <c r="X4" s="12">
        <v>8.92</v>
      </c>
      <c r="Y4" s="12">
        <v>8.99</v>
      </c>
      <c r="Z4" s="12">
        <v>8.92</v>
      </c>
      <c r="AA4" s="12">
        <v>8.9600000000000009</v>
      </c>
      <c r="AB4" s="117">
        <v>1100</v>
      </c>
      <c r="AC4" s="12">
        <v>8.9600000000000009</v>
      </c>
      <c r="AD4" s="2">
        <f t="shared" si="1"/>
        <v>7.0000000000000284E-2</v>
      </c>
      <c r="AE4" s="167">
        <f t="shared" si="2"/>
        <v>-2.2271714922048602E-3</v>
      </c>
    </row>
    <row r="5" spans="1:31" x14ac:dyDescent="0.25">
      <c r="B5" s="1">
        <v>42198</v>
      </c>
      <c r="C5" s="307">
        <v>40</v>
      </c>
      <c r="D5" s="307">
        <v>9.94</v>
      </c>
      <c r="E5" s="308">
        <v>0</v>
      </c>
      <c r="F5" s="308">
        <f t="shared" si="0"/>
        <v>397.59999999999997</v>
      </c>
      <c r="O5" s="13" t="s">
        <v>67</v>
      </c>
      <c r="Q5" s="3">
        <f>Q4*Q2</f>
        <v>0</v>
      </c>
      <c r="W5" s="162">
        <v>42328</v>
      </c>
      <c r="X5" s="12">
        <v>8.99</v>
      </c>
      <c r="Y5" s="12">
        <v>9</v>
      </c>
      <c r="Z5" s="12">
        <v>8.9499999999999993</v>
      </c>
      <c r="AA5" s="12">
        <v>8.98</v>
      </c>
      <c r="AB5" s="117">
        <v>2000</v>
      </c>
      <c r="AC5" s="12">
        <v>8.98</v>
      </c>
      <c r="AD5" s="2">
        <f t="shared" si="1"/>
        <v>5.0000000000000711E-2</v>
      </c>
      <c r="AE5" s="167">
        <f t="shared" si="2"/>
        <v>-8.8300220750552327E-3</v>
      </c>
    </row>
    <row r="6" spans="1:31" x14ac:dyDescent="0.25">
      <c r="B6" s="1">
        <v>42233</v>
      </c>
      <c r="C6" s="302">
        <v>110</v>
      </c>
      <c r="D6" s="302">
        <v>8.48</v>
      </c>
      <c r="E6" s="303">
        <v>0</v>
      </c>
      <c r="F6" s="303">
        <f t="shared" si="0"/>
        <v>932.80000000000007</v>
      </c>
      <c r="O6" s="13" t="s">
        <v>64</v>
      </c>
      <c r="Q6" s="2">
        <f>Q3*Q2</f>
        <v>0</v>
      </c>
      <c r="W6" s="162">
        <v>42327</v>
      </c>
      <c r="X6" s="12">
        <v>8.99</v>
      </c>
      <c r="Y6" s="12">
        <v>9.09</v>
      </c>
      <c r="Z6" s="12">
        <v>8.99</v>
      </c>
      <c r="AA6" s="12">
        <v>9.06</v>
      </c>
      <c r="AB6" s="117">
        <v>11900</v>
      </c>
      <c r="AC6" s="12">
        <v>9.06</v>
      </c>
      <c r="AD6" s="2">
        <f t="shared" si="1"/>
        <v>9.9999999999999645E-2</v>
      </c>
      <c r="AE6" s="167">
        <f t="shared" si="2"/>
        <v>3.6613272311212919E-2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4"/>
      <c r="W7" s="162">
        <v>42326</v>
      </c>
      <c r="X7" s="12">
        <v>8.6300000000000008</v>
      </c>
      <c r="Y7" s="12">
        <v>8.74</v>
      </c>
      <c r="Z7" s="12">
        <v>8.6199999999999992</v>
      </c>
      <c r="AA7" s="12">
        <v>8.74</v>
      </c>
      <c r="AB7" s="117">
        <v>9600</v>
      </c>
      <c r="AC7" s="12">
        <v>8.74</v>
      </c>
      <c r="AD7" s="2">
        <f t="shared" si="1"/>
        <v>0.12000000000000099</v>
      </c>
      <c r="AE7" s="167">
        <f t="shared" si="2"/>
        <v>7.1078431372548989E-2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42325</v>
      </c>
      <c r="X8" s="12">
        <v>8.14</v>
      </c>
      <c r="Y8" s="12">
        <v>8.2100000000000009</v>
      </c>
      <c r="Z8" s="12">
        <v>8.1</v>
      </c>
      <c r="AA8" s="12">
        <v>8.16</v>
      </c>
      <c r="AB8" s="117">
        <v>9800</v>
      </c>
      <c r="AC8" s="12">
        <v>8.16</v>
      </c>
      <c r="AD8" s="2">
        <f t="shared" si="1"/>
        <v>0.11000000000000121</v>
      </c>
      <c r="AE8" s="167">
        <f t="shared" si="2"/>
        <v>-1.223990208078285E-3</v>
      </c>
    </row>
    <row r="9" spans="1:31" x14ac:dyDescent="0.25">
      <c r="E9" s="2"/>
      <c r="F9" s="2"/>
      <c r="W9" s="162">
        <v>42324</v>
      </c>
      <c r="X9" s="12">
        <v>8.15</v>
      </c>
      <c r="Y9" s="12">
        <v>8.19</v>
      </c>
      <c r="Z9" s="12">
        <v>8.14</v>
      </c>
      <c r="AA9" s="12">
        <v>8.17</v>
      </c>
      <c r="AB9" s="117">
        <v>2700</v>
      </c>
      <c r="AC9" s="12">
        <v>8.17</v>
      </c>
      <c r="AD9" s="2">
        <f t="shared" si="1"/>
        <v>4.9999999999998934E-2</v>
      </c>
      <c r="AE9" s="167">
        <f t="shared" si="2"/>
        <v>1.225490196078427E-3</v>
      </c>
    </row>
    <row r="10" spans="1:31" x14ac:dyDescent="0.25">
      <c r="E10" s="2"/>
      <c r="F10" s="2"/>
      <c r="W10" s="162">
        <v>42321</v>
      </c>
      <c r="X10" s="12">
        <v>8.19</v>
      </c>
      <c r="Y10" s="12">
        <v>8.19</v>
      </c>
      <c r="Z10" s="12">
        <v>8.15</v>
      </c>
      <c r="AA10" s="12">
        <v>8.16</v>
      </c>
      <c r="AB10" s="117">
        <v>3200</v>
      </c>
      <c r="AC10" s="12">
        <v>8.16</v>
      </c>
      <c r="AD10" s="2">
        <f t="shared" si="1"/>
        <v>3.9999999999999147E-2</v>
      </c>
      <c r="AE10" s="167">
        <f t="shared" si="2"/>
        <v>-1.6867469879518149E-2</v>
      </c>
    </row>
    <row r="11" spans="1:31" x14ac:dyDescent="0.25">
      <c r="E11" s="2"/>
      <c r="F11" s="2"/>
      <c r="W11" s="162">
        <v>42320</v>
      </c>
      <c r="X11" s="12">
        <v>8.31</v>
      </c>
      <c r="Y11" s="12">
        <v>8.36</v>
      </c>
      <c r="Z11" s="12">
        <v>8.3000000000000007</v>
      </c>
      <c r="AA11" s="12">
        <v>8.3000000000000007</v>
      </c>
      <c r="AB11" s="117">
        <v>2300</v>
      </c>
      <c r="AC11" s="12">
        <v>8.3000000000000007</v>
      </c>
      <c r="AD11" s="2">
        <f t="shared" si="1"/>
        <v>5.9999999999998721E-2</v>
      </c>
      <c r="AE11" s="167">
        <f t="shared" si="2"/>
        <v>-8.3632019115887912E-3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42319</v>
      </c>
      <c r="X12" s="12">
        <v>8.36</v>
      </c>
      <c r="Y12" s="12">
        <v>8.39</v>
      </c>
      <c r="Z12" s="12">
        <v>8.36</v>
      </c>
      <c r="AA12" s="12">
        <v>8.3699999999999992</v>
      </c>
      <c r="AB12" s="117">
        <v>2000</v>
      </c>
      <c r="AC12" s="12">
        <v>8.3699999999999992</v>
      </c>
      <c r="AD12" s="2">
        <f t="shared" si="1"/>
        <v>3.0000000000001137E-2</v>
      </c>
      <c r="AE12" s="167">
        <f t="shared" si="2"/>
        <v>-1.1933174224345588E-3</v>
      </c>
    </row>
    <row r="13" spans="1:31" x14ac:dyDescent="0.25">
      <c r="W13" s="162">
        <v>42318</v>
      </c>
      <c r="X13" s="12">
        <v>8.3699999999999992</v>
      </c>
      <c r="Y13" s="12">
        <v>8.44</v>
      </c>
      <c r="Z13" s="12">
        <v>8.36</v>
      </c>
      <c r="AA13" s="12">
        <v>8.3800000000000008</v>
      </c>
      <c r="AB13" s="117">
        <v>11700</v>
      </c>
      <c r="AC13" s="12">
        <v>8.3800000000000008</v>
      </c>
      <c r="AD13" s="2">
        <f t="shared" si="1"/>
        <v>8.0000000000000071E-2</v>
      </c>
      <c r="AE13" s="167">
        <f t="shared" si="2"/>
        <v>3.3292231812577233E-2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234</v>
      </c>
      <c r="H14" s="255" t="s">
        <v>98</v>
      </c>
      <c r="R14" s="47"/>
      <c r="W14" s="162">
        <v>42317</v>
      </c>
      <c r="X14" s="12">
        <v>8.14</v>
      </c>
      <c r="Y14" s="12">
        <v>8.18</v>
      </c>
      <c r="Z14" s="12">
        <v>8.08</v>
      </c>
      <c r="AA14" s="12">
        <v>8.11</v>
      </c>
      <c r="AB14" s="117">
        <v>10600</v>
      </c>
      <c r="AC14" s="12">
        <v>8.11</v>
      </c>
      <c r="AD14" s="2">
        <f t="shared" si="1"/>
        <v>9.9999999999999645E-2</v>
      </c>
      <c r="AE14" s="167">
        <f t="shared" si="2"/>
        <v>2.5284450063211006E-2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6">
        <f>IF(C15=0, D15, (E15-D15)/D15)</f>
        <v>-8.6560364464692466E-2</v>
      </c>
      <c r="R15" s="47"/>
      <c r="W15" s="162">
        <v>42314</v>
      </c>
      <c r="X15" s="12">
        <v>7.86</v>
      </c>
      <c r="Y15" s="12">
        <v>7.92</v>
      </c>
      <c r="Z15" s="12">
        <v>7.86</v>
      </c>
      <c r="AA15" s="12">
        <v>7.91</v>
      </c>
      <c r="AB15" s="117">
        <v>9800</v>
      </c>
      <c r="AC15" s="12">
        <v>7.91</v>
      </c>
      <c r="AD15" s="2">
        <f t="shared" si="1"/>
        <v>5.9999999999999609E-2</v>
      </c>
      <c r="AE15" s="167">
        <f t="shared" si="2"/>
        <v>-1.494396014943955E-2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6">
        <f t="shared" ref="H16:H17" si="4">IF(C16=0, D16, (E16-D16)/D16)</f>
        <v>-1.3544018058690658E-2</v>
      </c>
      <c r="R16" s="47"/>
      <c r="W16" s="162">
        <v>42313</v>
      </c>
      <c r="X16" s="12">
        <v>8.07</v>
      </c>
      <c r="Y16" s="12">
        <v>8.08</v>
      </c>
      <c r="Z16" s="12">
        <v>8.0299999999999994</v>
      </c>
      <c r="AA16" s="12">
        <v>8.0299999999999994</v>
      </c>
      <c r="AB16" s="117">
        <v>4700</v>
      </c>
      <c r="AC16" s="12">
        <v>8.0299999999999994</v>
      </c>
      <c r="AD16" s="2">
        <f t="shared" si="1"/>
        <v>5.0000000000000711E-2</v>
      </c>
      <c r="AE16" s="167">
        <f t="shared" si="2"/>
        <v>3.7499999999999201E-3</v>
      </c>
    </row>
    <row r="17" spans="2:31" x14ac:dyDescent="0.25">
      <c r="B17" s="253">
        <v>42327</v>
      </c>
      <c r="C17" s="12">
        <v>0</v>
      </c>
      <c r="D17" s="265" t="s">
        <v>160</v>
      </c>
      <c r="E17" s="53">
        <v>9.06</v>
      </c>
      <c r="F17" s="53">
        <v>22.55</v>
      </c>
      <c r="G17" s="53">
        <f t="shared" si="3"/>
        <v>0</v>
      </c>
      <c r="H17" s="316" t="str">
        <f t="shared" si="4"/>
        <v>N/A</v>
      </c>
      <c r="R17" s="47"/>
      <c r="W17" s="162">
        <v>42312</v>
      </c>
      <c r="X17" s="12">
        <v>8.06</v>
      </c>
      <c r="Y17" s="12">
        <v>8.06</v>
      </c>
      <c r="Z17" s="12">
        <v>8</v>
      </c>
      <c r="AA17" s="12">
        <v>8</v>
      </c>
      <c r="AB17" s="117">
        <v>12900</v>
      </c>
      <c r="AC17" s="12">
        <v>8</v>
      </c>
      <c r="AD17" s="2">
        <f t="shared" si="1"/>
        <v>6.0000000000000497E-2</v>
      </c>
      <c r="AE17" s="167">
        <f t="shared" si="2"/>
        <v>1.2515644555695093E-3</v>
      </c>
    </row>
    <row r="18" spans="2:31" x14ac:dyDescent="0.25">
      <c r="B18" s="12"/>
      <c r="C18" s="12"/>
      <c r="D18" s="53"/>
      <c r="E18" s="53"/>
      <c r="F18" s="53"/>
      <c r="G18" s="53"/>
      <c r="H18" s="316"/>
      <c r="R18" s="47"/>
      <c r="W18" s="162">
        <v>42311</v>
      </c>
      <c r="X18" s="12">
        <v>8</v>
      </c>
      <c r="Y18" s="12">
        <v>8.0500000000000007</v>
      </c>
      <c r="Z18" s="12">
        <v>7.98</v>
      </c>
      <c r="AA18" s="12">
        <v>7.99</v>
      </c>
      <c r="AB18" s="117">
        <v>23400</v>
      </c>
      <c r="AC18" s="12">
        <v>7.99</v>
      </c>
      <c r="AD18" s="2">
        <f t="shared" si="1"/>
        <v>7.0000000000000284E-2</v>
      </c>
      <c r="AE18" s="167">
        <f t="shared" si="2"/>
        <v>-1.2499999999999734E-3</v>
      </c>
    </row>
    <row r="19" spans="2:31" x14ac:dyDescent="0.25">
      <c r="B19" s="12"/>
      <c r="C19" s="12"/>
      <c r="D19" s="53"/>
      <c r="E19" s="53"/>
      <c r="F19" s="53"/>
      <c r="G19" s="53"/>
      <c r="H19" s="316"/>
      <c r="R19" s="47"/>
      <c r="W19" s="162">
        <v>42310</v>
      </c>
      <c r="X19" s="12">
        <v>7.97</v>
      </c>
      <c r="Y19" s="12">
        <v>8.0299999999999994</v>
      </c>
      <c r="Z19" s="12">
        <v>7.97</v>
      </c>
      <c r="AA19" s="12">
        <v>8</v>
      </c>
      <c r="AB19" s="117">
        <v>12500</v>
      </c>
      <c r="AC19" s="12">
        <v>8</v>
      </c>
      <c r="AD19" s="2">
        <f t="shared" si="1"/>
        <v>5.9999999999999609E-2</v>
      </c>
      <c r="AE19" s="167">
        <f t="shared" si="2"/>
        <v>6.2893081761006275E-3</v>
      </c>
    </row>
    <row r="20" spans="2:31" x14ac:dyDescent="0.25">
      <c r="B20" s="12"/>
      <c r="C20" s="12"/>
      <c r="D20" s="53"/>
      <c r="E20" s="53"/>
      <c r="F20" s="53"/>
      <c r="G20" s="53"/>
      <c r="H20" s="316"/>
      <c r="R20" s="47"/>
      <c r="W20" s="162">
        <v>42307</v>
      </c>
      <c r="X20" s="12">
        <v>7.97</v>
      </c>
      <c r="Y20" s="12">
        <v>8.01</v>
      </c>
      <c r="Z20" s="12">
        <v>7.95</v>
      </c>
      <c r="AA20" s="12">
        <v>7.95</v>
      </c>
      <c r="AB20" s="117">
        <v>1300</v>
      </c>
      <c r="AC20" s="12">
        <v>7.95</v>
      </c>
      <c r="AD20" s="2">
        <f t="shared" si="1"/>
        <v>5.9999999999999609E-2</v>
      </c>
      <c r="AE20" s="167">
        <f t="shared" si="2"/>
        <v>2.5220680958386588E-3</v>
      </c>
    </row>
    <row r="21" spans="2:31" x14ac:dyDescent="0.25">
      <c r="B21" s="12"/>
      <c r="C21" s="12"/>
      <c r="D21" s="53"/>
      <c r="E21" s="53"/>
      <c r="F21" s="53"/>
      <c r="G21" s="53"/>
      <c r="H21" s="316"/>
      <c r="R21" s="47"/>
      <c r="W21" s="162">
        <v>42306</v>
      </c>
      <c r="X21" s="12">
        <v>7.94</v>
      </c>
      <c r="Y21" s="12">
        <v>7.95</v>
      </c>
      <c r="Z21" s="12">
        <v>7.93</v>
      </c>
      <c r="AA21" s="12">
        <v>7.93</v>
      </c>
      <c r="AB21" s="117">
        <v>3300</v>
      </c>
      <c r="AC21" s="12">
        <v>7.93</v>
      </c>
      <c r="AD21" s="2">
        <f t="shared" si="1"/>
        <v>2.0000000000000462E-2</v>
      </c>
      <c r="AE21" s="167">
        <f t="shared" si="2"/>
        <v>-2.2194821208384674E-2</v>
      </c>
    </row>
    <row r="22" spans="2:31" x14ac:dyDescent="0.25">
      <c r="B22" s="12"/>
      <c r="C22" s="12"/>
      <c r="D22" s="53"/>
      <c r="E22" s="53"/>
      <c r="F22" s="53"/>
      <c r="G22" s="53"/>
      <c r="H22" s="316"/>
      <c r="R22" s="47"/>
      <c r="W22" s="162">
        <v>42305</v>
      </c>
      <c r="X22" s="12">
        <v>8.11</v>
      </c>
      <c r="Y22" s="12">
        <v>8.11</v>
      </c>
      <c r="Z22" s="12">
        <v>8.02</v>
      </c>
      <c r="AA22" s="12">
        <v>8.11</v>
      </c>
      <c r="AB22" s="117">
        <v>1100</v>
      </c>
      <c r="AC22" s="12">
        <v>8.11</v>
      </c>
      <c r="AD22" s="2">
        <f t="shared" si="1"/>
        <v>8.9999999999999858E-2</v>
      </c>
      <c r="AE22" s="167">
        <f t="shared" si="2"/>
        <v>1.122194513715713E-2</v>
      </c>
    </row>
    <row r="23" spans="2:31" x14ac:dyDescent="0.25">
      <c r="B23" s="12"/>
      <c r="C23" s="12"/>
      <c r="D23" s="53"/>
      <c r="E23" s="53"/>
      <c r="F23" s="53"/>
      <c r="G23" s="53"/>
      <c r="H23" s="316"/>
      <c r="R23" s="47"/>
      <c r="W23" s="162">
        <v>42304</v>
      </c>
      <c r="X23" s="12">
        <v>7.85</v>
      </c>
      <c r="Y23" s="12">
        <v>8.0500000000000007</v>
      </c>
      <c r="Z23" s="12">
        <v>7.83</v>
      </c>
      <c r="AA23" s="12">
        <v>8.02</v>
      </c>
      <c r="AB23" s="117">
        <v>6900</v>
      </c>
      <c r="AC23" s="12">
        <v>8.02</v>
      </c>
      <c r="AD23" s="2">
        <f t="shared" si="1"/>
        <v>0.22000000000000064</v>
      </c>
      <c r="AE23" s="167">
        <f t="shared" si="2"/>
        <v>4.5632333767926969E-2</v>
      </c>
    </row>
    <row r="24" spans="2:31" x14ac:dyDescent="0.25">
      <c r="B24" s="12"/>
      <c r="C24" s="12"/>
      <c r="D24" s="53"/>
      <c r="E24" s="53"/>
      <c r="F24" s="53"/>
      <c r="G24" s="53"/>
      <c r="H24" s="316"/>
      <c r="R24" s="47"/>
      <c r="W24" s="162">
        <v>42303</v>
      </c>
      <c r="X24" s="12">
        <v>8</v>
      </c>
      <c r="Y24" s="12">
        <v>8</v>
      </c>
      <c r="Z24" s="12">
        <v>7.66</v>
      </c>
      <c r="AA24" s="12">
        <v>7.67</v>
      </c>
      <c r="AB24" s="117">
        <v>12400</v>
      </c>
      <c r="AC24" s="12">
        <v>7.67</v>
      </c>
      <c r="AD24" s="2">
        <f t="shared" si="1"/>
        <v>0.33999999999999986</v>
      </c>
      <c r="AE24" s="167">
        <f t="shared" si="2"/>
        <v>-9.9765258215962382E-2</v>
      </c>
    </row>
    <row r="25" spans="2:31" x14ac:dyDescent="0.25">
      <c r="R25" s="47"/>
      <c r="W25" s="162">
        <v>42300</v>
      </c>
      <c r="X25" s="12">
        <v>8.4499999999999993</v>
      </c>
      <c r="Y25" s="12">
        <v>8.57</v>
      </c>
      <c r="Z25" s="12">
        <v>8.4499999999999993</v>
      </c>
      <c r="AA25" s="12">
        <v>8.52</v>
      </c>
      <c r="AB25" s="117">
        <v>1900</v>
      </c>
      <c r="AC25" s="12">
        <v>8.52</v>
      </c>
      <c r="AD25" s="2">
        <f t="shared" si="1"/>
        <v>0.12000000000000099</v>
      </c>
      <c r="AE25" s="167">
        <f t="shared" si="2"/>
        <v>1.3079667063020217E-2</v>
      </c>
    </row>
    <row r="26" spans="2:31" x14ac:dyDescent="0.25">
      <c r="R26" s="47"/>
      <c r="W26" s="162">
        <v>42299</v>
      </c>
      <c r="X26" s="12">
        <v>8.35</v>
      </c>
      <c r="Y26" s="12">
        <v>8.4700000000000006</v>
      </c>
      <c r="Z26" s="12">
        <v>8.35</v>
      </c>
      <c r="AA26" s="12">
        <v>8.41</v>
      </c>
      <c r="AB26" s="117">
        <v>10800</v>
      </c>
      <c r="AC26" s="12">
        <v>8.41</v>
      </c>
      <c r="AD26" s="2">
        <f t="shared" si="1"/>
        <v>0.12000000000000099</v>
      </c>
      <c r="AE26" s="167">
        <f t="shared" si="2"/>
        <v>1.9393939393939519E-2</v>
      </c>
    </row>
    <row r="27" spans="2:31" x14ac:dyDescent="0.25">
      <c r="R27" s="47"/>
      <c r="W27" s="162">
        <v>42298</v>
      </c>
      <c r="X27" s="12">
        <v>8.24</v>
      </c>
      <c r="Y27" s="12">
        <v>8.2899999999999991</v>
      </c>
      <c r="Z27" s="12">
        <v>8.1999999999999993</v>
      </c>
      <c r="AA27" s="12">
        <v>8.25</v>
      </c>
      <c r="AB27" s="117">
        <v>11000</v>
      </c>
      <c r="AC27" s="12">
        <v>8.25</v>
      </c>
      <c r="AD27" s="2">
        <f t="shared" si="1"/>
        <v>8.9999999999999858E-2</v>
      </c>
      <c r="AE27" s="167">
        <f t="shared" si="2"/>
        <v>3.6496350364962904E-3</v>
      </c>
    </row>
    <row r="28" spans="2:31" x14ac:dyDescent="0.25">
      <c r="W28" s="162">
        <v>42297</v>
      </c>
      <c r="X28" s="12">
        <v>8.24</v>
      </c>
      <c r="Y28" s="12">
        <v>8.25</v>
      </c>
      <c r="Z28" s="12">
        <v>8.2100000000000009</v>
      </c>
      <c r="AA28" s="12">
        <v>8.2200000000000006</v>
      </c>
      <c r="AB28" s="117">
        <v>8100</v>
      </c>
      <c r="AC28" s="12">
        <v>8.2200000000000006</v>
      </c>
      <c r="AD28" s="2">
        <f t="shared" si="1"/>
        <v>3.9999999999999147E-2</v>
      </c>
      <c r="AE28" s="167">
        <f t="shared" si="2"/>
        <v>4.8899755501223829E-3</v>
      </c>
    </row>
    <row r="29" spans="2:31" x14ac:dyDescent="0.25">
      <c r="W29" s="162">
        <v>42296</v>
      </c>
      <c r="X29" s="12">
        <v>8.09</v>
      </c>
      <c r="Y29" s="12">
        <v>8.18</v>
      </c>
      <c r="Z29" s="12">
        <v>8.09</v>
      </c>
      <c r="AA29" s="12">
        <v>8.18</v>
      </c>
      <c r="AB29" s="117">
        <v>1900</v>
      </c>
      <c r="AC29" s="12">
        <v>8.18</v>
      </c>
      <c r="AD29" s="2">
        <f t="shared" si="1"/>
        <v>8.9999999999999858E-2</v>
      </c>
      <c r="AE29" s="167">
        <f t="shared" si="2"/>
        <v>-2.1531100478468845E-2</v>
      </c>
    </row>
    <row r="30" spans="2:31" x14ac:dyDescent="0.25">
      <c r="W30" s="162">
        <v>42293</v>
      </c>
      <c r="X30" s="12">
        <v>8.31</v>
      </c>
      <c r="Y30" s="12">
        <v>8.3699999999999992</v>
      </c>
      <c r="Z30" s="12">
        <v>8.26</v>
      </c>
      <c r="AA30" s="12">
        <v>8.36</v>
      </c>
      <c r="AB30" s="117">
        <v>12400</v>
      </c>
      <c r="AC30" s="12">
        <v>8.36</v>
      </c>
      <c r="AD30" s="2">
        <f t="shared" si="1"/>
        <v>0.10999999999999943</v>
      </c>
      <c r="AE30" s="167">
        <f t="shared" si="2"/>
        <v>1.9512195121951237E-2</v>
      </c>
    </row>
    <row r="31" spans="2:31" x14ac:dyDescent="0.25">
      <c r="W31" s="162">
        <v>42292</v>
      </c>
      <c r="X31" s="12">
        <v>8.16</v>
      </c>
      <c r="Y31" s="12">
        <v>8.25</v>
      </c>
      <c r="Z31" s="12">
        <v>8.11</v>
      </c>
      <c r="AA31" s="12">
        <v>8.1999999999999993</v>
      </c>
      <c r="AB31" s="117">
        <v>8100</v>
      </c>
      <c r="AC31" s="12">
        <v>8.1999999999999993</v>
      </c>
      <c r="AD31" s="2">
        <f t="shared" si="1"/>
        <v>0.14000000000000057</v>
      </c>
      <c r="AE31" s="167">
        <f t="shared" si="2"/>
        <v>5.1282051282051322E-2</v>
      </c>
    </row>
    <row r="32" spans="2:31" x14ac:dyDescent="0.25">
      <c r="W32" s="162">
        <v>42291</v>
      </c>
      <c r="X32" s="12">
        <v>7.91</v>
      </c>
      <c r="Y32" s="12">
        <v>7.91</v>
      </c>
      <c r="Z32" s="12">
        <v>7.8</v>
      </c>
      <c r="AA32" s="12">
        <v>7.8</v>
      </c>
      <c r="AB32" s="117">
        <v>2100</v>
      </c>
      <c r="AC32" s="12">
        <v>7.8</v>
      </c>
      <c r="AD32" s="2">
        <f t="shared" si="1"/>
        <v>0.11000000000000032</v>
      </c>
      <c r="AE32" s="167">
        <f t="shared" si="2"/>
        <v>-3.8224414303329124E-2</v>
      </c>
    </row>
    <row r="33" spans="15:31" x14ac:dyDescent="0.25">
      <c r="W33" s="162">
        <v>42290</v>
      </c>
      <c r="X33" s="12">
        <v>8.06</v>
      </c>
      <c r="Y33" s="12">
        <v>8.17</v>
      </c>
      <c r="Z33" s="12">
        <v>8.06</v>
      </c>
      <c r="AA33" s="12">
        <v>8.11</v>
      </c>
      <c r="AB33" s="117">
        <v>2600</v>
      </c>
      <c r="AC33" s="12">
        <v>8.11</v>
      </c>
      <c r="AD33" s="2">
        <f t="shared" si="1"/>
        <v>0.10999999999999943</v>
      </c>
      <c r="AE33" s="167">
        <f t="shared" si="2"/>
        <v>0</v>
      </c>
    </row>
    <row r="34" spans="15:31" x14ac:dyDescent="0.25">
      <c r="W34" s="162">
        <v>42289</v>
      </c>
      <c r="X34" s="12">
        <v>8.07</v>
      </c>
      <c r="Y34" s="12">
        <v>8.15</v>
      </c>
      <c r="Z34" s="12">
        <v>8.07</v>
      </c>
      <c r="AA34" s="12">
        <v>8.11</v>
      </c>
      <c r="AB34" s="117">
        <v>3800</v>
      </c>
      <c r="AC34" s="12">
        <v>8.11</v>
      </c>
      <c r="AD34" s="2">
        <f t="shared" si="1"/>
        <v>8.0000000000000071E-2</v>
      </c>
      <c r="AE34" s="167">
        <f t="shared" si="2"/>
        <v>1.2345679012344402E-3</v>
      </c>
    </row>
    <row r="35" spans="15:31" x14ac:dyDescent="0.25">
      <c r="W35" s="162">
        <v>42286</v>
      </c>
      <c r="X35" s="12">
        <v>8.11</v>
      </c>
      <c r="Y35" s="12">
        <v>8.1199999999999992</v>
      </c>
      <c r="Z35" s="12">
        <v>8.07</v>
      </c>
      <c r="AA35" s="12">
        <v>8.1</v>
      </c>
      <c r="AB35" s="117">
        <v>9700</v>
      </c>
      <c r="AC35" s="12">
        <v>8.1</v>
      </c>
      <c r="AD35" s="2">
        <f t="shared" si="1"/>
        <v>4.9999999999998934E-2</v>
      </c>
      <c r="AE35" s="167">
        <f t="shared" si="2"/>
        <v>2.4752475247524774E-3</v>
      </c>
    </row>
    <row r="36" spans="15:31" x14ac:dyDescent="0.25">
      <c r="W36" s="162">
        <v>42285</v>
      </c>
      <c r="X36" s="12">
        <v>7.98</v>
      </c>
      <c r="Y36" s="12">
        <v>8.11</v>
      </c>
      <c r="Z36" s="12">
        <v>7.98</v>
      </c>
      <c r="AA36" s="12">
        <v>8.08</v>
      </c>
      <c r="AB36" s="117">
        <v>3100</v>
      </c>
      <c r="AC36" s="12">
        <v>8.08</v>
      </c>
      <c r="AD36" s="2">
        <f t="shared" si="1"/>
        <v>0.12999999999999901</v>
      </c>
      <c r="AE36" s="167">
        <f t="shared" si="2"/>
        <v>2.9299363057324834E-2</v>
      </c>
    </row>
    <row r="37" spans="15:31" ht="20.25" thickBot="1" x14ac:dyDescent="0.35">
      <c r="O37" s="338" t="s">
        <v>78</v>
      </c>
      <c r="P37" s="338"/>
      <c r="T37" s="113" t="s">
        <v>129</v>
      </c>
      <c r="W37" s="162">
        <v>42284</v>
      </c>
      <c r="X37" s="12">
        <v>7.9</v>
      </c>
      <c r="Y37" s="12">
        <v>7.92</v>
      </c>
      <c r="Z37" s="12">
        <v>7.83</v>
      </c>
      <c r="AA37" s="12">
        <v>7.85</v>
      </c>
      <c r="AB37" s="117">
        <v>5000</v>
      </c>
      <c r="AC37" s="12">
        <v>7.85</v>
      </c>
      <c r="AD37" s="2">
        <f t="shared" si="1"/>
        <v>8.9999999999999858E-2</v>
      </c>
      <c r="AE37" s="167">
        <f t="shared" si="2"/>
        <v>1.2903225806451646E-2</v>
      </c>
    </row>
    <row r="38" spans="15:31" ht="15.75" thickTop="1" x14ac:dyDescent="0.25">
      <c r="O38" s="105">
        <v>1.1000000000000001</v>
      </c>
      <c r="P38" s="105">
        <f>O38*$Q$4</f>
        <v>10.230000000000002</v>
      </c>
      <c r="Q38" s="2"/>
      <c r="T38" s="157" t="s">
        <v>114</v>
      </c>
      <c r="U38" s="120">
        <v>9.24</v>
      </c>
      <c r="W38" s="162">
        <v>42283</v>
      </c>
      <c r="X38" s="12">
        <v>7.66</v>
      </c>
      <c r="Y38" s="12">
        <v>7.97</v>
      </c>
      <c r="Z38" s="12">
        <v>7.66</v>
      </c>
      <c r="AA38" s="12">
        <v>7.75</v>
      </c>
      <c r="AB38" s="117">
        <v>14300</v>
      </c>
      <c r="AC38" s="12">
        <v>7.75</v>
      </c>
      <c r="AD38" s="2">
        <f t="shared" si="1"/>
        <v>0.30999999999999961</v>
      </c>
      <c r="AE38" s="167">
        <f t="shared" si="2"/>
        <v>1.9736842105263275E-2</v>
      </c>
    </row>
    <row r="39" spans="15:31" x14ac:dyDescent="0.25">
      <c r="O39" s="105">
        <v>1.0900000000000001</v>
      </c>
      <c r="P39" s="105">
        <f t="shared" ref="P39:P58" si="5">O39*$Q$4</f>
        <v>10.137000000000002</v>
      </c>
      <c r="Q39" s="2"/>
      <c r="T39" s="115" t="s">
        <v>115</v>
      </c>
      <c r="U39" s="110">
        <v>9.24</v>
      </c>
      <c r="W39" s="162">
        <v>42282</v>
      </c>
      <c r="X39" s="12">
        <v>7.47</v>
      </c>
      <c r="Y39" s="12">
        <v>7.67</v>
      </c>
      <c r="Z39" s="12">
        <v>7.47</v>
      </c>
      <c r="AA39" s="12">
        <v>7.6</v>
      </c>
      <c r="AB39" s="117">
        <v>27700</v>
      </c>
      <c r="AC39" s="12">
        <v>7.6</v>
      </c>
      <c r="AD39" s="2">
        <f t="shared" si="1"/>
        <v>0.20000000000000018</v>
      </c>
      <c r="AE39" s="167">
        <f t="shared" si="2"/>
        <v>1.7402945113788482E-2</v>
      </c>
    </row>
    <row r="40" spans="15:31" x14ac:dyDescent="0.25">
      <c r="O40" s="105">
        <v>1.08</v>
      </c>
      <c r="P40" s="105">
        <f t="shared" si="5"/>
        <v>10.044000000000002</v>
      </c>
      <c r="Q40" s="2"/>
      <c r="T40" s="115" t="s">
        <v>116</v>
      </c>
      <c r="U40" s="110" t="s">
        <v>316</v>
      </c>
      <c r="W40" s="162">
        <v>42279</v>
      </c>
      <c r="X40" s="12">
        <v>7.36</v>
      </c>
      <c r="Y40" s="12">
        <v>7.52</v>
      </c>
      <c r="Z40" s="12">
        <v>7.36</v>
      </c>
      <c r="AA40" s="12">
        <v>7.47</v>
      </c>
      <c r="AB40" s="117">
        <v>14400</v>
      </c>
      <c r="AC40" s="12">
        <v>7.47</v>
      </c>
      <c r="AD40" s="2">
        <f t="shared" si="1"/>
        <v>0.15999999999999925</v>
      </c>
      <c r="AE40" s="167">
        <f t="shared" si="2"/>
        <v>4.6218487394958041E-2</v>
      </c>
    </row>
    <row r="41" spans="15:31" x14ac:dyDescent="0.25">
      <c r="O41" s="105">
        <v>1.07</v>
      </c>
      <c r="P41" s="105">
        <f t="shared" si="5"/>
        <v>9.9510000000000005</v>
      </c>
      <c r="Q41" s="2"/>
      <c r="T41" s="115" t="s">
        <v>117</v>
      </c>
      <c r="U41" s="110" t="s">
        <v>317</v>
      </c>
      <c r="W41" s="162">
        <v>42278</v>
      </c>
      <c r="X41" s="12">
        <v>7.14</v>
      </c>
      <c r="Y41" s="12">
        <v>7.21</v>
      </c>
      <c r="Z41" s="12">
        <v>7.12</v>
      </c>
      <c r="AA41" s="12">
        <v>7.14</v>
      </c>
      <c r="AB41" s="117">
        <v>13700</v>
      </c>
      <c r="AC41" s="12">
        <v>7.14</v>
      </c>
      <c r="AD41" s="2">
        <f t="shared" si="1"/>
        <v>8.9999999999999858E-2</v>
      </c>
      <c r="AE41" s="167">
        <f t="shared" si="2"/>
        <v>-4.1841004184101083E-3</v>
      </c>
    </row>
    <row r="42" spans="15:31" x14ac:dyDescent="0.25">
      <c r="O42" s="105">
        <v>1.06</v>
      </c>
      <c r="P42" s="105">
        <f t="shared" si="5"/>
        <v>9.8580000000000005</v>
      </c>
      <c r="Q42" s="2"/>
      <c r="T42" s="115" t="s">
        <v>118</v>
      </c>
      <c r="U42" s="110">
        <v>28</v>
      </c>
      <c r="W42" s="162">
        <v>42277</v>
      </c>
      <c r="X42" s="12">
        <v>7.13</v>
      </c>
      <c r="Y42" s="12">
        <v>7.17</v>
      </c>
      <c r="Z42" s="12">
        <v>7.1</v>
      </c>
      <c r="AA42" s="12">
        <v>7.17</v>
      </c>
      <c r="AB42" s="117">
        <v>3600</v>
      </c>
      <c r="AC42" s="12">
        <v>7.17</v>
      </c>
      <c r="AD42" s="2">
        <f t="shared" si="1"/>
        <v>7.0000000000000284E-2</v>
      </c>
      <c r="AE42" s="167">
        <f t="shared" si="2"/>
        <v>2.2824536376604865E-2</v>
      </c>
    </row>
    <row r="43" spans="15:31" x14ac:dyDescent="0.25">
      <c r="O43" s="105">
        <v>1.05</v>
      </c>
      <c r="P43" s="105">
        <f t="shared" si="5"/>
        <v>9.7650000000000006</v>
      </c>
      <c r="Q43" s="2"/>
      <c r="T43" s="115" t="s">
        <v>119</v>
      </c>
      <c r="U43" s="110">
        <v>0.46176800000000001</v>
      </c>
      <c r="W43" s="162">
        <v>42276</v>
      </c>
      <c r="X43" s="12">
        <v>7.18</v>
      </c>
      <c r="Y43" s="12">
        <v>7.27</v>
      </c>
      <c r="Z43" s="12">
        <v>7.01</v>
      </c>
      <c r="AA43" s="12">
        <v>7.01</v>
      </c>
      <c r="AB43" s="117">
        <v>33400</v>
      </c>
      <c r="AC43" s="12">
        <v>7.01</v>
      </c>
      <c r="AD43" s="2">
        <f t="shared" si="1"/>
        <v>0.25999999999999979</v>
      </c>
      <c r="AE43" s="167">
        <f t="shared" si="2"/>
        <v>-2.5034770514603677E-2</v>
      </c>
    </row>
    <row r="44" spans="15:31" x14ac:dyDescent="0.25">
      <c r="O44" s="105">
        <v>1.04</v>
      </c>
      <c r="P44" s="105">
        <f t="shared" si="5"/>
        <v>9.6720000000000006</v>
      </c>
      <c r="Q44" s="2"/>
      <c r="T44" s="115" t="s">
        <v>120</v>
      </c>
      <c r="U44" s="110" t="s">
        <v>160</v>
      </c>
      <c r="W44" s="162">
        <v>42275</v>
      </c>
      <c r="X44" s="12">
        <v>7.29</v>
      </c>
      <c r="Y44" s="12">
        <v>7.29</v>
      </c>
      <c r="Z44" s="12">
        <v>7.16</v>
      </c>
      <c r="AA44" s="12">
        <v>7.19</v>
      </c>
      <c r="AB44" s="117">
        <v>3300</v>
      </c>
      <c r="AC44" s="12">
        <v>7.19</v>
      </c>
      <c r="AD44" s="2">
        <f t="shared" si="1"/>
        <v>0.12999999999999989</v>
      </c>
      <c r="AE44" s="167">
        <f t="shared" si="2"/>
        <v>-2.9689608636977005E-2</v>
      </c>
    </row>
    <row r="45" spans="15:31" x14ac:dyDescent="0.25">
      <c r="O45" s="105">
        <v>1.03</v>
      </c>
      <c r="P45" s="105">
        <f t="shared" si="5"/>
        <v>9.5790000000000006</v>
      </c>
      <c r="Q45" s="2"/>
      <c r="T45" s="115"/>
      <c r="U45" s="110"/>
      <c r="W45" s="162">
        <v>42272</v>
      </c>
      <c r="X45" s="12">
        <v>7.43</v>
      </c>
      <c r="Y45" s="12">
        <v>7.45</v>
      </c>
      <c r="Z45" s="12">
        <v>7.41</v>
      </c>
      <c r="AA45" s="12">
        <v>7.41</v>
      </c>
      <c r="AB45" s="117">
        <v>2200</v>
      </c>
      <c r="AC45" s="12">
        <v>7.41</v>
      </c>
      <c r="AD45" s="2">
        <f t="shared" si="1"/>
        <v>4.0000000000000036E-2</v>
      </c>
      <c r="AE45" s="167">
        <f t="shared" si="2"/>
        <v>-1.3477088948786742E-3</v>
      </c>
    </row>
    <row r="46" spans="15:31" x14ac:dyDescent="0.25">
      <c r="O46" s="105">
        <v>1.02</v>
      </c>
      <c r="P46" s="105">
        <f t="shared" si="5"/>
        <v>9.4860000000000007</v>
      </c>
      <c r="Q46" s="2"/>
      <c r="T46" s="115" t="s">
        <v>121</v>
      </c>
      <c r="U46" s="110" t="s">
        <v>318</v>
      </c>
      <c r="W46" s="162">
        <v>42271</v>
      </c>
      <c r="X46" s="12">
        <v>7.41</v>
      </c>
      <c r="Y46" s="12">
        <v>7.49</v>
      </c>
      <c r="Z46" s="12">
        <v>7.27</v>
      </c>
      <c r="AA46" s="12">
        <v>7.42</v>
      </c>
      <c r="AB46" s="117">
        <v>9500</v>
      </c>
      <c r="AC46" s="12">
        <v>7.42</v>
      </c>
      <c r="AD46" s="2">
        <f t="shared" si="1"/>
        <v>0.22000000000000064</v>
      </c>
      <c r="AE46" s="167">
        <f t="shared" si="2"/>
        <v>-2.2397891963109373E-2</v>
      </c>
    </row>
    <row r="47" spans="15:31" x14ac:dyDescent="0.25">
      <c r="O47" s="105">
        <v>1.01</v>
      </c>
      <c r="P47" s="105">
        <f t="shared" si="5"/>
        <v>9.3930000000000007</v>
      </c>
      <c r="Q47" s="2"/>
      <c r="T47" s="115" t="s">
        <v>122</v>
      </c>
      <c r="U47" s="110" t="s">
        <v>182</v>
      </c>
      <c r="W47" s="162">
        <v>42270</v>
      </c>
      <c r="X47" s="12">
        <v>7.61</v>
      </c>
      <c r="Y47" s="12">
        <v>7.61</v>
      </c>
      <c r="Z47" s="12">
        <v>7.55</v>
      </c>
      <c r="AA47" s="12">
        <v>7.59</v>
      </c>
      <c r="AB47" s="117">
        <v>7300</v>
      </c>
      <c r="AC47" s="12">
        <v>7.59</v>
      </c>
      <c r="AD47" s="2">
        <f t="shared" si="1"/>
        <v>6.0000000000000497E-2</v>
      </c>
      <c r="AE47" s="167">
        <f t="shared" si="2"/>
        <v>2.6420079260236484E-3</v>
      </c>
    </row>
    <row r="48" spans="15:31" x14ac:dyDescent="0.25">
      <c r="O48" s="105">
        <v>1</v>
      </c>
      <c r="P48" s="105">
        <f t="shared" si="5"/>
        <v>9.3000000000000007</v>
      </c>
      <c r="Q48" s="2"/>
      <c r="T48" s="115" t="s">
        <v>123</v>
      </c>
      <c r="U48" s="112">
        <v>6818</v>
      </c>
      <c r="W48" s="162">
        <v>42269</v>
      </c>
      <c r="X48" s="12">
        <v>7.7</v>
      </c>
      <c r="Y48" s="12">
        <v>7.7</v>
      </c>
      <c r="Z48" s="12">
        <v>7.54</v>
      </c>
      <c r="AA48" s="12">
        <v>7.57</v>
      </c>
      <c r="AB48" s="117">
        <v>17500</v>
      </c>
      <c r="AC48" s="12">
        <v>7.57</v>
      </c>
      <c r="AD48" s="2">
        <f t="shared" si="1"/>
        <v>0.16000000000000014</v>
      </c>
      <c r="AE48" s="167">
        <f t="shared" si="2"/>
        <v>-3.0729833546734864E-2</v>
      </c>
    </row>
    <row r="49" spans="15:31" x14ac:dyDescent="0.25">
      <c r="O49" s="105">
        <v>0.99</v>
      </c>
      <c r="P49" s="105">
        <f t="shared" si="5"/>
        <v>9.2070000000000007</v>
      </c>
      <c r="Q49" s="2"/>
      <c r="T49" s="115" t="s">
        <v>126</v>
      </c>
      <c r="U49" s="112">
        <v>10862</v>
      </c>
      <c r="W49" s="162">
        <v>42268</v>
      </c>
      <c r="X49" s="12">
        <v>7.79</v>
      </c>
      <c r="Y49" s="12">
        <v>7.85</v>
      </c>
      <c r="Z49" s="12">
        <v>7.79</v>
      </c>
      <c r="AA49" s="12">
        <v>7.81</v>
      </c>
      <c r="AB49" s="117">
        <v>1100</v>
      </c>
      <c r="AC49" s="12">
        <v>7.81</v>
      </c>
      <c r="AD49" s="2">
        <f t="shared" si="1"/>
        <v>5.9999999999999609E-2</v>
      </c>
      <c r="AE49" s="167">
        <f t="shared" si="2"/>
        <v>9.0439276485787534E-3</v>
      </c>
    </row>
    <row r="50" spans="15:31" x14ac:dyDescent="0.25">
      <c r="O50" s="105">
        <v>0.98</v>
      </c>
      <c r="P50" s="105">
        <f t="shared" si="5"/>
        <v>9.1140000000000008</v>
      </c>
      <c r="Q50" s="2"/>
      <c r="T50" s="115" t="s">
        <v>124</v>
      </c>
      <c r="U50" s="110" t="s">
        <v>319</v>
      </c>
      <c r="W50" s="162">
        <v>42265</v>
      </c>
      <c r="X50" s="12">
        <v>7.79</v>
      </c>
      <c r="Y50" s="12">
        <v>7.81</v>
      </c>
      <c r="Z50" s="12">
        <v>7.72</v>
      </c>
      <c r="AA50" s="12">
        <v>7.74</v>
      </c>
      <c r="AB50" s="117">
        <v>9900</v>
      </c>
      <c r="AC50" s="12">
        <v>7.74</v>
      </c>
      <c r="AD50" s="2">
        <f t="shared" si="1"/>
        <v>8.9999999999999858E-2</v>
      </c>
      <c r="AE50" s="167">
        <f t="shared" si="2"/>
        <v>-3.4912718204488713E-2</v>
      </c>
    </row>
    <row r="51" spans="15:31" x14ac:dyDescent="0.25">
      <c r="O51" s="105">
        <v>0.97</v>
      </c>
      <c r="P51" s="105">
        <f t="shared" si="5"/>
        <v>9.0210000000000008</v>
      </c>
      <c r="T51" s="115" t="s">
        <v>127</v>
      </c>
      <c r="U51" s="110">
        <v>17.25</v>
      </c>
      <c r="W51" s="162">
        <v>42264</v>
      </c>
      <c r="X51" s="12">
        <v>7.99</v>
      </c>
      <c r="Y51" s="12">
        <v>8.15</v>
      </c>
      <c r="Z51" s="12">
        <v>7.99</v>
      </c>
      <c r="AA51" s="12">
        <v>8.02</v>
      </c>
      <c r="AB51" s="117">
        <v>9600</v>
      </c>
      <c r="AC51" s="12">
        <v>8.02</v>
      </c>
      <c r="AD51" s="2">
        <f t="shared" si="1"/>
        <v>0.16000000000000014</v>
      </c>
      <c r="AE51" s="167">
        <f t="shared" si="2"/>
        <v>6.273525721455453E-3</v>
      </c>
    </row>
    <row r="52" spans="15:31" x14ac:dyDescent="0.25">
      <c r="O52" s="105">
        <v>0.96</v>
      </c>
      <c r="P52" s="105">
        <f t="shared" si="5"/>
        <v>8.9280000000000008</v>
      </c>
      <c r="T52" s="115" t="s">
        <v>128</v>
      </c>
      <c r="U52" s="110">
        <v>0.54</v>
      </c>
      <c r="W52" s="162">
        <v>42263</v>
      </c>
      <c r="X52" s="12">
        <v>7.88</v>
      </c>
      <c r="Y52" s="12">
        <v>7.99</v>
      </c>
      <c r="Z52" s="12">
        <v>7.85</v>
      </c>
      <c r="AA52" s="12">
        <v>7.97</v>
      </c>
      <c r="AB52" s="117">
        <v>9700</v>
      </c>
      <c r="AC52" s="12">
        <v>7.97</v>
      </c>
      <c r="AD52" s="2">
        <f t="shared" si="1"/>
        <v>0.14000000000000057</v>
      </c>
      <c r="AE52" s="167">
        <f t="shared" si="2"/>
        <v>3.2383419689119064E-2</v>
      </c>
    </row>
    <row r="53" spans="15:31" x14ac:dyDescent="0.25">
      <c r="O53" s="105">
        <v>0.95</v>
      </c>
      <c r="P53" s="105">
        <f t="shared" si="5"/>
        <v>8.8350000000000009</v>
      </c>
      <c r="T53" s="115" t="s">
        <v>125</v>
      </c>
      <c r="U53" s="110" t="s">
        <v>320</v>
      </c>
      <c r="W53" s="162">
        <v>42262</v>
      </c>
      <c r="X53" s="12">
        <v>7.71</v>
      </c>
      <c r="Y53" s="12">
        <v>7.76</v>
      </c>
      <c r="Z53" s="12">
        <v>7.65</v>
      </c>
      <c r="AA53" s="12">
        <v>7.72</v>
      </c>
      <c r="AB53" s="117">
        <v>12600</v>
      </c>
      <c r="AC53" s="12">
        <v>7.72</v>
      </c>
      <c r="AD53" s="2">
        <f t="shared" si="1"/>
        <v>0.10999999999999943</v>
      </c>
      <c r="AE53" s="167">
        <f t="shared" si="2"/>
        <v>7.8328981723236879E-3</v>
      </c>
    </row>
    <row r="54" spans="15:31" x14ac:dyDescent="0.25">
      <c r="O54" s="105">
        <v>0.94</v>
      </c>
      <c r="P54" s="105">
        <f t="shared" si="5"/>
        <v>8.7420000000000009</v>
      </c>
      <c r="W54" s="162">
        <v>42261</v>
      </c>
      <c r="X54" s="12">
        <v>7.66</v>
      </c>
      <c r="Y54" s="12">
        <v>7.68</v>
      </c>
      <c r="Z54" s="12">
        <v>7.66</v>
      </c>
      <c r="AA54" s="12">
        <v>7.66</v>
      </c>
      <c r="AB54" s="117">
        <v>700</v>
      </c>
      <c r="AC54" s="12">
        <v>7.66</v>
      </c>
      <c r="AD54" s="2">
        <f t="shared" si="1"/>
        <v>1.9999999999999574E-2</v>
      </c>
      <c r="AE54" s="167">
        <f t="shared" si="2"/>
        <v>1.3071895424836555E-3</v>
      </c>
    </row>
    <row r="55" spans="15:31" x14ac:dyDescent="0.25">
      <c r="O55" s="105">
        <v>0.93</v>
      </c>
      <c r="P55" s="105">
        <f t="shared" si="5"/>
        <v>8.6490000000000009</v>
      </c>
      <c r="W55" s="162">
        <v>42258</v>
      </c>
      <c r="X55" s="12">
        <v>7.61</v>
      </c>
      <c r="Y55" s="12">
        <v>7.67</v>
      </c>
      <c r="Z55" s="12">
        <v>7.59</v>
      </c>
      <c r="AA55" s="12">
        <v>7.65</v>
      </c>
      <c r="AB55" s="117">
        <v>8400</v>
      </c>
      <c r="AC55" s="12">
        <v>7.65</v>
      </c>
      <c r="AD55" s="2">
        <f t="shared" si="1"/>
        <v>8.0000000000000071E-2</v>
      </c>
      <c r="AE55" s="167">
        <f t="shared" si="2"/>
        <v>-9.0673575129532891E-3</v>
      </c>
    </row>
    <row r="56" spans="15:31" x14ac:dyDescent="0.25">
      <c r="O56" s="105">
        <v>0.92</v>
      </c>
      <c r="P56" s="105">
        <f t="shared" si="5"/>
        <v>8.5560000000000009</v>
      </c>
      <c r="W56" s="162">
        <v>42257</v>
      </c>
      <c r="X56" s="12">
        <v>7.77</v>
      </c>
      <c r="Y56" s="12">
        <v>7.81</v>
      </c>
      <c r="Z56" s="12">
        <v>7.7</v>
      </c>
      <c r="AA56" s="12">
        <v>7.72</v>
      </c>
      <c r="AB56" s="117">
        <v>9200</v>
      </c>
      <c r="AC56" s="12">
        <v>7.72</v>
      </c>
      <c r="AD56" s="2">
        <f t="shared" si="1"/>
        <v>0.10999999999999943</v>
      </c>
      <c r="AE56" s="167">
        <f t="shared" si="2"/>
        <v>-3.1367628607277265E-2</v>
      </c>
    </row>
    <row r="57" spans="15:31" x14ac:dyDescent="0.25">
      <c r="O57" s="105">
        <v>0.91</v>
      </c>
      <c r="P57" s="105">
        <f t="shared" si="5"/>
        <v>8.463000000000001</v>
      </c>
      <c r="W57" s="162">
        <v>42256</v>
      </c>
      <c r="X57" s="12">
        <v>8.1300000000000008</v>
      </c>
      <c r="Y57" s="12">
        <v>8.15</v>
      </c>
      <c r="Z57" s="12">
        <v>7.97</v>
      </c>
      <c r="AA57" s="12">
        <v>7.97</v>
      </c>
      <c r="AB57" s="117">
        <v>3700</v>
      </c>
      <c r="AC57" s="12">
        <v>7.97</v>
      </c>
      <c r="AD57" s="2">
        <f t="shared" si="1"/>
        <v>0.1800000000000006</v>
      </c>
      <c r="AE57" s="167">
        <f t="shared" si="2"/>
        <v>-1.7262638717632561E-2</v>
      </c>
    </row>
    <row r="58" spans="15:31" x14ac:dyDescent="0.25">
      <c r="O58" s="105">
        <v>0.9</v>
      </c>
      <c r="P58" s="105">
        <f t="shared" si="5"/>
        <v>8.370000000000001</v>
      </c>
      <c r="W58" s="162">
        <v>42255</v>
      </c>
      <c r="X58" s="12">
        <v>8.1199999999999992</v>
      </c>
      <c r="Y58" s="12">
        <v>8.26</v>
      </c>
      <c r="Z58" s="12">
        <v>8.08</v>
      </c>
      <c r="AA58" s="12">
        <v>8.11</v>
      </c>
      <c r="AB58" s="117">
        <v>10700</v>
      </c>
      <c r="AC58" s="12">
        <v>8.11</v>
      </c>
      <c r="AD58" s="2">
        <f t="shared" si="1"/>
        <v>0.17999999999999972</v>
      </c>
      <c r="AE58" s="167">
        <f t="shared" si="2"/>
        <v>5.4616384915474603E-2</v>
      </c>
    </row>
    <row r="59" spans="15:31" x14ac:dyDescent="0.25">
      <c r="O59" s="47"/>
      <c r="W59" s="162">
        <v>42251</v>
      </c>
      <c r="X59" s="12">
        <v>7.61</v>
      </c>
      <c r="Y59" s="12">
        <v>7.96</v>
      </c>
      <c r="Z59" s="12">
        <v>7.61</v>
      </c>
      <c r="AA59" s="12">
        <v>7.69</v>
      </c>
      <c r="AB59" s="117">
        <v>23300</v>
      </c>
      <c r="AC59" s="12">
        <v>7.69</v>
      </c>
      <c r="AD59" s="2">
        <f t="shared" si="1"/>
        <v>0.34999999999999964</v>
      </c>
      <c r="AE59" s="167">
        <f t="shared" si="2"/>
        <v>-1.7879948914431676E-2</v>
      </c>
    </row>
    <row r="60" spans="15:31" x14ac:dyDescent="0.25">
      <c r="W60" s="162">
        <v>42250</v>
      </c>
      <c r="X60" s="12">
        <v>7.76</v>
      </c>
      <c r="Y60" s="12">
        <v>7.87</v>
      </c>
      <c r="Z60" s="12">
        <v>7.76</v>
      </c>
      <c r="AA60" s="12">
        <v>7.83</v>
      </c>
      <c r="AB60" s="117">
        <v>14600</v>
      </c>
      <c r="AC60" s="12">
        <v>7.83</v>
      </c>
      <c r="AD60" s="2">
        <f t="shared" si="1"/>
        <v>0.11000000000000032</v>
      </c>
      <c r="AE60" s="167">
        <f t="shared" si="2"/>
        <v>5.1347881899872494E-3</v>
      </c>
    </row>
    <row r="61" spans="15:31" x14ac:dyDescent="0.25">
      <c r="W61" s="162">
        <v>42249</v>
      </c>
      <c r="X61" s="12">
        <v>7.77</v>
      </c>
      <c r="Y61" s="12">
        <v>7.84</v>
      </c>
      <c r="Z61" s="12">
        <v>7.7</v>
      </c>
      <c r="AA61" s="12">
        <v>7.79</v>
      </c>
      <c r="AB61" s="117">
        <v>17100</v>
      </c>
      <c r="AC61" s="12">
        <v>7.79</v>
      </c>
      <c r="AD61" s="2">
        <f t="shared" si="1"/>
        <v>0.13999999999999968</v>
      </c>
      <c r="AE61" s="167">
        <f t="shared" si="2"/>
        <v>1.6971279373368064E-2</v>
      </c>
    </row>
    <row r="62" spans="15:31" x14ac:dyDescent="0.25">
      <c r="W62" s="162">
        <v>42248</v>
      </c>
      <c r="X62" s="12">
        <v>7.63</v>
      </c>
      <c r="Y62" s="12">
        <v>7.85</v>
      </c>
      <c r="Z62" s="12">
        <v>7.61</v>
      </c>
      <c r="AA62" s="12">
        <v>7.66</v>
      </c>
      <c r="AB62" s="117">
        <v>27600</v>
      </c>
      <c r="AC62" s="12">
        <v>7.66</v>
      </c>
      <c r="AD62" s="2">
        <f t="shared" si="1"/>
        <v>0.23999999999999932</v>
      </c>
      <c r="AE62" s="167">
        <f t="shared" si="2"/>
        <v>-6.8126520681265235E-2</v>
      </c>
    </row>
    <row r="63" spans="15:31" x14ac:dyDescent="0.25">
      <c r="W63" s="162">
        <v>42247</v>
      </c>
      <c r="X63" s="12">
        <v>8</v>
      </c>
      <c r="Y63" s="12">
        <v>8.42</v>
      </c>
      <c r="Z63" s="12">
        <v>7.99</v>
      </c>
      <c r="AA63" s="12">
        <v>8.2200000000000006</v>
      </c>
      <c r="AB63" s="117">
        <v>105200</v>
      </c>
      <c r="AC63" s="12">
        <v>8.2200000000000006</v>
      </c>
      <c r="AD63" s="2">
        <f t="shared" si="1"/>
        <v>0.42999999999999972</v>
      </c>
      <c r="AE63" s="167">
        <f t="shared" si="2"/>
        <v>-8.443908323280902E-3</v>
      </c>
    </row>
    <row r="64" spans="15:31" x14ac:dyDescent="0.25">
      <c r="W64" s="162">
        <v>42244</v>
      </c>
      <c r="X64" s="12">
        <v>8.36</v>
      </c>
      <c r="Y64" s="12">
        <v>8.36</v>
      </c>
      <c r="Z64" s="12">
        <v>8.23</v>
      </c>
      <c r="AA64" s="12">
        <v>8.2899999999999991</v>
      </c>
      <c r="AB64" s="117">
        <v>17300</v>
      </c>
      <c r="AC64" s="12">
        <v>8.2899999999999991</v>
      </c>
      <c r="AD64" s="2">
        <f t="shared" si="1"/>
        <v>0.12999999999999901</v>
      </c>
      <c r="AE64" s="167">
        <f t="shared" si="2"/>
        <v>-4.8019207683074328E-3</v>
      </c>
    </row>
    <row r="65" spans="23:31" x14ac:dyDescent="0.25">
      <c r="W65" s="162">
        <v>42243</v>
      </c>
      <c r="X65" s="12">
        <v>8.44</v>
      </c>
      <c r="Y65" s="12">
        <v>8.49</v>
      </c>
      <c r="Z65" s="12">
        <v>8.33</v>
      </c>
      <c r="AA65" s="12">
        <v>8.33</v>
      </c>
      <c r="AB65" s="117">
        <v>10900</v>
      </c>
      <c r="AC65" s="12">
        <v>8.33</v>
      </c>
      <c r="AD65" s="2">
        <f t="shared" si="1"/>
        <v>0.16000000000000014</v>
      </c>
      <c r="AE65" s="167">
        <f t="shared" si="2"/>
        <v>1.8337408312958381E-2</v>
      </c>
    </row>
    <row r="66" spans="23:31" x14ac:dyDescent="0.25">
      <c r="W66" s="162">
        <v>42242</v>
      </c>
      <c r="X66" s="12">
        <v>8.06</v>
      </c>
      <c r="Y66" s="12">
        <v>8.19</v>
      </c>
      <c r="Z66" s="12">
        <v>7.95</v>
      </c>
      <c r="AA66" s="12">
        <v>8.18</v>
      </c>
      <c r="AB66" s="117">
        <v>14300</v>
      </c>
      <c r="AC66" s="12">
        <v>8.18</v>
      </c>
      <c r="AD66" s="2">
        <f t="shared" si="1"/>
        <v>0.23999999999999932</v>
      </c>
      <c r="AE66" s="167">
        <f t="shared" si="2"/>
        <v>7.3490813648293907E-2</v>
      </c>
    </row>
    <row r="67" spans="23:31" x14ac:dyDescent="0.25">
      <c r="W67" s="162">
        <v>42241</v>
      </c>
      <c r="X67" s="12">
        <v>8.01</v>
      </c>
      <c r="Y67" s="12">
        <v>8.01</v>
      </c>
      <c r="Z67" s="12">
        <v>7.62</v>
      </c>
      <c r="AA67" s="12">
        <v>7.62</v>
      </c>
      <c r="AB67" s="117">
        <v>38900</v>
      </c>
      <c r="AC67" s="12">
        <v>7.62</v>
      </c>
      <c r="AD67" s="2">
        <f t="shared" ref="AD67:AD68" si="6">Y67-Z67</f>
        <v>0.38999999999999968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1" priority="12">
      <formula>Q7&gt;0</formula>
    </cfRule>
    <cfRule type="expression" dxfId="9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89" priority="5">
      <formula>F15&gt;0</formula>
    </cfRule>
    <cfRule type="expression" dxfId="88" priority="6">
      <formula>F15&lt;0</formula>
    </cfRule>
  </conditionalFormatting>
  <conditionalFormatting sqref="F16:F17">
    <cfRule type="expression" dxfId="87" priority="3">
      <formula>F16&gt;0</formula>
    </cfRule>
    <cfRule type="expression" dxfId="86" priority="4">
      <formula>F16&lt;0</formula>
    </cfRule>
  </conditionalFormatting>
  <conditionalFormatting sqref="H15:H17">
    <cfRule type="expression" dxfId="85" priority="1">
      <formula>H15&gt;0</formula>
    </cfRule>
    <cfRule type="expression" dxfId="8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42333</v>
      </c>
      <c r="X2" s="12">
        <v>129</v>
      </c>
      <c r="Y2" s="12">
        <v>129.16999999999999</v>
      </c>
      <c r="Z2" s="12">
        <v>127.66</v>
      </c>
      <c r="AA2" s="12">
        <v>128.38999999999999</v>
      </c>
      <c r="AB2" s="117">
        <v>2139600</v>
      </c>
      <c r="AC2" s="12">
        <v>128.38999999999999</v>
      </c>
      <c r="AD2" s="2">
        <f>Y2-Z2</f>
        <v>1.5099999999999909</v>
      </c>
      <c r="AE2" s="167">
        <f>AC2/AC3-1</f>
        <v>3.8959015116080131E-4</v>
      </c>
    </row>
    <row r="3" spans="1:31" x14ac:dyDescent="0.25">
      <c r="A3" s="26" t="s">
        <v>71</v>
      </c>
      <c r="B3" s="339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128.38999999999999</v>
      </c>
      <c r="T3" s="83">
        <v>42242</v>
      </c>
      <c r="U3" t="s">
        <v>105</v>
      </c>
      <c r="W3" s="162">
        <v>42332</v>
      </c>
      <c r="X3" s="12">
        <v>123.41</v>
      </c>
      <c r="Y3" s="12">
        <v>128.59</v>
      </c>
      <c r="Z3" s="12">
        <v>123.41</v>
      </c>
      <c r="AA3" s="12">
        <v>128.34</v>
      </c>
      <c r="AB3" s="117">
        <v>3329900</v>
      </c>
      <c r="AC3" s="12">
        <v>128.34</v>
      </c>
      <c r="AD3" s="2">
        <f t="shared" ref="AD3:AD66" si="1">Y3-Z3</f>
        <v>5.1800000000000068</v>
      </c>
      <c r="AE3" s="167">
        <f t="shared" ref="AE3:AE66" si="2">AC3/AC4-1</f>
        <v>3.1589100554617833E-2</v>
      </c>
    </row>
    <row r="4" spans="1:31" x14ac:dyDescent="0.25">
      <c r="B4" s="339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128.38999999999999</v>
      </c>
      <c r="T4" s="83">
        <v>42246</v>
      </c>
      <c r="U4" t="s">
        <v>103</v>
      </c>
      <c r="W4" s="162">
        <v>42331</v>
      </c>
      <c r="X4" s="12">
        <v>126.75</v>
      </c>
      <c r="Y4" s="12">
        <v>126.75</v>
      </c>
      <c r="Z4" s="12">
        <v>124.21</v>
      </c>
      <c r="AA4" s="12">
        <v>124.41</v>
      </c>
      <c r="AB4" s="117">
        <v>1589900</v>
      </c>
      <c r="AC4" s="12">
        <v>124.41</v>
      </c>
      <c r="AD4" s="2">
        <f t="shared" si="1"/>
        <v>2.5400000000000063</v>
      </c>
      <c r="AE4" s="167">
        <f t="shared" si="2"/>
        <v>-1.5743670886075978E-2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42328</v>
      </c>
      <c r="X5" s="12">
        <v>126.21</v>
      </c>
      <c r="Y5" s="12">
        <v>126.67</v>
      </c>
      <c r="Z5" s="12">
        <v>123.73</v>
      </c>
      <c r="AA5" s="12">
        <v>126.4</v>
      </c>
      <c r="AB5" s="117">
        <v>2804000</v>
      </c>
      <c r="AC5" s="12">
        <v>126.4</v>
      </c>
      <c r="AD5" s="2">
        <f t="shared" si="1"/>
        <v>2.9399999999999977</v>
      </c>
      <c r="AE5" s="167">
        <f t="shared" si="2"/>
        <v>9.5040332241833614E-3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42327</v>
      </c>
      <c r="X6" s="12">
        <v>126.1</v>
      </c>
      <c r="Y6" s="12">
        <v>126.13</v>
      </c>
      <c r="Z6" s="12">
        <v>123.01</v>
      </c>
      <c r="AA6" s="12">
        <v>125.21</v>
      </c>
      <c r="AB6" s="117">
        <v>3278000</v>
      </c>
      <c r="AC6" s="12">
        <v>125.21</v>
      </c>
      <c r="AD6" s="2">
        <f t="shared" si="1"/>
        <v>3.1199999999999903</v>
      </c>
      <c r="AE6" s="167">
        <f t="shared" si="2"/>
        <v>-5.6385006353241174E-3</v>
      </c>
    </row>
    <row r="7" spans="1:31" ht="15.75" x14ac:dyDescent="0.25">
      <c r="B7" s="339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261</v>
      </c>
      <c r="T7" s="83"/>
      <c r="W7" s="162">
        <v>42326</v>
      </c>
      <c r="X7" s="12">
        <v>121.92</v>
      </c>
      <c r="Y7" s="12">
        <v>126.1</v>
      </c>
      <c r="Z7" s="12">
        <v>121.6</v>
      </c>
      <c r="AA7" s="12">
        <v>125.92</v>
      </c>
      <c r="AB7" s="117">
        <v>2012800</v>
      </c>
      <c r="AC7" s="12">
        <v>125.92</v>
      </c>
      <c r="AD7" s="2">
        <f t="shared" si="1"/>
        <v>4.5</v>
      </c>
      <c r="AE7" s="167">
        <f t="shared" si="2"/>
        <v>3.1623791577912508E-2</v>
      </c>
    </row>
    <row r="8" spans="1:31" x14ac:dyDescent="0.25">
      <c r="B8" s="342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42325</v>
      </c>
      <c r="X8" s="12">
        <v>121.46</v>
      </c>
      <c r="Y8" s="12">
        <v>123.68</v>
      </c>
      <c r="Z8" s="12">
        <v>121</v>
      </c>
      <c r="AA8" s="12">
        <v>122.06</v>
      </c>
      <c r="AB8" s="117">
        <v>1973000</v>
      </c>
      <c r="AC8" s="12">
        <v>122.06</v>
      </c>
      <c r="AD8" s="2">
        <f t="shared" si="1"/>
        <v>2.6800000000000068</v>
      </c>
      <c r="AE8" s="167">
        <f t="shared" si="2"/>
        <v>4.8571663785297314E-3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42324</v>
      </c>
      <c r="X9" s="12">
        <v>117.47</v>
      </c>
      <c r="Y9" s="12">
        <v>121.77</v>
      </c>
      <c r="Z9" s="12">
        <v>117.08</v>
      </c>
      <c r="AA9" s="12">
        <v>121.47</v>
      </c>
      <c r="AB9" s="117">
        <v>2758600</v>
      </c>
      <c r="AC9" s="12">
        <v>121.47</v>
      </c>
      <c r="AD9" s="2">
        <f t="shared" si="1"/>
        <v>4.6899999999999977</v>
      </c>
      <c r="AE9" s="167">
        <f t="shared" si="2"/>
        <v>3.3435426237876431E-2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42321</v>
      </c>
      <c r="X10" s="12">
        <v>119</v>
      </c>
      <c r="Y10" s="12">
        <v>119.89</v>
      </c>
      <c r="Z10" s="12">
        <v>115.21</v>
      </c>
      <c r="AA10" s="12">
        <v>117.54</v>
      </c>
      <c r="AB10" s="117">
        <v>3834700</v>
      </c>
      <c r="AC10" s="12">
        <v>117.54</v>
      </c>
      <c r="AD10" s="2">
        <f t="shared" si="1"/>
        <v>4.6800000000000068</v>
      </c>
      <c r="AE10" s="167">
        <f t="shared" si="2"/>
        <v>-1.9274092615769622E-2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42320</v>
      </c>
      <c r="X11" s="12">
        <v>120.21</v>
      </c>
      <c r="Y11" s="12">
        <v>121.41</v>
      </c>
      <c r="Z11" s="12">
        <v>118.92</v>
      </c>
      <c r="AA11" s="12">
        <v>119.85</v>
      </c>
      <c r="AB11" s="117">
        <v>2638000</v>
      </c>
      <c r="AC11" s="12">
        <v>119.85</v>
      </c>
      <c r="AD11" s="2">
        <f t="shared" si="1"/>
        <v>2.4899999999999949</v>
      </c>
      <c r="AE11" s="167">
        <f t="shared" si="2"/>
        <v>-8.3368070029188335E-4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42319</v>
      </c>
      <c r="X12" s="12">
        <v>120.21</v>
      </c>
      <c r="Y12" s="12">
        <v>122.7</v>
      </c>
      <c r="Z12" s="12">
        <v>119.82</v>
      </c>
      <c r="AA12" s="12">
        <v>119.95</v>
      </c>
      <c r="AB12" s="117">
        <v>2595300</v>
      </c>
      <c r="AC12" s="12">
        <v>119.95</v>
      </c>
      <c r="AD12" s="2">
        <f t="shared" si="1"/>
        <v>2.8800000000000097</v>
      </c>
      <c r="AE12" s="167">
        <f t="shared" si="2"/>
        <v>7.5087602202561499E-4</v>
      </c>
    </row>
    <row r="13" spans="1:31" x14ac:dyDescent="0.25">
      <c r="W13" s="162">
        <v>42318</v>
      </c>
      <c r="X13" s="12">
        <v>123.11</v>
      </c>
      <c r="Y13" s="12">
        <v>124.08</v>
      </c>
      <c r="Z13" s="12">
        <v>119.77</v>
      </c>
      <c r="AA13" s="12">
        <v>119.86</v>
      </c>
      <c r="AB13" s="117">
        <v>4450300</v>
      </c>
      <c r="AC13" s="12">
        <v>119.86</v>
      </c>
      <c r="AD13" s="2">
        <f t="shared" si="1"/>
        <v>4.3100000000000023</v>
      </c>
      <c r="AE13" s="167">
        <f t="shared" si="2"/>
        <v>-5.2490118577075084E-2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42317</v>
      </c>
      <c r="X14" s="12">
        <v>128.37</v>
      </c>
      <c r="Y14" s="12">
        <v>128.94</v>
      </c>
      <c r="Z14" s="12">
        <v>125.71</v>
      </c>
      <c r="AA14" s="12">
        <v>126.5</v>
      </c>
      <c r="AB14" s="117">
        <v>2823000</v>
      </c>
      <c r="AC14" s="12">
        <v>126.5</v>
      </c>
      <c r="AD14" s="2">
        <f t="shared" si="1"/>
        <v>3.230000000000004</v>
      </c>
      <c r="AE14" s="167">
        <f t="shared" si="2"/>
        <v>-2.4446672322048224E-2</v>
      </c>
    </row>
    <row r="15" spans="1:31" x14ac:dyDescent="0.25">
      <c r="W15" s="162">
        <v>42314</v>
      </c>
      <c r="X15" s="12">
        <v>123.25</v>
      </c>
      <c r="Y15" s="12">
        <v>129.79</v>
      </c>
      <c r="Z15" s="12">
        <v>123.23</v>
      </c>
      <c r="AA15" s="12">
        <v>129.66999999999999</v>
      </c>
      <c r="AB15" s="117">
        <v>4516100</v>
      </c>
      <c r="AC15" s="12">
        <v>129.66999999999999</v>
      </c>
      <c r="AD15" s="2">
        <f t="shared" si="1"/>
        <v>6.5599999999999881</v>
      </c>
      <c r="AE15" s="167">
        <f t="shared" si="2"/>
        <v>7.112175780604657E-2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1" t="s">
        <v>234</v>
      </c>
      <c r="H16" s="255" t="s">
        <v>98</v>
      </c>
      <c r="W16" s="162">
        <v>42313</v>
      </c>
      <c r="X16" s="12">
        <v>124.91</v>
      </c>
      <c r="Y16" s="12">
        <v>125</v>
      </c>
      <c r="Z16" s="12">
        <v>120.6</v>
      </c>
      <c r="AA16" s="12">
        <v>121.06</v>
      </c>
      <c r="AB16" s="117">
        <v>2815300</v>
      </c>
      <c r="AC16" s="12">
        <v>121.06</v>
      </c>
      <c r="AD16" s="2">
        <f t="shared" si="1"/>
        <v>4.4000000000000057</v>
      </c>
      <c r="AE16" s="167">
        <f t="shared" si="2"/>
        <v>-2.4574973813552448E-2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6">
        <f>IF(C17=0, D17, (E17-D17)/D17)</f>
        <v>0.15117753623188404</v>
      </c>
      <c r="W17" s="162">
        <v>42312</v>
      </c>
      <c r="X17" s="12">
        <v>122.5</v>
      </c>
      <c r="Y17" s="12">
        <v>124.86</v>
      </c>
      <c r="Z17" s="12">
        <v>120.06</v>
      </c>
      <c r="AA17" s="12">
        <v>124.11</v>
      </c>
      <c r="AB17" s="117">
        <v>4307000</v>
      </c>
      <c r="AC17" s="12">
        <v>124.11</v>
      </c>
      <c r="AD17" s="2">
        <f t="shared" si="1"/>
        <v>4.7999999999999972</v>
      </c>
      <c r="AE17" s="167">
        <f t="shared" si="2"/>
        <v>1.6129032258064502E-2</v>
      </c>
    </row>
    <row r="18" spans="2:31" x14ac:dyDescent="0.25">
      <c r="B18" s="253">
        <v>42314</v>
      </c>
      <c r="C18" s="12">
        <v>0</v>
      </c>
      <c r="D18" s="265" t="s">
        <v>160</v>
      </c>
      <c r="E18" s="265" t="s">
        <v>160</v>
      </c>
      <c r="F18" s="53">
        <v>780.74</v>
      </c>
      <c r="G18" s="53">
        <f t="shared" ref="G18" si="3">IF(C18=0, 0,D18*C18)</f>
        <v>0</v>
      </c>
      <c r="H18" s="316" t="str">
        <f t="shared" ref="H18" si="4">IF(C18=0, D18, (E18-D18)/D18)</f>
        <v>N/A</v>
      </c>
      <c r="W18" s="162">
        <v>42311</v>
      </c>
      <c r="X18" s="12">
        <v>121.48</v>
      </c>
      <c r="Y18" s="12">
        <v>124.95</v>
      </c>
      <c r="Z18" s="12">
        <v>121.48</v>
      </c>
      <c r="AA18" s="12">
        <v>122.14</v>
      </c>
      <c r="AB18" s="117">
        <v>2614800</v>
      </c>
      <c r="AC18" s="12">
        <v>122.14</v>
      </c>
      <c r="AD18" s="2">
        <f t="shared" si="1"/>
        <v>3.4699999999999989</v>
      </c>
      <c r="AE18" s="167">
        <f t="shared" si="2"/>
        <v>-1.3408723747980633E-2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42310</v>
      </c>
      <c r="X19" s="12">
        <v>123.66</v>
      </c>
      <c r="Y19" s="12">
        <v>125.21</v>
      </c>
      <c r="Z19" s="12">
        <v>122.46</v>
      </c>
      <c r="AA19" s="12">
        <v>123.8</v>
      </c>
      <c r="AB19" s="117">
        <v>2593900</v>
      </c>
      <c r="AC19" s="12">
        <v>123.8</v>
      </c>
      <c r="AD19" s="2">
        <f t="shared" si="1"/>
        <v>2.75</v>
      </c>
      <c r="AE19" s="167">
        <f t="shared" si="2"/>
        <v>5.4414033947860485E-3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42307</v>
      </c>
      <c r="X20" s="12">
        <v>120.85</v>
      </c>
      <c r="Y20" s="12">
        <v>124.02</v>
      </c>
      <c r="Z20" s="12">
        <v>120.17</v>
      </c>
      <c r="AA20" s="12">
        <v>123.13</v>
      </c>
      <c r="AB20" s="117">
        <v>2538200</v>
      </c>
      <c r="AC20" s="12">
        <v>123.13</v>
      </c>
      <c r="AD20" s="2">
        <f t="shared" si="1"/>
        <v>3.8499999999999943</v>
      </c>
      <c r="AE20" s="167">
        <f t="shared" si="2"/>
        <v>2.5314347572653828E-2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42306</v>
      </c>
      <c r="X21" s="12">
        <v>121</v>
      </c>
      <c r="Y21" s="12">
        <v>124.16</v>
      </c>
      <c r="Z21" s="12">
        <v>118.72</v>
      </c>
      <c r="AA21" s="12">
        <v>120.09</v>
      </c>
      <c r="AB21" s="117">
        <v>6084500</v>
      </c>
      <c r="AC21" s="12">
        <v>120.09</v>
      </c>
      <c r="AD21" s="2">
        <f t="shared" si="1"/>
        <v>5.4399999999999977</v>
      </c>
      <c r="AE21" s="167">
        <f t="shared" si="2"/>
        <v>-5.507907781886856E-2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42305</v>
      </c>
      <c r="X22" s="12">
        <v>124.79</v>
      </c>
      <c r="Y22" s="12">
        <v>127.85</v>
      </c>
      <c r="Z22" s="12">
        <v>123.7</v>
      </c>
      <c r="AA22" s="12">
        <v>127.09</v>
      </c>
      <c r="AB22" s="117">
        <v>3094500</v>
      </c>
      <c r="AC22" s="12">
        <v>127.09</v>
      </c>
      <c r="AD22" s="2">
        <f t="shared" si="1"/>
        <v>4.1499999999999915</v>
      </c>
      <c r="AE22" s="167">
        <f t="shared" si="2"/>
        <v>4.6094328751337565E-2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42304</v>
      </c>
      <c r="X23" s="12">
        <v>123.09</v>
      </c>
      <c r="Y23" s="12">
        <v>125.15</v>
      </c>
      <c r="Z23" s="12">
        <v>120.94</v>
      </c>
      <c r="AA23" s="12">
        <v>121.49</v>
      </c>
      <c r="AB23" s="117">
        <v>3198100</v>
      </c>
      <c r="AC23" s="12">
        <v>121.49</v>
      </c>
      <c r="AD23" s="2">
        <f t="shared" si="1"/>
        <v>4.210000000000008</v>
      </c>
      <c r="AE23" s="167">
        <f t="shared" si="2"/>
        <v>-1.7150715961491869E-2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42303</v>
      </c>
      <c r="X24" s="12">
        <v>128.06</v>
      </c>
      <c r="Y24" s="12">
        <v>128.06</v>
      </c>
      <c r="Z24" s="12">
        <v>122.74</v>
      </c>
      <c r="AA24" s="12">
        <v>123.61</v>
      </c>
      <c r="AB24" s="117">
        <v>5812900</v>
      </c>
      <c r="AC24" s="12">
        <v>123.61</v>
      </c>
      <c r="AD24" s="2">
        <f t="shared" si="1"/>
        <v>5.3200000000000074</v>
      </c>
      <c r="AE24" s="167">
        <f t="shared" si="2"/>
        <v>-4.6071924679734644E-2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42300</v>
      </c>
      <c r="X25" s="12">
        <v>127.47</v>
      </c>
      <c r="Y25" s="12">
        <v>129.84</v>
      </c>
      <c r="Z25" s="12">
        <v>124.06</v>
      </c>
      <c r="AA25" s="12">
        <v>129.58000000000001</v>
      </c>
      <c r="AB25" s="117">
        <v>3540200</v>
      </c>
      <c r="AC25" s="12">
        <v>129.58000000000001</v>
      </c>
      <c r="AD25" s="2">
        <f t="shared" si="1"/>
        <v>5.7800000000000011</v>
      </c>
      <c r="AE25" s="167">
        <f t="shared" si="2"/>
        <v>3.3827987872985466E-2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42299</v>
      </c>
      <c r="X26" s="12">
        <v>121.62</v>
      </c>
      <c r="Y26" s="12">
        <v>125.62</v>
      </c>
      <c r="Z26" s="12">
        <v>121.21</v>
      </c>
      <c r="AA26" s="12">
        <v>125.34</v>
      </c>
      <c r="AB26" s="117">
        <v>3427100</v>
      </c>
      <c r="AC26" s="12">
        <v>125.34</v>
      </c>
      <c r="AD26" s="2">
        <f t="shared" si="1"/>
        <v>4.4100000000000108</v>
      </c>
      <c r="AE26" s="167">
        <f t="shared" si="2"/>
        <v>4.016597510373443E-2</v>
      </c>
    </row>
    <row r="27" spans="2:31" x14ac:dyDescent="0.25">
      <c r="W27" s="162">
        <v>42298</v>
      </c>
      <c r="X27" s="12">
        <v>121.76</v>
      </c>
      <c r="Y27" s="12">
        <v>122.68</v>
      </c>
      <c r="Z27" s="12">
        <v>120.11</v>
      </c>
      <c r="AA27" s="12">
        <v>120.5</v>
      </c>
      <c r="AB27" s="117">
        <v>2819700</v>
      </c>
      <c r="AC27" s="12">
        <v>120.5</v>
      </c>
      <c r="AD27" s="2">
        <f t="shared" si="1"/>
        <v>2.5700000000000074</v>
      </c>
      <c r="AE27" s="167">
        <f t="shared" si="2"/>
        <v>5.0879973308866067E-3</v>
      </c>
    </row>
    <row r="28" spans="2:31" x14ac:dyDescent="0.25">
      <c r="W28" s="162">
        <v>42297</v>
      </c>
      <c r="X28" s="12">
        <v>118.47</v>
      </c>
      <c r="Y28" s="12">
        <v>120.07</v>
      </c>
      <c r="Z28" s="12">
        <v>117.6</v>
      </c>
      <c r="AA28" s="12">
        <v>119.89</v>
      </c>
      <c r="AB28" s="117">
        <v>2187500</v>
      </c>
      <c r="AC28" s="12">
        <v>119.89</v>
      </c>
      <c r="AD28" s="2">
        <f t="shared" si="1"/>
        <v>2.4699999999999989</v>
      </c>
      <c r="AE28" s="167">
        <f t="shared" si="2"/>
        <v>7.8177538668460222E-3</v>
      </c>
    </row>
    <row r="29" spans="2:31" x14ac:dyDescent="0.25">
      <c r="W29" s="162">
        <v>42296</v>
      </c>
      <c r="X29" s="12">
        <v>121</v>
      </c>
      <c r="Y29" s="12">
        <v>121.26</v>
      </c>
      <c r="Z29" s="12">
        <v>117.37</v>
      </c>
      <c r="AA29" s="12">
        <v>118.96</v>
      </c>
      <c r="AB29" s="117">
        <v>1853800</v>
      </c>
      <c r="AC29" s="12">
        <v>118.96</v>
      </c>
      <c r="AD29" s="2">
        <f t="shared" si="1"/>
        <v>3.8900000000000006</v>
      </c>
      <c r="AE29" s="167">
        <f t="shared" si="2"/>
        <v>-1.7427934252911559E-2</v>
      </c>
    </row>
    <row r="30" spans="2:31" x14ac:dyDescent="0.25">
      <c r="W30" s="162">
        <v>42293</v>
      </c>
      <c r="X30" s="12">
        <v>121.9</v>
      </c>
      <c r="Y30" s="12">
        <v>121.98</v>
      </c>
      <c r="Z30" s="12">
        <v>119.9</v>
      </c>
      <c r="AA30" s="12">
        <v>121.07</v>
      </c>
      <c r="AB30" s="117">
        <v>1975300</v>
      </c>
      <c r="AC30" s="12">
        <v>121.07</v>
      </c>
      <c r="AD30" s="2">
        <f t="shared" si="1"/>
        <v>2.0799999999999983</v>
      </c>
      <c r="AE30" s="167">
        <f t="shared" si="2"/>
        <v>-6.5643718716665855E-3</v>
      </c>
    </row>
    <row r="31" spans="2:31" x14ac:dyDescent="0.25">
      <c r="W31" s="162">
        <v>42292</v>
      </c>
      <c r="X31" s="12">
        <v>118</v>
      </c>
      <c r="Y31" s="12">
        <v>121.99</v>
      </c>
      <c r="Z31" s="12">
        <v>117.69</v>
      </c>
      <c r="AA31" s="12">
        <v>121.87</v>
      </c>
      <c r="AB31" s="117">
        <v>4929300</v>
      </c>
      <c r="AC31" s="12">
        <v>121.87</v>
      </c>
      <c r="AD31" s="2">
        <f t="shared" si="1"/>
        <v>4.2999999999999972</v>
      </c>
      <c r="AE31" s="167">
        <f t="shared" si="2"/>
        <v>3.7544696066746264E-2</v>
      </c>
    </row>
    <row r="32" spans="2:31" x14ac:dyDescent="0.25">
      <c r="W32" s="162">
        <v>42291</v>
      </c>
      <c r="X32" s="12">
        <v>113</v>
      </c>
      <c r="Y32" s="12">
        <v>117.76</v>
      </c>
      <c r="Z32" s="12">
        <v>112.38</v>
      </c>
      <c r="AA32" s="12">
        <v>117.46</v>
      </c>
      <c r="AB32" s="117">
        <v>3350900</v>
      </c>
      <c r="AC32" s="12">
        <v>117.46</v>
      </c>
      <c r="AD32" s="2">
        <f t="shared" si="1"/>
        <v>5.3800000000000097</v>
      </c>
      <c r="AE32" s="167">
        <f t="shared" si="2"/>
        <v>3.5619820137541724E-2</v>
      </c>
    </row>
    <row r="33" spans="15:31" x14ac:dyDescent="0.25">
      <c r="W33" s="162">
        <v>42290</v>
      </c>
      <c r="X33" s="12">
        <v>116.34</v>
      </c>
      <c r="Y33" s="12">
        <v>116.67</v>
      </c>
      <c r="Z33" s="12">
        <v>113.21</v>
      </c>
      <c r="AA33" s="12">
        <v>113.42</v>
      </c>
      <c r="AB33" s="117">
        <v>3232400</v>
      </c>
      <c r="AC33" s="12">
        <v>113.42</v>
      </c>
      <c r="AD33" s="2">
        <f t="shared" si="1"/>
        <v>3.460000000000008</v>
      </c>
      <c r="AE33" s="167">
        <f t="shared" si="2"/>
        <v>-3.6199864038069407E-2</v>
      </c>
    </row>
    <row r="34" spans="15:31" x14ac:dyDescent="0.25">
      <c r="W34" s="162">
        <v>42289</v>
      </c>
      <c r="X34" s="12">
        <v>117.59</v>
      </c>
      <c r="Y34" s="12">
        <v>117.98</v>
      </c>
      <c r="Z34" s="12">
        <v>115.76</v>
      </c>
      <c r="AA34" s="12">
        <v>117.68</v>
      </c>
      <c r="AB34" s="117">
        <v>2418400</v>
      </c>
      <c r="AC34" s="12">
        <v>117.68</v>
      </c>
      <c r="AD34" s="2">
        <f t="shared" si="1"/>
        <v>2.2199999999999989</v>
      </c>
      <c r="AE34" s="167">
        <f t="shared" si="2"/>
        <v>6.5862629373023562E-3</v>
      </c>
    </row>
    <row r="35" spans="15:31" x14ac:dyDescent="0.25">
      <c r="W35" s="162">
        <v>42286</v>
      </c>
      <c r="X35" s="12">
        <v>116.56</v>
      </c>
      <c r="Y35" s="12">
        <v>118.08</v>
      </c>
      <c r="Z35" s="12">
        <v>115.54</v>
      </c>
      <c r="AA35" s="12">
        <v>116.91</v>
      </c>
      <c r="AB35" s="117">
        <v>3439300</v>
      </c>
      <c r="AC35" s="12">
        <v>116.91</v>
      </c>
      <c r="AD35" s="2">
        <f t="shared" si="1"/>
        <v>2.539999999999992</v>
      </c>
      <c r="AE35" s="167">
        <f t="shared" si="2"/>
        <v>1.8853372182705552E-3</v>
      </c>
    </row>
    <row r="36" spans="15:31" x14ac:dyDescent="0.25">
      <c r="W36" s="162">
        <v>42285</v>
      </c>
      <c r="X36" s="12">
        <v>117.52</v>
      </c>
      <c r="Y36" s="12">
        <v>117.96</v>
      </c>
      <c r="Z36" s="12">
        <v>113.79</v>
      </c>
      <c r="AA36" s="12">
        <v>116.69</v>
      </c>
      <c r="AB36" s="117">
        <v>4134100</v>
      </c>
      <c r="AC36" s="12">
        <v>116.69</v>
      </c>
      <c r="AD36" s="2">
        <f t="shared" si="1"/>
        <v>4.1699999999999875</v>
      </c>
      <c r="AE36" s="167">
        <f t="shared" si="2"/>
        <v>-1.6436277815239375E-2</v>
      </c>
    </row>
    <row r="37" spans="15:31" x14ac:dyDescent="0.25">
      <c r="W37" s="162">
        <v>42284</v>
      </c>
      <c r="X37" s="12">
        <v>118.65</v>
      </c>
      <c r="Y37" s="12">
        <v>119.54</v>
      </c>
      <c r="Z37" s="12">
        <v>115.82</v>
      </c>
      <c r="AA37" s="12">
        <v>118.64</v>
      </c>
      <c r="AB37" s="117">
        <v>3715000</v>
      </c>
      <c r="AC37" s="12">
        <v>118.64</v>
      </c>
      <c r="AD37" s="2">
        <f t="shared" si="1"/>
        <v>3.7200000000000131</v>
      </c>
      <c r="AE37" s="167">
        <f t="shared" si="2"/>
        <v>1.3064640081974277E-2</v>
      </c>
    </row>
    <row r="38" spans="15:31" x14ac:dyDescent="0.25">
      <c r="W38" s="162">
        <v>42283</v>
      </c>
      <c r="X38" s="12">
        <v>120.76</v>
      </c>
      <c r="Y38" s="12">
        <v>121.01</v>
      </c>
      <c r="Z38" s="12">
        <v>111.53</v>
      </c>
      <c r="AA38" s="12">
        <v>117.11</v>
      </c>
      <c r="AB38" s="117">
        <v>11584600</v>
      </c>
      <c r="AC38" s="12">
        <v>117.11</v>
      </c>
      <c r="AD38" s="2">
        <f t="shared" si="1"/>
        <v>9.480000000000004</v>
      </c>
      <c r="AE38" s="167">
        <f t="shared" si="2"/>
        <v>-3.3905296155749887E-2</v>
      </c>
    </row>
    <row r="39" spans="15:31" x14ac:dyDescent="0.25">
      <c r="W39" s="162">
        <v>42282</v>
      </c>
      <c r="X39" s="12">
        <v>123.96</v>
      </c>
      <c r="Y39" s="12">
        <v>124.87</v>
      </c>
      <c r="Z39" s="12">
        <v>120.96</v>
      </c>
      <c r="AA39" s="12">
        <v>121.22</v>
      </c>
      <c r="AB39" s="117">
        <v>3883200</v>
      </c>
      <c r="AC39" s="12">
        <v>121.22</v>
      </c>
      <c r="AD39" s="2">
        <f t="shared" si="1"/>
        <v>3.9100000000000108</v>
      </c>
      <c r="AE39" s="167">
        <f t="shared" si="2"/>
        <v>-1.7108570501905507E-2</v>
      </c>
    </row>
    <row r="40" spans="15:31" x14ac:dyDescent="0.25">
      <c r="W40" s="162">
        <v>42279</v>
      </c>
      <c r="X40" s="12">
        <v>119.99</v>
      </c>
      <c r="Y40" s="12">
        <v>123.36</v>
      </c>
      <c r="Z40" s="12">
        <v>118.21</v>
      </c>
      <c r="AA40" s="12">
        <v>123.33</v>
      </c>
      <c r="AB40" s="117">
        <v>3494000</v>
      </c>
      <c r="AC40" s="12">
        <v>123.33</v>
      </c>
      <c r="AD40" s="2">
        <f t="shared" si="1"/>
        <v>5.1500000000000057</v>
      </c>
      <c r="AE40" s="167">
        <f t="shared" si="2"/>
        <v>9.7429179629933138E-3</v>
      </c>
    </row>
    <row r="41" spans="15:31" ht="20.25" thickBot="1" x14ac:dyDescent="0.35">
      <c r="O41" s="338" t="s">
        <v>78</v>
      </c>
      <c r="P41" s="338"/>
      <c r="T41" s="113" t="s">
        <v>129</v>
      </c>
      <c r="W41" s="162">
        <v>42278</v>
      </c>
      <c r="X41" s="12">
        <v>123.11</v>
      </c>
      <c r="Y41" s="12">
        <v>124.9</v>
      </c>
      <c r="Z41" s="12">
        <v>119.5</v>
      </c>
      <c r="AA41" s="12">
        <v>122.14</v>
      </c>
      <c r="AB41" s="117">
        <v>4550200</v>
      </c>
      <c r="AC41" s="12">
        <v>122.14</v>
      </c>
      <c r="AD41" s="2">
        <f t="shared" si="1"/>
        <v>5.4000000000000057</v>
      </c>
      <c r="AE41" s="167">
        <f t="shared" si="2"/>
        <v>-2.2958163346932237E-2</v>
      </c>
    </row>
    <row r="42" spans="15:31" ht="15.75" thickTop="1" x14ac:dyDescent="0.25">
      <c r="O42" s="105">
        <v>1.1000000000000001</v>
      </c>
      <c r="P42" s="105">
        <f>O42*$Q$4</f>
        <v>141.22899999999998</v>
      </c>
      <c r="Q42" s="2"/>
      <c r="T42" s="164" t="s">
        <v>114</v>
      </c>
      <c r="U42" s="120">
        <v>128.34</v>
      </c>
      <c r="W42" s="162">
        <v>42277</v>
      </c>
      <c r="X42" s="12">
        <v>121.79</v>
      </c>
      <c r="Y42" s="12">
        <v>125.23</v>
      </c>
      <c r="Z42" s="12">
        <v>121</v>
      </c>
      <c r="AA42" s="12">
        <v>125.01</v>
      </c>
      <c r="AB42" s="117">
        <v>4375600</v>
      </c>
      <c r="AC42" s="12">
        <v>125.01</v>
      </c>
      <c r="AD42" s="2">
        <f t="shared" si="1"/>
        <v>4.230000000000004</v>
      </c>
      <c r="AE42" s="167">
        <f t="shared" si="2"/>
        <v>4.4622712459263081E-2</v>
      </c>
    </row>
    <row r="43" spans="15:31" x14ac:dyDescent="0.25">
      <c r="O43" s="105">
        <v>1.0900000000000001</v>
      </c>
      <c r="P43" s="105">
        <f t="shared" ref="P43:P62" si="5">O43*$Q$4</f>
        <v>139.9451</v>
      </c>
      <c r="Q43" s="2"/>
      <c r="T43" s="165" t="s">
        <v>115</v>
      </c>
      <c r="U43" s="110">
        <v>129</v>
      </c>
      <c r="W43" s="162">
        <v>42276</v>
      </c>
      <c r="X43" s="12">
        <v>121.91</v>
      </c>
      <c r="Y43" s="12">
        <v>122.48</v>
      </c>
      <c r="Z43" s="12">
        <v>118.06</v>
      </c>
      <c r="AA43" s="12">
        <v>119.67</v>
      </c>
      <c r="AB43" s="117">
        <v>4796400</v>
      </c>
      <c r="AC43" s="12">
        <v>119.67</v>
      </c>
      <c r="AD43" s="2">
        <f t="shared" si="1"/>
        <v>4.4200000000000017</v>
      </c>
      <c r="AE43" s="167">
        <f t="shared" si="2"/>
        <v>-9.7641704592469347E-3</v>
      </c>
    </row>
    <row r="44" spans="15:31" x14ac:dyDescent="0.25">
      <c r="O44" s="105">
        <v>1.08</v>
      </c>
      <c r="P44" s="105">
        <f t="shared" si="5"/>
        <v>138.66120000000001</v>
      </c>
      <c r="Q44" s="2"/>
      <c r="T44" s="165" t="s">
        <v>116</v>
      </c>
      <c r="U44" s="110" t="s">
        <v>262</v>
      </c>
      <c r="W44" s="162">
        <v>42275</v>
      </c>
      <c r="X44" s="12">
        <v>125.96</v>
      </c>
      <c r="Y44" s="12">
        <v>128.16999999999999</v>
      </c>
      <c r="Z44" s="12">
        <v>120.81</v>
      </c>
      <c r="AA44" s="12">
        <v>120.85</v>
      </c>
      <c r="AB44" s="117">
        <v>3954900</v>
      </c>
      <c r="AC44" s="12">
        <v>120.85</v>
      </c>
      <c r="AD44" s="2">
        <f t="shared" si="1"/>
        <v>7.3599999999999852</v>
      </c>
      <c r="AE44" s="167">
        <f t="shared" si="2"/>
        <v>-4.647309452422288E-2</v>
      </c>
    </row>
    <row r="45" spans="15:31" x14ac:dyDescent="0.25">
      <c r="O45" s="105">
        <v>1.07</v>
      </c>
      <c r="P45" s="105">
        <f t="shared" si="5"/>
        <v>137.37729999999999</v>
      </c>
      <c r="Q45" s="2"/>
      <c r="T45" s="165" t="s">
        <v>117</v>
      </c>
      <c r="U45" s="110" t="s">
        <v>321</v>
      </c>
      <c r="W45" s="162">
        <v>42272</v>
      </c>
      <c r="X45" s="12">
        <v>125.96</v>
      </c>
      <c r="Y45" s="12">
        <v>128.93</v>
      </c>
      <c r="Z45" s="12">
        <v>125.2</v>
      </c>
      <c r="AA45" s="12">
        <v>126.74</v>
      </c>
      <c r="AB45" s="117">
        <v>3459900</v>
      </c>
      <c r="AC45" s="12">
        <v>126.74</v>
      </c>
      <c r="AD45" s="2">
        <f t="shared" si="1"/>
        <v>3.730000000000004</v>
      </c>
      <c r="AE45" s="167">
        <f t="shared" si="2"/>
        <v>2.1273166800966914E-2</v>
      </c>
    </row>
    <row r="46" spans="15:31" x14ac:dyDescent="0.25">
      <c r="O46" s="105">
        <v>1.06</v>
      </c>
      <c r="P46" s="105">
        <f t="shared" si="5"/>
        <v>136.0934</v>
      </c>
      <c r="Q46" s="2"/>
      <c r="T46" s="165" t="s">
        <v>118</v>
      </c>
      <c r="U46" s="110">
        <v>162</v>
      </c>
      <c r="W46" s="162">
        <v>42271</v>
      </c>
      <c r="X46" s="12">
        <v>124.1</v>
      </c>
      <c r="Y46" s="12">
        <v>125.35</v>
      </c>
      <c r="Z46" s="12">
        <v>119.45</v>
      </c>
      <c r="AA46" s="12">
        <v>124.1</v>
      </c>
      <c r="AB46" s="117">
        <v>4499500</v>
      </c>
      <c r="AC46" s="12">
        <v>124.1</v>
      </c>
      <c r="AD46" s="2">
        <f t="shared" si="1"/>
        <v>5.8999999999999915</v>
      </c>
      <c r="AE46" s="167">
        <f t="shared" si="2"/>
        <v>-1.1470447666082628E-2</v>
      </c>
    </row>
    <row r="47" spans="15:31" x14ac:dyDescent="0.25">
      <c r="O47" s="105">
        <v>1.05</v>
      </c>
      <c r="P47" s="105">
        <f t="shared" si="5"/>
        <v>134.80949999999999</v>
      </c>
      <c r="Q47" s="2"/>
      <c r="T47" s="165" t="s">
        <v>119</v>
      </c>
      <c r="U47" s="110">
        <v>0.91486900000000004</v>
      </c>
      <c r="W47" s="162">
        <v>42270</v>
      </c>
      <c r="X47" s="12">
        <v>124.82</v>
      </c>
      <c r="Y47" s="12">
        <v>127.8</v>
      </c>
      <c r="Z47" s="12">
        <v>123.81</v>
      </c>
      <c r="AA47" s="12">
        <v>125.54</v>
      </c>
      <c r="AB47" s="117">
        <v>2187900</v>
      </c>
      <c r="AC47" s="12">
        <v>125.54</v>
      </c>
      <c r="AD47" s="2">
        <f t="shared" si="1"/>
        <v>3.9899999999999949</v>
      </c>
      <c r="AE47" s="167">
        <f t="shared" si="2"/>
        <v>6.736166800320742E-3</v>
      </c>
    </row>
    <row r="48" spans="15:31" x14ac:dyDescent="0.25">
      <c r="O48" s="105">
        <v>1.04</v>
      </c>
      <c r="P48" s="105">
        <f t="shared" si="5"/>
        <v>133.5256</v>
      </c>
      <c r="Q48" s="2"/>
      <c r="T48" s="165" t="s">
        <v>141</v>
      </c>
      <c r="U48" s="110" t="s">
        <v>184</v>
      </c>
      <c r="W48" s="162">
        <v>42269</v>
      </c>
      <c r="X48" s="12">
        <v>124.99</v>
      </c>
      <c r="Y48" s="12">
        <v>125.84</v>
      </c>
      <c r="Z48" s="12">
        <v>123.7</v>
      </c>
      <c r="AA48" s="12">
        <v>124.7</v>
      </c>
      <c r="AB48" s="117">
        <v>2248300</v>
      </c>
      <c r="AC48" s="12">
        <v>124.7</v>
      </c>
      <c r="AD48" s="2">
        <f t="shared" si="1"/>
        <v>2.1400000000000006</v>
      </c>
      <c r="AE48" s="167">
        <f t="shared" si="2"/>
        <v>-2.0116297344020095E-2</v>
      </c>
    </row>
    <row r="49" spans="15:31" x14ac:dyDescent="0.25">
      <c r="O49" s="105">
        <v>1.03</v>
      </c>
      <c r="P49" s="105">
        <f t="shared" si="5"/>
        <v>132.24169999999998</v>
      </c>
      <c r="Q49" s="2"/>
      <c r="T49" s="165"/>
      <c r="U49" s="110"/>
      <c r="W49" s="162">
        <v>42268</v>
      </c>
      <c r="X49" s="12">
        <v>128.37</v>
      </c>
      <c r="Y49" s="12">
        <v>129.38</v>
      </c>
      <c r="Z49" s="12">
        <v>126.22</v>
      </c>
      <c r="AA49" s="12">
        <v>127.26</v>
      </c>
      <c r="AB49" s="117">
        <v>1651500</v>
      </c>
      <c r="AC49" s="12">
        <v>127.26</v>
      </c>
      <c r="AD49" s="2">
        <f t="shared" si="1"/>
        <v>3.1599999999999966</v>
      </c>
      <c r="AE49" s="167">
        <f t="shared" si="2"/>
        <v>-2.5864095932283115E-3</v>
      </c>
    </row>
    <row r="50" spans="15:31" x14ac:dyDescent="0.25">
      <c r="O50" s="105">
        <v>1.02</v>
      </c>
      <c r="P50" s="105">
        <f t="shared" si="5"/>
        <v>130.95779999999999</v>
      </c>
      <c r="Q50" s="2"/>
      <c r="T50" s="165" t="s">
        <v>121</v>
      </c>
      <c r="U50" s="110" t="s">
        <v>322</v>
      </c>
      <c r="W50" s="162">
        <v>42265</v>
      </c>
      <c r="X50" s="12">
        <v>128.54</v>
      </c>
      <c r="Y50" s="12">
        <v>129.49</v>
      </c>
      <c r="Z50" s="12">
        <v>126.6</v>
      </c>
      <c r="AA50" s="12">
        <v>127.59</v>
      </c>
      <c r="AB50" s="117">
        <v>4402100</v>
      </c>
      <c r="AC50" s="12">
        <v>127.59</v>
      </c>
      <c r="AD50" s="2">
        <f t="shared" si="1"/>
        <v>2.8900000000000148</v>
      </c>
      <c r="AE50" s="167">
        <f t="shared" si="2"/>
        <v>-2.3122272414057177E-2</v>
      </c>
    </row>
    <row r="51" spans="15:31" x14ac:dyDescent="0.25">
      <c r="O51" s="105">
        <v>1.01</v>
      </c>
      <c r="P51" s="105">
        <f t="shared" si="5"/>
        <v>129.67389999999997</v>
      </c>
      <c r="Q51" s="2"/>
      <c r="T51" s="165" t="s">
        <v>122</v>
      </c>
      <c r="U51" s="110" t="s">
        <v>250</v>
      </c>
      <c r="W51" s="162">
        <v>42264</v>
      </c>
      <c r="X51" s="12">
        <v>131.51</v>
      </c>
      <c r="Y51" s="12">
        <v>133.06</v>
      </c>
      <c r="Z51" s="12">
        <v>130.19999999999999</v>
      </c>
      <c r="AA51" s="12">
        <v>130.61000000000001</v>
      </c>
      <c r="AB51" s="117">
        <v>1991800</v>
      </c>
      <c r="AC51" s="12">
        <v>130.61000000000001</v>
      </c>
      <c r="AD51" s="2">
        <f t="shared" si="1"/>
        <v>2.8600000000000136</v>
      </c>
      <c r="AE51" s="167">
        <f t="shared" si="2"/>
        <v>-6.6925241463229312E-3</v>
      </c>
    </row>
    <row r="52" spans="15:31" x14ac:dyDescent="0.25">
      <c r="O52" s="105">
        <v>1</v>
      </c>
      <c r="P52" s="105">
        <f t="shared" si="5"/>
        <v>128.38999999999999</v>
      </c>
      <c r="Q52" s="2"/>
      <c r="T52" s="165" t="s">
        <v>123</v>
      </c>
      <c r="U52" s="112">
        <v>2139595</v>
      </c>
      <c r="W52" s="162">
        <v>42263</v>
      </c>
      <c r="X52" s="12">
        <v>133.88999999999999</v>
      </c>
      <c r="Y52" s="12">
        <v>133.88999999999999</v>
      </c>
      <c r="Z52" s="12">
        <v>130.26</v>
      </c>
      <c r="AA52" s="12">
        <v>131.49</v>
      </c>
      <c r="AB52" s="117">
        <v>2731700</v>
      </c>
      <c r="AC52" s="12">
        <v>131.49</v>
      </c>
      <c r="AD52" s="2">
        <f t="shared" si="1"/>
        <v>3.6299999999999955</v>
      </c>
      <c r="AE52" s="167" t="e">
        <f t="shared" si="2"/>
        <v>#DIV/0!</v>
      </c>
    </row>
    <row r="53" spans="15:31" x14ac:dyDescent="0.25">
      <c r="O53" s="105">
        <v>0.99</v>
      </c>
      <c r="P53" s="105">
        <f t="shared" si="5"/>
        <v>127.10609999999998</v>
      </c>
      <c r="Q53" s="2"/>
      <c r="T53" s="165" t="s">
        <v>126</v>
      </c>
      <c r="U53" s="112">
        <v>3573550</v>
      </c>
      <c r="W53" s="162">
        <v>42263</v>
      </c>
      <c r="X53" s="12" t="s">
        <v>185</v>
      </c>
      <c r="Y53" s="12"/>
      <c r="Z53" s="12"/>
      <c r="AA53" s="12"/>
      <c r="AB53" s="117"/>
      <c r="AC53" s="12"/>
      <c r="AD53" s="2">
        <f t="shared" si="1"/>
        <v>0</v>
      </c>
      <c r="AE53" s="167">
        <f t="shared" si="2"/>
        <v>-1</v>
      </c>
    </row>
    <row r="54" spans="15:31" x14ac:dyDescent="0.25">
      <c r="O54" s="105">
        <v>0.98</v>
      </c>
      <c r="P54" s="105">
        <f t="shared" si="5"/>
        <v>125.82219999999998</v>
      </c>
      <c r="Q54" s="2"/>
      <c r="T54" s="165" t="s">
        <v>124</v>
      </c>
      <c r="U54" s="110" t="s">
        <v>323</v>
      </c>
      <c r="W54" s="162">
        <v>42262</v>
      </c>
      <c r="X54" s="12">
        <v>132.13</v>
      </c>
      <c r="Y54" s="12">
        <v>134.94999999999999</v>
      </c>
      <c r="Z54" s="12">
        <v>131</v>
      </c>
      <c r="AA54" s="12">
        <v>134.38</v>
      </c>
      <c r="AB54" s="117">
        <v>3080400</v>
      </c>
      <c r="AC54" s="12">
        <v>133.96</v>
      </c>
      <c r="AD54" s="2">
        <f t="shared" si="1"/>
        <v>3.9499999999999886</v>
      </c>
      <c r="AE54" s="167">
        <f t="shared" si="2"/>
        <v>2.4315644593974728E-2</v>
      </c>
    </row>
    <row r="55" spans="15:31" x14ac:dyDescent="0.25">
      <c r="O55" s="105">
        <v>0.97</v>
      </c>
      <c r="P55" s="105">
        <f t="shared" si="5"/>
        <v>124.53829999999998</v>
      </c>
      <c r="T55" s="165" t="s">
        <v>127</v>
      </c>
      <c r="U55" s="110">
        <v>33.68</v>
      </c>
      <c r="W55" s="162">
        <v>42261</v>
      </c>
      <c r="X55" s="12">
        <v>132.5</v>
      </c>
      <c r="Y55" s="12">
        <v>133.72999999999999</v>
      </c>
      <c r="Z55" s="12">
        <v>130.6</v>
      </c>
      <c r="AA55" s="12">
        <v>131.19</v>
      </c>
      <c r="AB55" s="117">
        <v>3464300</v>
      </c>
      <c r="AC55" s="12">
        <v>130.78</v>
      </c>
      <c r="AD55" s="2">
        <f t="shared" si="1"/>
        <v>3.1299999999999955</v>
      </c>
      <c r="AE55" s="167">
        <f t="shared" si="2"/>
        <v>8.4181525981485983E-4</v>
      </c>
    </row>
    <row r="56" spans="15:31" x14ac:dyDescent="0.25">
      <c r="O56" s="105">
        <v>0.96</v>
      </c>
      <c r="P56" s="105">
        <f t="shared" si="5"/>
        <v>123.25439999999998</v>
      </c>
      <c r="T56" s="165" t="s">
        <v>128</v>
      </c>
      <c r="U56" s="110">
        <v>3.81</v>
      </c>
      <c r="W56" s="162">
        <v>42258</v>
      </c>
      <c r="X56" s="12">
        <v>128.16</v>
      </c>
      <c r="Y56" s="12">
        <v>131.22</v>
      </c>
      <c r="Z56" s="12">
        <v>126.94</v>
      </c>
      <c r="AA56" s="12">
        <v>131.08000000000001</v>
      </c>
      <c r="AB56" s="117">
        <v>3960600</v>
      </c>
      <c r="AC56" s="12">
        <v>130.66999999999999</v>
      </c>
      <c r="AD56" s="2">
        <f t="shared" si="1"/>
        <v>4.2800000000000011</v>
      </c>
      <c r="AE56" s="167">
        <f t="shared" si="2"/>
        <v>1.8313591022443898E-2</v>
      </c>
    </row>
    <row r="57" spans="15:31" x14ac:dyDescent="0.25">
      <c r="O57" s="105">
        <v>0.95</v>
      </c>
      <c r="P57" s="105">
        <f t="shared" si="5"/>
        <v>121.97049999999999</v>
      </c>
      <c r="T57" s="165" t="s">
        <v>125</v>
      </c>
      <c r="U57" s="110" t="s">
        <v>256</v>
      </c>
      <c r="W57" s="162">
        <v>42257</v>
      </c>
      <c r="X57" s="12">
        <v>128.54</v>
      </c>
      <c r="Y57" s="12">
        <v>129.16</v>
      </c>
      <c r="Z57" s="12">
        <v>124.8</v>
      </c>
      <c r="AA57" s="12">
        <v>128.72</v>
      </c>
      <c r="AB57" s="117">
        <v>3622400</v>
      </c>
      <c r="AC57" s="12">
        <v>128.32</v>
      </c>
      <c r="AD57" s="2">
        <f t="shared" si="1"/>
        <v>4.3599999999999994</v>
      </c>
      <c r="AE57" s="167">
        <f t="shared" si="2"/>
        <v>1.2226867555415355E-2</v>
      </c>
    </row>
    <row r="58" spans="15:31" x14ac:dyDescent="0.25">
      <c r="O58" s="105">
        <v>0.94</v>
      </c>
      <c r="P58" s="105">
        <f t="shared" si="5"/>
        <v>120.68659999999998</v>
      </c>
      <c r="W58" s="162">
        <v>42256</v>
      </c>
      <c r="X58" s="12">
        <v>130.18</v>
      </c>
      <c r="Y58" s="12">
        <v>131.79</v>
      </c>
      <c r="Z58" s="12">
        <v>126.3</v>
      </c>
      <c r="AA58" s="12">
        <v>127.17</v>
      </c>
      <c r="AB58" s="117">
        <v>3150200</v>
      </c>
      <c r="AC58" s="12">
        <v>126.77</v>
      </c>
      <c r="AD58" s="2">
        <f t="shared" si="1"/>
        <v>5.4899999999999949</v>
      </c>
      <c r="AE58" s="167">
        <f t="shared" si="2"/>
        <v>-1.5455110282696416E-2</v>
      </c>
    </row>
    <row r="59" spans="15:31" x14ac:dyDescent="0.25">
      <c r="O59" s="105">
        <v>0.93</v>
      </c>
      <c r="P59" s="105">
        <f t="shared" si="5"/>
        <v>119.4027</v>
      </c>
      <c r="W59" s="162">
        <v>42255</v>
      </c>
      <c r="X59" s="12">
        <v>125.4</v>
      </c>
      <c r="Y59" s="12">
        <v>129.33000000000001</v>
      </c>
      <c r="Z59" s="12">
        <v>124.82</v>
      </c>
      <c r="AA59" s="12">
        <v>129.16</v>
      </c>
      <c r="AB59" s="117">
        <v>3547700</v>
      </c>
      <c r="AC59" s="12">
        <v>128.76</v>
      </c>
      <c r="AD59" s="2">
        <f t="shared" si="1"/>
        <v>4.5100000000000193</v>
      </c>
      <c r="AE59" s="167">
        <f t="shared" si="2"/>
        <v>6.6158814275068201E-2</v>
      </c>
    </row>
    <row r="60" spans="15:31" x14ac:dyDescent="0.25">
      <c r="O60" s="105">
        <v>0.92</v>
      </c>
      <c r="P60" s="105">
        <f t="shared" si="5"/>
        <v>118.11879999999999</v>
      </c>
      <c r="W60" s="162">
        <v>42251</v>
      </c>
      <c r="X60" s="12">
        <v>121.24</v>
      </c>
      <c r="Y60" s="12">
        <v>123.81</v>
      </c>
      <c r="Z60" s="12">
        <v>120.65</v>
      </c>
      <c r="AA60" s="12">
        <v>121.15</v>
      </c>
      <c r="AB60" s="117">
        <v>2492300</v>
      </c>
      <c r="AC60" s="12">
        <v>120.77</v>
      </c>
      <c r="AD60" s="2">
        <f t="shared" si="1"/>
        <v>3.1599999999999966</v>
      </c>
      <c r="AE60" s="167">
        <f t="shared" si="2"/>
        <v>-2.1154157886205227E-2</v>
      </c>
    </row>
    <row r="61" spans="15:31" x14ac:dyDescent="0.25">
      <c r="O61" s="105">
        <v>0.91</v>
      </c>
      <c r="P61" s="105">
        <f t="shared" si="5"/>
        <v>116.83489999999999</v>
      </c>
      <c r="W61" s="162">
        <v>42250</v>
      </c>
      <c r="X61" s="12">
        <v>125.4</v>
      </c>
      <c r="Y61" s="12">
        <v>126.9</v>
      </c>
      <c r="Z61" s="12">
        <v>123.21</v>
      </c>
      <c r="AA61" s="12">
        <v>123.77</v>
      </c>
      <c r="AB61" s="117">
        <v>2995400</v>
      </c>
      <c r="AC61" s="12">
        <v>123.38</v>
      </c>
      <c r="AD61" s="2">
        <f t="shared" si="1"/>
        <v>3.6900000000000119</v>
      </c>
      <c r="AE61" s="167">
        <f t="shared" si="2"/>
        <v>-2.1835826930853841E-3</v>
      </c>
    </row>
    <row r="62" spans="15:31" x14ac:dyDescent="0.25">
      <c r="O62" s="105">
        <v>0.9</v>
      </c>
      <c r="P62" s="105">
        <f t="shared" si="5"/>
        <v>115.55099999999999</v>
      </c>
      <c r="W62" s="162">
        <v>42249</v>
      </c>
      <c r="X62" s="12">
        <v>122.15</v>
      </c>
      <c r="Y62" s="12">
        <v>124.07</v>
      </c>
      <c r="Z62" s="12">
        <v>120.16</v>
      </c>
      <c r="AA62" s="12">
        <v>124.04</v>
      </c>
      <c r="AB62" s="117">
        <v>3670000</v>
      </c>
      <c r="AC62" s="12">
        <v>123.65</v>
      </c>
      <c r="AD62" s="2">
        <f t="shared" si="1"/>
        <v>3.9099999999999966</v>
      </c>
      <c r="AE62" s="167">
        <f t="shared" si="2"/>
        <v>3.9075630252100924E-2</v>
      </c>
    </row>
    <row r="63" spans="15:31" x14ac:dyDescent="0.25">
      <c r="W63" s="162">
        <v>42248</v>
      </c>
      <c r="X63" s="12">
        <v>121.52</v>
      </c>
      <c r="Y63" s="12">
        <v>125.02</v>
      </c>
      <c r="Z63" s="12">
        <v>118.1</v>
      </c>
      <c r="AA63" s="12">
        <v>119.37</v>
      </c>
      <c r="AB63" s="117">
        <v>4974900</v>
      </c>
      <c r="AC63" s="12">
        <v>119</v>
      </c>
      <c r="AD63" s="2">
        <f t="shared" si="1"/>
        <v>6.9200000000000017</v>
      </c>
      <c r="AE63" s="167">
        <f t="shared" si="2"/>
        <v>-5.2396878483835008E-2</v>
      </c>
    </row>
    <row r="64" spans="15:31" x14ac:dyDescent="0.25">
      <c r="W64" s="162">
        <v>42247</v>
      </c>
      <c r="X64" s="12">
        <v>126.64</v>
      </c>
      <c r="Y64" s="12">
        <v>128.04</v>
      </c>
      <c r="Z64" s="12">
        <v>125</v>
      </c>
      <c r="AA64" s="12">
        <v>125.97</v>
      </c>
      <c r="AB64" s="117">
        <v>3008700</v>
      </c>
      <c r="AC64" s="12">
        <v>125.58</v>
      </c>
      <c r="AD64" s="2">
        <f t="shared" si="1"/>
        <v>3.039999999999992</v>
      </c>
      <c r="AE64" s="167">
        <f t="shared" si="2"/>
        <v>-1.289105486558717E-2</v>
      </c>
    </row>
    <row r="65" spans="23:31" x14ac:dyDescent="0.25">
      <c r="W65" s="162">
        <v>42244</v>
      </c>
      <c r="X65" s="12">
        <v>125.53</v>
      </c>
      <c r="Y65" s="12">
        <v>127.72</v>
      </c>
      <c r="Z65" s="12">
        <v>124.69</v>
      </c>
      <c r="AA65" s="12">
        <v>127.62</v>
      </c>
      <c r="AB65" s="117">
        <v>3632200</v>
      </c>
      <c r="AC65" s="12">
        <v>127.22</v>
      </c>
      <c r="AD65" s="2">
        <f t="shared" si="1"/>
        <v>3.0300000000000011</v>
      </c>
      <c r="AE65" s="167">
        <f t="shared" si="2"/>
        <v>1.0725351553189766E-2</v>
      </c>
    </row>
    <row r="66" spans="23:31" x14ac:dyDescent="0.25">
      <c r="W66" s="162">
        <v>42243</v>
      </c>
      <c r="X66" s="12">
        <v>120.5</v>
      </c>
      <c r="Y66" s="12">
        <v>127</v>
      </c>
      <c r="Z66" s="12">
        <v>120.38</v>
      </c>
      <c r="AA66" s="12">
        <v>126.26</v>
      </c>
      <c r="AB66" s="117">
        <v>9188200</v>
      </c>
      <c r="AC66" s="12">
        <v>125.87</v>
      </c>
      <c r="AD66" s="2">
        <f t="shared" si="1"/>
        <v>6.6200000000000045</v>
      </c>
      <c r="AE66" s="167">
        <f t="shared" si="2"/>
        <v>8.6584944751381121E-2</v>
      </c>
    </row>
    <row r="67" spans="23:31" x14ac:dyDescent="0.25">
      <c r="W67" s="162">
        <v>42242</v>
      </c>
      <c r="X67" s="12">
        <v>112.6</v>
      </c>
      <c r="Y67" s="12">
        <v>116.74</v>
      </c>
      <c r="Z67" s="12">
        <v>111.18</v>
      </c>
      <c r="AA67" s="12">
        <v>116.2</v>
      </c>
      <c r="AB67" s="117">
        <v>5935400</v>
      </c>
      <c r="AC67" s="12">
        <v>115.84</v>
      </c>
      <c r="AD67" s="2">
        <f t="shared" ref="AD67:AD69" si="6">Y67-Z67</f>
        <v>5.5599999999999881</v>
      </c>
      <c r="AE67" s="167">
        <f t="shared" ref="AE67:AE69" si="7">AC67/AC68-1</f>
        <v>7.0906905796431552E-2</v>
      </c>
    </row>
    <row r="68" spans="23:31" x14ac:dyDescent="0.25">
      <c r="W68" s="162">
        <v>42241</v>
      </c>
      <c r="X68" s="12">
        <v>114.13</v>
      </c>
      <c r="Y68" s="12">
        <v>115</v>
      </c>
      <c r="Z68" s="12">
        <v>108.2</v>
      </c>
      <c r="AA68" s="12">
        <v>108.51</v>
      </c>
      <c r="AB68" s="117">
        <v>4392100</v>
      </c>
      <c r="AC68" s="12">
        <v>108.17</v>
      </c>
      <c r="AD68" s="2">
        <f t="shared" si="6"/>
        <v>6.7999999999999972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3" priority="10">
      <formula>Q7&gt;0</formula>
    </cfRule>
    <cfRule type="expression" dxfId="8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1" priority="3">
      <formula>F17&gt;0</formula>
    </cfRule>
    <cfRule type="expression" dxfId="80" priority="4">
      <formula>F17&lt;0</formula>
    </cfRule>
  </conditionalFormatting>
  <conditionalFormatting sqref="H17:H19">
    <cfRule type="expression" dxfId="79" priority="1">
      <formula>H17&gt;0</formula>
    </cfRule>
    <cfRule type="expression" dxfId="7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42333</v>
      </c>
      <c r="X2" s="12">
        <v>118.29</v>
      </c>
      <c r="Y2" s="12">
        <v>119.34</v>
      </c>
      <c r="Z2" s="12">
        <v>118.15</v>
      </c>
      <c r="AA2" s="12">
        <v>118.67</v>
      </c>
      <c r="AB2" s="117">
        <v>4728500</v>
      </c>
      <c r="AC2" s="12">
        <v>118.67</v>
      </c>
      <c r="AD2" s="2">
        <f>Y2-Z2</f>
        <v>1.1899999999999977</v>
      </c>
      <c r="AE2" s="167">
        <f>AC2/AC3-1</f>
        <v>6.1042814752012564E-3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118.67</v>
      </c>
      <c r="T3" s="1">
        <v>42231</v>
      </c>
      <c r="U3" t="s">
        <v>187</v>
      </c>
      <c r="W3" s="162">
        <v>42332</v>
      </c>
      <c r="X3" s="12">
        <v>117.9</v>
      </c>
      <c r="Y3" s="12">
        <v>118.57</v>
      </c>
      <c r="Z3" s="12">
        <v>117.28</v>
      </c>
      <c r="AA3" s="12">
        <v>117.95</v>
      </c>
      <c r="AB3" s="117">
        <v>8101000</v>
      </c>
      <c r="AC3" s="12">
        <v>117.95</v>
      </c>
      <c r="AD3" s="2">
        <f t="shared" ref="AD3:AD66" si="0">Y3-Z3</f>
        <v>1.289999999999992</v>
      </c>
      <c r="AE3" s="167">
        <f t="shared" ref="AE3:AE66" si="1">AC3/AC4-1</f>
        <v>-1.2309495896834721E-2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118.67</v>
      </c>
      <c r="T4" s="200">
        <v>42313</v>
      </c>
      <c r="U4" t="s">
        <v>186</v>
      </c>
      <c r="W4" s="162">
        <v>42331</v>
      </c>
      <c r="X4" s="12">
        <v>120.3</v>
      </c>
      <c r="Y4" s="12">
        <v>120.65</v>
      </c>
      <c r="Z4" s="12">
        <v>119</v>
      </c>
      <c r="AA4" s="12">
        <v>119.42</v>
      </c>
      <c r="AB4" s="117">
        <v>6980300</v>
      </c>
      <c r="AC4" s="12">
        <v>119.42</v>
      </c>
      <c r="AD4" s="2">
        <f t="shared" si="0"/>
        <v>1.6500000000000057</v>
      </c>
      <c r="AE4" s="167">
        <f t="shared" si="1"/>
        <v>-5.4135087865411213E-3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42328</v>
      </c>
      <c r="X5" s="12">
        <v>119.11</v>
      </c>
      <c r="Y5" s="12">
        <v>120.25</v>
      </c>
      <c r="Z5" s="12">
        <v>118.9</v>
      </c>
      <c r="AA5" s="12">
        <v>120.07</v>
      </c>
      <c r="AB5" s="117">
        <v>9870000</v>
      </c>
      <c r="AC5" s="12">
        <v>120.07</v>
      </c>
      <c r="AD5" s="2">
        <f t="shared" si="0"/>
        <v>1.3499999999999943</v>
      </c>
      <c r="AE5" s="167">
        <f t="shared" si="1"/>
        <v>1.1456490607362424E-2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118.14</v>
      </c>
      <c r="Y6" s="12">
        <v>119.16</v>
      </c>
      <c r="Z6" s="12">
        <v>117.64</v>
      </c>
      <c r="AA6" s="12">
        <v>118.71</v>
      </c>
      <c r="AB6" s="117">
        <v>6097000</v>
      </c>
      <c r="AC6" s="12">
        <v>118.71</v>
      </c>
      <c r="AD6" s="2">
        <f t="shared" si="0"/>
        <v>1.519999999999996</v>
      </c>
      <c r="AE6" s="167">
        <f t="shared" si="1"/>
        <v>4.8247841543931358E-3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42326</v>
      </c>
      <c r="X7" s="12">
        <v>116.22</v>
      </c>
      <c r="Y7" s="12">
        <v>118.28</v>
      </c>
      <c r="Z7" s="12">
        <v>116.05</v>
      </c>
      <c r="AA7" s="12">
        <v>118.14</v>
      </c>
      <c r="AB7" s="117">
        <v>6544100</v>
      </c>
      <c r="AC7" s="12">
        <v>118.14</v>
      </c>
      <c r="AD7" s="2">
        <f t="shared" si="0"/>
        <v>2.230000000000004</v>
      </c>
      <c r="AE7" s="167">
        <f t="shared" si="1"/>
        <v>1.7308189098424132E-2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116.11</v>
      </c>
      <c r="Y8" s="12">
        <v>117.55</v>
      </c>
      <c r="Z8" s="12">
        <v>115.51</v>
      </c>
      <c r="AA8" s="12">
        <v>116.13</v>
      </c>
      <c r="AB8" s="117">
        <v>6409500</v>
      </c>
      <c r="AC8" s="12">
        <v>116.13</v>
      </c>
      <c r="AD8" s="2">
        <f t="shared" si="0"/>
        <v>2.039999999999992</v>
      </c>
      <c r="AE8" s="167">
        <f t="shared" si="1"/>
        <v>1.8115942028984477E-3</v>
      </c>
    </row>
    <row r="9" spans="1:31" x14ac:dyDescent="0.25">
      <c r="W9" s="162">
        <v>42324</v>
      </c>
      <c r="X9" s="12">
        <v>113.47</v>
      </c>
      <c r="Y9" s="12">
        <v>116.08</v>
      </c>
      <c r="Z9" s="12">
        <v>113.34</v>
      </c>
      <c r="AA9" s="12">
        <v>115.92</v>
      </c>
      <c r="AB9" s="117">
        <v>5743800</v>
      </c>
      <c r="AC9" s="12">
        <v>115.92</v>
      </c>
      <c r="AD9" s="2">
        <f t="shared" si="0"/>
        <v>2.7399999999999949</v>
      </c>
      <c r="AE9" s="167">
        <f t="shared" si="1"/>
        <v>9.4043887147334804E-3</v>
      </c>
    </row>
    <row r="10" spans="1:31" x14ac:dyDescent="0.25">
      <c r="W10" s="162">
        <v>42321</v>
      </c>
      <c r="X10" s="12">
        <v>115.92</v>
      </c>
      <c r="Y10" s="12">
        <v>116.42</v>
      </c>
      <c r="Z10" s="12">
        <v>114.38</v>
      </c>
      <c r="AA10" s="12">
        <v>114.84</v>
      </c>
      <c r="AB10" s="117">
        <v>7881700</v>
      </c>
      <c r="AC10" s="12">
        <v>114.84</v>
      </c>
      <c r="AD10" s="2">
        <f t="shared" si="0"/>
        <v>2.0400000000000063</v>
      </c>
      <c r="AE10" s="167">
        <f t="shared" si="1"/>
        <v>-1.1789002667584425E-2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42320</v>
      </c>
      <c r="X11" s="12">
        <v>115.6</v>
      </c>
      <c r="Y11" s="12">
        <v>116.99</v>
      </c>
      <c r="Z11" s="12">
        <v>115</v>
      </c>
      <c r="AA11" s="12">
        <v>116.21</v>
      </c>
      <c r="AB11" s="117">
        <v>7101000</v>
      </c>
      <c r="AC11" s="12">
        <v>116.21</v>
      </c>
      <c r="AD11" s="2">
        <f t="shared" si="0"/>
        <v>1.9899999999999949</v>
      </c>
      <c r="AE11" s="167">
        <f t="shared" si="1"/>
        <v>-2.6604874699622805E-3</v>
      </c>
    </row>
    <row r="12" spans="1:31" x14ac:dyDescent="0.25">
      <c r="W12" s="162">
        <v>42319</v>
      </c>
      <c r="X12" s="12">
        <v>117.55</v>
      </c>
      <c r="Y12" s="12">
        <v>117.58</v>
      </c>
      <c r="Z12" s="12">
        <v>116.43</v>
      </c>
      <c r="AA12" s="12">
        <v>116.52</v>
      </c>
      <c r="AB12" s="117">
        <v>6346100</v>
      </c>
      <c r="AC12" s="12">
        <v>116.52</v>
      </c>
      <c r="AD12" s="2">
        <f t="shared" si="0"/>
        <v>1.1499999999999915</v>
      </c>
      <c r="AE12" s="167">
        <f t="shared" si="1"/>
        <v>-7.6647930505876483E-3</v>
      </c>
    </row>
    <row r="13" spans="1:31" x14ac:dyDescent="0.25">
      <c r="W13" s="162">
        <v>42318</v>
      </c>
      <c r="X13" s="12">
        <v>116.17</v>
      </c>
      <c r="Y13" s="12">
        <v>117.51</v>
      </c>
      <c r="Z13" s="12">
        <v>115.51</v>
      </c>
      <c r="AA13" s="12">
        <v>117.42</v>
      </c>
      <c r="AB13" s="117">
        <v>8123700</v>
      </c>
      <c r="AC13" s="12">
        <v>117.42</v>
      </c>
      <c r="AD13" s="2">
        <f t="shared" si="0"/>
        <v>2</v>
      </c>
      <c r="AE13" s="167">
        <f t="shared" si="1"/>
        <v>8.5895894176257759E-3</v>
      </c>
    </row>
    <row r="14" spans="1:31" x14ac:dyDescent="0.25">
      <c r="W14" s="162">
        <v>42317</v>
      </c>
      <c r="X14" s="12">
        <v>115.9</v>
      </c>
      <c r="Y14" s="12">
        <v>116.73</v>
      </c>
      <c r="Z14" s="12">
        <v>115.18</v>
      </c>
      <c r="AA14" s="12">
        <v>116.42</v>
      </c>
      <c r="AB14" s="117">
        <v>9277100</v>
      </c>
      <c r="AC14" s="12">
        <v>116.42</v>
      </c>
      <c r="AD14" s="2">
        <f t="shared" si="0"/>
        <v>1.5499999999999972</v>
      </c>
      <c r="AE14" s="167">
        <f t="shared" si="1"/>
        <v>6.4839629981845448E-3</v>
      </c>
    </row>
    <row r="15" spans="1:31" x14ac:dyDescent="0.25">
      <c r="W15" s="162">
        <v>42314</v>
      </c>
      <c r="X15" s="12">
        <v>114.6</v>
      </c>
      <c r="Y15" s="12">
        <v>116.75</v>
      </c>
      <c r="Z15" s="12">
        <v>114.57</v>
      </c>
      <c r="AA15" s="12">
        <v>115.67</v>
      </c>
      <c r="AB15" s="117">
        <v>16624800</v>
      </c>
      <c r="AC15" s="12">
        <v>115.67</v>
      </c>
      <c r="AD15" s="2">
        <f t="shared" si="0"/>
        <v>2.1800000000000068</v>
      </c>
      <c r="AE15" s="167">
        <f t="shared" si="1"/>
        <v>2.3628318584070884E-2</v>
      </c>
    </row>
    <row r="16" spans="1:31" x14ac:dyDescent="0.25">
      <c r="W16" s="162">
        <v>42313</v>
      </c>
      <c r="X16" s="12">
        <v>113.26</v>
      </c>
      <c r="Y16" s="12">
        <v>113.93</v>
      </c>
      <c r="Z16" s="12">
        <v>111.6</v>
      </c>
      <c r="AA16" s="12">
        <v>113</v>
      </c>
      <c r="AB16" s="117">
        <v>12600000</v>
      </c>
      <c r="AC16" s="12">
        <v>113</v>
      </c>
      <c r="AD16" s="2">
        <f t="shared" si="0"/>
        <v>2.3300000000000125</v>
      </c>
      <c r="AE16" s="167">
        <f t="shared" si="1"/>
        <v>-2.2075055187638082E-3</v>
      </c>
    </row>
    <row r="17" spans="23:31" x14ac:dyDescent="0.25">
      <c r="W17" s="162">
        <v>42312</v>
      </c>
      <c r="X17" s="12">
        <v>116.64</v>
      </c>
      <c r="Y17" s="12">
        <v>116.83</v>
      </c>
      <c r="Z17" s="12">
        <v>110.81</v>
      </c>
      <c r="AA17" s="12">
        <v>113.25</v>
      </c>
      <c r="AB17" s="117">
        <v>20690800</v>
      </c>
      <c r="AC17" s="12">
        <v>113.25</v>
      </c>
      <c r="AD17" s="2">
        <f t="shared" si="0"/>
        <v>6.019999999999996</v>
      </c>
      <c r="AE17" s="167">
        <f t="shared" si="1"/>
        <v>-1.9819975765968501E-2</v>
      </c>
    </row>
    <row r="18" spans="23:31" x14ac:dyDescent="0.25">
      <c r="W18" s="162">
        <v>42311</v>
      </c>
      <c r="X18" s="12">
        <v>114.97</v>
      </c>
      <c r="Y18" s="12">
        <v>116.4</v>
      </c>
      <c r="Z18" s="12">
        <v>114.54</v>
      </c>
      <c r="AA18" s="12">
        <v>115.54</v>
      </c>
      <c r="AB18" s="117">
        <v>7062800</v>
      </c>
      <c r="AC18" s="12">
        <v>115.54</v>
      </c>
      <c r="AD18" s="2">
        <f t="shared" si="0"/>
        <v>1.8599999999999994</v>
      </c>
      <c r="AE18" s="167">
        <f t="shared" si="1"/>
        <v>4.346314325452072E-3</v>
      </c>
    </row>
    <row r="19" spans="23:31" x14ac:dyDescent="0.25">
      <c r="W19" s="162">
        <v>42310</v>
      </c>
      <c r="X19" s="12">
        <v>114.49</v>
      </c>
      <c r="Y19" s="12">
        <v>115.31</v>
      </c>
      <c r="Z19" s="12">
        <v>114.01</v>
      </c>
      <c r="AA19" s="12">
        <v>115.04</v>
      </c>
      <c r="AB19" s="117">
        <v>6935800</v>
      </c>
      <c r="AC19" s="12">
        <v>115.04</v>
      </c>
      <c r="AD19" s="2">
        <f t="shared" si="0"/>
        <v>1.2999999999999972</v>
      </c>
      <c r="AE19" s="167">
        <f t="shared" si="1"/>
        <v>1.1429576226481553E-2</v>
      </c>
    </row>
    <row r="20" spans="23:31" x14ac:dyDescent="0.25">
      <c r="W20" s="162">
        <v>42307</v>
      </c>
      <c r="X20" s="12">
        <v>115</v>
      </c>
      <c r="Y20" s="12">
        <v>115.24</v>
      </c>
      <c r="Z20" s="12">
        <v>113.67</v>
      </c>
      <c r="AA20" s="12">
        <v>113.74</v>
      </c>
      <c r="AB20" s="117">
        <v>8360100</v>
      </c>
      <c r="AC20" s="12">
        <v>113.74</v>
      </c>
      <c r="AD20" s="2">
        <f t="shared" si="0"/>
        <v>1.5699999999999932</v>
      </c>
      <c r="AE20" s="167">
        <f t="shared" si="1"/>
        <v>-1.1300417246175365E-2</v>
      </c>
    </row>
    <row r="21" spans="23:31" x14ac:dyDescent="0.25">
      <c r="W21" s="162">
        <v>42306</v>
      </c>
      <c r="X21" s="12">
        <v>114.34</v>
      </c>
      <c r="Y21" s="12">
        <v>115.4</v>
      </c>
      <c r="Z21" s="12">
        <v>114.2</v>
      </c>
      <c r="AA21" s="12">
        <v>115.04</v>
      </c>
      <c r="AB21" s="117">
        <v>6067100</v>
      </c>
      <c r="AC21" s="12">
        <v>115.04</v>
      </c>
      <c r="AD21" s="2">
        <f t="shared" si="0"/>
        <v>1.2000000000000028</v>
      </c>
      <c r="AE21" s="167">
        <f t="shared" si="1"/>
        <v>6.1220920062969864E-3</v>
      </c>
    </row>
    <row r="22" spans="23:31" x14ac:dyDescent="0.25">
      <c r="W22" s="162">
        <v>42305</v>
      </c>
      <c r="X22" s="12">
        <v>113.97</v>
      </c>
      <c r="Y22" s="12">
        <v>114.46</v>
      </c>
      <c r="Z22" s="12">
        <v>112.86</v>
      </c>
      <c r="AA22" s="12">
        <v>114.34</v>
      </c>
      <c r="AB22" s="117">
        <v>6438400</v>
      </c>
      <c r="AC22" s="12">
        <v>114.34</v>
      </c>
      <c r="AD22" s="2">
        <f t="shared" si="0"/>
        <v>1.5999999999999943</v>
      </c>
      <c r="AE22" s="167">
        <f t="shared" si="1"/>
        <v>5.0101081128592906E-3</v>
      </c>
    </row>
    <row r="23" spans="23:31" x14ac:dyDescent="0.25">
      <c r="W23" s="162">
        <v>42304</v>
      </c>
      <c r="X23" s="12">
        <v>113.29</v>
      </c>
      <c r="Y23" s="12">
        <v>114.27</v>
      </c>
      <c r="Z23" s="12">
        <v>113.25</v>
      </c>
      <c r="AA23" s="12">
        <v>113.77</v>
      </c>
      <c r="AB23" s="117">
        <v>5728900</v>
      </c>
      <c r="AC23" s="12">
        <v>113.77</v>
      </c>
      <c r="AD23" s="2">
        <f t="shared" si="0"/>
        <v>1.019999999999996</v>
      </c>
      <c r="AE23" s="167">
        <f t="shared" si="1"/>
        <v>2.2022551092317766E-3</v>
      </c>
    </row>
    <row r="24" spans="23:31" x14ac:dyDescent="0.25">
      <c r="W24" s="162">
        <v>42303</v>
      </c>
      <c r="X24" s="12">
        <v>113.07</v>
      </c>
      <c r="Y24" s="12">
        <v>113.58</v>
      </c>
      <c r="Z24" s="12">
        <v>112.12</v>
      </c>
      <c r="AA24" s="12">
        <v>113.52</v>
      </c>
      <c r="AB24" s="117">
        <v>5722800</v>
      </c>
      <c r="AC24" s="12">
        <v>113.52</v>
      </c>
      <c r="AD24" s="2">
        <f t="shared" si="0"/>
        <v>1.4599999999999937</v>
      </c>
      <c r="AE24" s="167">
        <f t="shared" si="1"/>
        <v>3.8022813688212143E-3</v>
      </c>
    </row>
    <row r="25" spans="23:31" x14ac:dyDescent="0.25">
      <c r="W25" s="162">
        <v>42300</v>
      </c>
      <c r="X25" s="12">
        <v>114.21</v>
      </c>
      <c r="Y25" s="12">
        <v>114.21</v>
      </c>
      <c r="Z25" s="12">
        <v>111.85</v>
      </c>
      <c r="AA25" s="12">
        <v>113.09</v>
      </c>
      <c r="AB25" s="117">
        <v>7919700</v>
      </c>
      <c r="AC25" s="12">
        <v>113.09</v>
      </c>
      <c r="AD25" s="2">
        <f t="shared" si="0"/>
        <v>2.3599999999999994</v>
      </c>
      <c r="AE25" s="167">
        <f t="shared" si="1"/>
        <v>-1.4128035320087884E-3</v>
      </c>
    </row>
    <row r="26" spans="23:31" x14ac:dyDescent="0.25">
      <c r="W26" s="162">
        <v>42299</v>
      </c>
      <c r="X26" s="12">
        <v>110.67</v>
      </c>
      <c r="Y26" s="12">
        <v>113.35</v>
      </c>
      <c r="Z26" s="12">
        <v>110.39</v>
      </c>
      <c r="AA26" s="12">
        <v>113.25</v>
      </c>
      <c r="AB26" s="117">
        <v>9844700</v>
      </c>
      <c r="AC26" s="12">
        <v>113.25</v>
      </c>
      <c r="AD26" s="2">
        <f t="shared" si="0"/>
        <v>2.9599999999999937</v>
      </c>
      <c r="AE26" s="167">
        <f t="shared" si="1"/>
        <v>2.8703787809973624E-2</v>
      </c>
    </row>
    <row r="27" spans="23:31" x14ac:dyDescent="0.25">
      <c r="W27" s="162">
        <v>42298</v>
      </c>
      <c r="X27" s="12">
        <v>110.67</v>
      </c>
      <c r="Y27" s="12">
        <v>111.56</v>
      </c>
      <c r="Z27" s="12">
        <v>110.01</v>
      </c>
      <c r="AA27" s="12">
        <v>110.09</v>
      </c>
      <c r="AB27" s="117">
        <v>8769800</v>
      </c>
      <c r="AC27" s="12">
        <v>110.09</v>
      </c>
      <c r="AD27" s="2">
        <f t="shared" si="0"/>
        <v>1.5499999999999972</v>
      </c>
      <c r="AE27" s="167">
        <f t="shared" si="1"/>
        <v>2.2760378732702424E-3</v>
      </c>
    </row>
    <row r="28" spans="23:31" x14ac:dyDescent="0.25">
      <c r="W28" s="162">
        <v>42297</v>
      </c>
      <c r="X28" s="12">
        <v>109.55</v>
      </c>
      <c r="Y28" s="12">
        <v>110.53</v>
      </c>
      <c r="Z28" s="12">
        <v>109.41</v>
      </c>
      <c r="AA28" s="12">
        <v>109.84</v>
      </c>
      <c r="AB28" s="117">
        <v>9542400</v>
      </c>
      <c r="AC28" s="12">
        <v>109.84</v>
      </c>
      <c r="AD28" s="2">
        <f t="shared" si="0"/>
        <v>1.1200000000000045</v>
      </c>
      <c r="AE28" s="167">
        <f t="shared" si="1"/>
        <v>3.3799214396639243E-3</v>
      </c>
    </row>
    <row r="29" spans="23:31" x14ac:dyDescent="0.25">
      <c r="W29" s="162">
        <v>42296</v>
      </c>
      <c r="X29" s="12">
        <v>108.25</v>
      </c>
      <c r="Y29" s="12">
        <v>109.97</v>
      </c>
      <c r="Z29" s="12">
        <v>107.94</v>
      </c>
      <c r="AA29" s="12">
        <v>109.47</v>
      </c>
      <c r="AB29" s="117">
        <v>7974900</v>
      </c>
      <c r="AC29" s="12">
        <v>109.47</v>
      </c>
      <c r="AD29" s="2">
        <f t="shared" si="0"/>
        <v>2.0300000000000011</v>
      </c>
      <c r="AE29" s="167">
        <f t="shared" si="1"/>
        <v>1.1363636363636465E-2</v>
      </c>
    </row>
    <row r="30" spans="23:31" x14ac:dyDescent="0.25">
      <c r="W30" s="162">
        <v>42293</v>
      </c>
      <c r="X30" s="12">
        <v>108.27</v>
      </c>
      <c r="Y30" s="12">
        <v>108.5</v>
      </c>
      <c r="Z30" s="12">
        <v>107.46</v>
      </c>
      <c r="AA30" s="12">
        <v>108.24</v>
      </c>
      <c r="AB30" s="117">
        <v>5739600</v>
      </c>
      <c r="AC30" s="12">
        <v>108.24</v>
      </c>
      <c r="AD30" s="2">
        <f t="shared" si="0"/>
        <v>1.0400000000000063</v>
      </c>
      <c r="AE30" s="167">
        <f t="shared" si="1"/>
        <v>3.2440448605060013E-3</v>
      </c>
    </row>
    <row r="31" spans="23:31" x14ac:dyDescent="0.25">
      <c r="W31" s="162">
        <v>42292</v>
      </c>
      <c r="X31" s="12">
        <v>106.5</v>
      </c>
      <c r="Y31" s="12">
        <v>108</v>
      </c>
      <c r="Z31" s="12">
        <v>106.26</v>
      </c>
      <c r="AA31" s="12">
        <v>107.89</v>
      </c>
      <c r="AB31" s="117">
        <v>6698100</v>
      </c>
      <c r="AC31" s="12">
        <v>107.89</v>
      </c>
      <c r="AD31" s="2">
        <f t="shared" si="0"/>
        <v>1.7399999999999949</v>
      </c>
      <c r="AE31" s="167">
        <f t="shared" si="1"/>
        <v>2.0429395630379155E-2</v>
      </c>
    </row>
    <row r="32" spans="23:31" x14ac:dyDescent="0.25">
      <c r="W32" s="162">
        <v>42291</v>
      </c>
      <c r="X32" s="12">
        <v>106.5</v>
      </c>
      <c r="Y32" s="12">
        <v>106.85</v>
      </c>
      <c r="Z32" s="12">
        <v>105.23</v>
      </c>
      <c r="AA32" s="12">
        <v>105.73</v>
      </c>
      <c r="AB32" s="117">
        <v>5464700</v>
      </c>
      <c r="AC32" s="12">
        <v>105.73</v>
      </c>
      <c r="AD32" s="2">
        <f t="shared" si="0"/>
        <v>1.6199999999999903</v>
      </c>
      <c r="AE32" s="167">
        <f t="shared" si="1"/>
        <v>-8.0682990899708651E-3</v>
      </c>
    </row>
    <row r="33" spans="15:31" x14ac:dyDescent="0.25">
      <c r="W33" s="162">
        <v>42290</v>
      </c>
      <c r="X33" s="12">
        <v>105.74</v>
      </c>
      <c r="Y33" s="12">
        <v>107.39</v>
      </c>
      <c r="Z33" s="12">
        <v>105.31</v>
      </c>
      <c r="AA33" s="12">
        <v>106.59</v>
      </c>
      <c r="AB33" s="117">
        <v>8295000</v>
      </c>
      <c r="AC33" s="12">
        <v>106.59</v>
      </c>
      <c r="AD33" s="2">
        <f t="shared" si="0"/>
        <v>2.0799999999999983</v>
      </c>
      <c r="AE33" s="167">
        <f t="shared" si="1"/>
        <v>2.2566995768689146E-3</v>
      </c>
    </row>
    <row r="34" spans="15:31" x14ac:dyDescent="0.25">
      <c r="W34" s="162">
        <v>42289</v>
      </c>
      <c r="X34" s="12">
        <v>105.91</v>
      </c>
      <c r="Y34" s="12">
        <v>106.7</v>
      </c>
      <c r="Z34" s="12">
        <v>105.62</v>
      </c>
      <c r="AA34" s="12">
        <v>106.35</v>
      </c>
      <c r="AB34" s="117">
        <v>5133600</v>
      </c>
      <c r="AC34" s="12">
        <v>106.35</v>
      </c>
      <c r="AD34" s="2">
        <f t="shared" si="0"/>
        <v>1.0799999999999983</v>
      </c>
      <c r="AE34" s="167">
        <f t="shared" si="1"/>
        <v>7.4838954149298864E-3</v>
      </c>
    </row>
    <row r="35" spans="15:31" x14ac:dyDescent="0.25">
      <c r="W35" s="162">
        <v>42286</v>
      </c>
      <c r="X35" s="12">
        <v>105.09</v>
      </c>
      <c r="Y35" s="12">
        <v>106.05</v>
      </c>
      <c r="Z35" s="12">
        <v>104.67</v>
      </c>
      <c r="AA35" s="12">
        <v>105.56</v>
      </c>
      <c r="AB35" s="117">
        <v>7312400</v>
      </c>
      <c r="AC35" s="12">
        <v>105.56</v>
      </c>
      <c r="AD35" s="2">
        <f t="shared" si="0"/>
        <v>1.3799999999999955</v>
      </c>
      <c r="AE35" s="167">
        <f t="shared" si="1"/>
        <v>9.081349775356129E-3</v>
      </c>
    </row>
    <row r="36" spans="15:31" x14ac:dyDescent="0.25">
      <c r="W36" s="162">
        <v>42285</v>
      </c>
      <c r="X36" s="12">
        <v>103.2</v>
      </c>
      <c r="Y36" s="12">
        <v>104.89</v>
      </c>
      <c r="Z36" s="12">
        <v>102.7</v>
      </c>
      <c r="AA36" s="12">
        <v>104.61</v>
      </c>
      <c r="AB36" s="117">
        <v>7419800</v>
      </c>
      <c r="AC36" s="12">
        <v>104.61</v>
      </c>
      <c r="AD36" s="2">
        <f t="shared" si="0"/>
        <v>2.1899999999999977</v>
      </c>
      <c r="AE36" s="167">
        <f t="shared" si="1"/>
        <v>1.1799980655769371E-2</v>
      </c>
    </row>
    <row r="37" spans="15:31" x14ac:dyDescent="0.25">
      <c r="W37" s="162">
        <v>42284</v>
      </c>
      <c r="X37" s="12">
        <v>104.49</v>
      </c>
      <c r="Y37" s="12">
        <v>104.59</v>
      </c>
      <c r="Z37" s="12">
        <v>102.66</v>
      </c>
      <c r="AA37" s="12">
        <v>103.39</v>
      </c>
      <c r="AB37" s="117">
        <v>6947200</v>
      </c>
      <c r="AC37" s="12">
        <v>103.39</v>
      </c>
      <c r="AD37" s="2">
        <f t="shared" si="0"/>
        <v>1.9300000000000068</v>
      </c>
      <c r="AE37" s="167">
        <f t="shared" si="1"/>
        <v>-3.6619446853618509E-3</v>
      </c>
    </row>
    <row r="38" spans="15:31" x14ac:dyDescent="0.25">
      <c r="W38" s="162">
        <v>42283</v>
      </c>
      <c r="X38" s="12">
        <v>104.19</v>
      </c>
      <c r="Y38" s="12">
        <v>104.51</v>
      </c>
      <c r="Z38" s="12">
        <v>103.21</v>
      </c>
      <c r="AA38" s="12">
        <v>103.77</v>
      </c>
      <c r="AB38" s="117">
        <v>5597600</v>
      </c>
      <c r="AC38" s="12">
        <v>103.77</v>
      </c>
      <c r="AD38" s="2">
        <f t="shared" si="0"/>
        <v>1.3000000000000114</v>
      </c>
      <c r="AE38" s="167">
        <f t="shared" si="1"/>
        <v>-7.7034183919111321E-4</v>
      </c>
    </row>
    <row r="39" spans="15:31" x14ac:dyDescent="0.25">
      <c r="W39" s="162">
        <v>42282</v>
      </c>
      <c r="X39" s="12">
        <v>103.7</v>
      </c>
      <c r="Y39" s="12">
        <v>104.2</v>
      </c>
      <c r="Z39" s="12">
        <v>102.61</v>
      </c>
      <c r="AA39" s="12">
        <v>103.85</v>
      </c>
      <c r="AB39" s="117">
        <v>7044800</v>
      </c>
      <c r="AC39" s="12">
        <v>103.85</v>
      </c>
      <c r="AD39" s="2">
        <f t="shared" si="0"/>
        <v>1.5900000000000034</v>
      </c>
      <c r="AE39" s="167">
        <f t="shared" si="1"/>
        <v>8.2524271844659491E-3</v>
      </c>
    </row>
    <row r="40" spans="15:31" ht="20.25" thickBot="1" x14ac:dyDescent="0.35">
      <c r="O40" s="338" t="s">
        <v>78</v>
      </c>
      <c r="P40" s="338"/>
      <c r="T40" s="113" t="s">
        <v>129</v>
      </c>
      <c r="W40" s="162">
        <v>42279</v>
      </c>
      <c r="X40" s="12">
        <v>101.21</v>
      </c>
      <c r="Y40" s="12">
        <v>103.01</v>
      </c>
      <c r="Z40" s="12">
        <v>99.88</v>
      </c>
      <c r="AA40" s="12">
        <v>103</v>
      </c>
      <c r="AB40" s="117">
        <v>9079300</v>
      </c>
      <c r="AC40" s="12">
        <v>103</v>
      </c>
      <c r="AD40" s="2">
        <f t="shared" si="0"/>
        <v>3.1300000000000097</v>
      </c>
      <c r="AE40" s="167">
        <f t="shared" si="1"/>
        <v>3.2141813577482026E-3</v>
      </c>
    </row>
    <row r="41" spans="15:31" ht="15.75" thickTop="1" x14ac:dyDescent="0.25">
      <c r="O41" s="105">
        <v>1.1000000000000001</v>
      </c>
      <c r="P41" s="105">
        <f>O41*$Q$4</f>
        <v>130.53700000000001</v>
      </c>
      <c r="Q41" s="2"/>
      <c r="T41" s="157" t="s">
        <v>114</v>
      </c>
      <c r="U41" s="120">
        <v>117.95</v>
      </c>
      <c r="W41" s="162">
        <v>42278</v>
      </c>
      <c r="X41" s="12">
        <v>102.97</v>
      </c>
      <c r="Y41" s="12">
        <v>103.47</v>
      </c>
      <c r="Z41" s="12">
        <v>101.08</v>
      </c>
      <c r="AA41" s="12">
        <v>102.67</v>
      </c>
      <c r="AB41" s="117">
        <v>7488000</v>
      </c>
      <c r="AC41" s="12">
        <v>102.67</v>
      </c>
      <c r="AD41" s="2">
        <f t="shared" si="0"/>
        <v>2.3900000000000006</v>
      </c>
      <c r="AE41" s="167">
        <f t="shared" si="1"/>
        <v>4.5988258317024577E-3</v>
      </c>
    </row>
    <row r="42" spans="15:31" x14ac:dyDescent="0.25">
      <c r="O42" s="105">
        <v>1.0900000000000001</v>
      </c>
      <c r="P42" s="105">
        <f t="shared" ref="P42:P61" si="2">O42*$Q$4</f>
        <v>129.3503</v>
      </c>
      <c r="Q42" s="2"/>
      <c r="T42" s="115" t="s">
        <v>115</v>
      </c>
      <c r="U42" s="110">
        <v>118.29</v>
      </c>
      <c r="W42" s="162">
        <v>42277</v>
      </c>
      <c r="X42" s="12">
        <v>100.78</v>
      </c>
      <c r="Y42" s="12">
        <v>102.43</v>
      </c>
      <c r="Z42" s="12">
        <v>100.5</v>
      </c>
      <c r="AA42" s="12">
        <v>102.2</v>
      </c>
      <c r="AB42" s="117">
        <v>9125400</v>
      </c>
      <c r="AC42" s="12">
        <v>102.2</v>
      </c>
      <c r="AD42" s="2">
        <f t="shared" si="0"/>
        <v>1.9300000000000068</v>
      </c>
      <c r="AE42" s="167">
        <f t="shared" si="1"/>
        <v>2.7962180647757018E-2</v>
      </c>
    </row>
    <row r="43" spans="15:31" x14ac:dyDescent="0.25">
      <c r="O43" s="105">
        <v>1.08</v>
      </c>
      <c r="P43" s="105">
        <f t="shared" si="2"/>
        <v>128.1636</v>
      </c>
      <c r="Q43" s="2"/>
      <c r="T43" s="115" t="s">
        <v>116</v>
      </c>
      <c r="U43" s="110" t="s">
        <v>324</v>
      </c>
      <c r="W43" s="162">
        <v>42276</v>
      </c>
      <c r="X43" s="12">
        <v>98.51</v>
      </c>
      <c r="Y43" s="12">
        <v>100.06</v>
      </c>
      <c r="Z43" s="12">
        <v>97.77</v>
      </c>
      <c r="AA43" s="12">
        <v>99.42</v>
      </c>
      <c r="AB43" s="117">
        <v>9432400</v>
      </c>
      <c r="AC43" s="12">
        <v>99.42</v>
      </c>
      <c r="AD43" s="2">
        <f t="shared" si="0"/>
        <v>2.2900000000000063</v>
      </c>
      <c r="AE43" s="167">
        <f t="shared" si="1"/>
        <v>9.4425830033506575E-3</v>
      </c>
    </row>
    <row r="44" spans="15:31" x14ac:dyDescent="0.25">
      <c r="O44" s="105">
        <v>1.07</v>
      </c>
      <c r="P44" s="105">
        <f t="shared" si="2"/>
        <v>126.97690000000001</v>
      </c>
      <c r="Q44" s="2"/>
      <c r="T44" s="115" t="s">
        <v>117</v>
      </c>
      <c r="U44" s="110" t="s">
        <v>325</v>
      </c>
      <c r="W44" s="162">
        <v>42275</v>
      </c>
      <c r="X44" s="12">
        <v>99.9</v>
      </c>
      <c r="Y44" s="12">
        <v>100.39</v>
      </c>
      <c r="Z44" s="12">
        <v>98.3</v>
      </c>
      <c r="AA44" s="12">
        <v>98.49</v>
      </c>
      <c r="AB44" s="117">
        <v>8190700</v>
      </c>
      <c r="AC44" s="12">
        <v>98.49</v>
      </c>
      <c r="AD44" s="2">
        <f t="shared" si="0"/>
        <v>2.0900000000000034</v>
      </c>
      <c r="AE44" s="167">
        <f t="shared" si="1"/>
        <v>-1.8045862412761737E-2</v>
      </c>
    </row>
    <row r="45" spans="15:31" x14ac:dyDescent="0.25">
      <c r="O45" s="105">
        <v>1.06</v>
      </c>
      <c r="P45" s="105">
        <f t="shared" si="2"/>
        <v>125.79020000000001</v>
      </c>
      <c r="Q45" s="2"/>
      <c r="T45" s="115" t="s">
        <v>118</v>
      </c>
      <c r="U45" s="110">
        <v>119.32</v>
      </c>
      <c r="W45" s="162">
        <v>42272</v>
      </c>
      <c r="X45" s="12">
        <v>101.51</v>
      </c>
      <c r="Y45" s="12">
        <v>101.8</v>
      </c>
      <c r="Z45" s="12">
        <v>99.58</v>
      </c>
      <c r="AA45" s="12">
        <v>100.3</v>
      </c>
      <c r="AB45" s="117">
        <v>7155100</v>
      </c>
      <c r="AC45" s="12">
        <v>100.3</v>
      </c>
      <c r="AD45" s="2">
        <f t="shared" si="0"/>
        <v>2.2199999999999989</v>
      </c>
      <c r="AE45" s="167">
        <f t="shared" si="1"/>
        <v>-3.1802822500497374E-3</v>
      </c>
    </row>
    <row r="46" spans="15:31" x14ac:dyDescent="0.25">
      <c r="O46" s="105">
        <v>1.05</v>
      </c>
      <c r="P46" s="105">
        <f t="shared" si="2"/>
        <v>124.60350000000001</v>
      </c>
      <c r="Q46" s="2"/>
      <c r="T46" s="115" t="s">
        <v>119</v>
      </c>
      <c r="U46" s="110">
        <v>1.4777499999999999</v>
      </c>
      <c r="W46" s="162">
        <v>42271</v>
      </c>
      <c r="X46" s="12">
        <v>101</v>
      </c>
      <c r="Y46" s="12">
        <v>101.33</v>
      </c>
      <c r="Z46" s="12">
        <v>99.24</v>
      </c>
      <c r="AA46" s="12">
        <v>100.62</v>
      </c>
      <c r="AB46" s="117">
        <v>10599700</v>
      </c>
      <c r="AC46" s="12">
        <v>100.62</v>
      </c>
      <c r="AD46" s="2">
        <f t="shared" si="0"/>
        <v>2.0900000000000034</v>
      </c>
      <c r="AE46" s="167">
        <f t="shared" si="1"/>
        <v>-9.3531554592890531E-3</v>
      </c>
    </row>
    <row r="47" spans="15:31" x14ac:dyDescent="0.25">
      <c r="O47" s="105">
        <v>1.04</v>
      </c>
      <c r="P47" s="105">
        <f t="shared" si="2"/>
        <v>123.41680000000001</v>
      </c>
      <c r="Q47" s="2"/>
      <c r="T47" s="115" t="s">
        <v>120</v>
      </c>
      <c r="U47" s="110" t="s">
        <v>160</v>
      </c>
      <c r="W47" s="162">
        <v>42270</v>
      </c>
      <c r="X47" s="12">
        <v>102.44</v>
      </c>
      <c r="Y47" s="12">
        <v>102.63</v>
      </c>
      <c r="Z47" s="12">
        <v>101.38</v>
      </c>
      <c r="AA47" s="12">
        <v>101.57</v>
      </c>
      <c r="AB47" s="117">
        <v>5807000</v>
      </c>
      <c r="AC47" s="12">
        <v>101.57</v>
      </c>
      <c r="AD47" s="2">
        <f t="shared" si="0"/>
        <v>1.25</v>
      </c>
      <c r="AE47" s="167">
        <f t="shared" si="1"/>
        <v>-8.9764855107815622E-3</v>
      </c>
    </row>
    <row r="48" spans="15:31" x14ac:dyDescent="0.25">
      <c r="O48" s="105">
        <v>1.03</v>
      </c>
      <c r="P48" s="105">
        <f t="shared" si="2"/>
        <v>122.23010000000001</v>
      </c>
      <c r="Q48" s="2"/>
      <c r="T48" s="115"/>
      <c r="U48" s="110"/>
      <c r="W48" s="162">
        <v>42269</v>
      </c>
      <c r="X48" s="12">
        <v>102.18</v>
      </c>
      <c r="Y48" s="12">
        <v>102.75</v>
      </c>
      <c r="Z48" s="12">
        <v>101.48</v>
      </c>
      <c r="AA48" s="12">
        <v>102.49</v>
      </c>
      <c r="AB48" s="117">
        <v>8300500</v>
      </c>
      <c r="AC48" s="12">
        <v>102.49</v>
      </c>
      <c r="AD48" s="2">
        <f t="shared" si="0"/>
        <v>1.269999999999996</v>
      </c>
      <c r="AE48" s="167">
        <f t="shared" si="1"/>
        <v>-8.89662508461464E-3</v>
      </c>
    </row>
    <row r="49" spans="15:31" x14ac:dyDescent="0.25">
      <c r="O49" s="105">
        <v>1.02</v>
      </c>
      <c r="P49" s="105">
        <f t="shared" si="2"/>
        <v>121.04340000000001</v>
      </c>
      <c r="Q49" s="2"/>
      <c r="T49" s="115" t="s">
        <v>121</v>
      </c>
      <c r="U49" s="110" t="s">
        <v>326</v>
      </c>
      <c r="W49" s="162">
        <v>42268</v>
      </c>
      <c r="X49" s="12">
        <v>103.68</v>
      </c>
      <c r="Y49" s="12">
        <v>103.83</v>
      </c>
      <c r="Z49" s="12">
        <v>102.46</v>
      </c>
      <c r="AA49" s="12">
        <v>103.41</v>
      </c>
      <c r="AB49" s="117">
        <v>7134900</v>
      </c>
      <c r="AC49" s="12">
        <v>103.41</v>
      </c>
      <c r="AD49" s="2">
        <f t="shared" si="0"/>
        <v>1.3700000000000045</v>
      </c>
      <c r="AE49" s="167">
        <f t="shared" si="1"/>
        <v>5.5425904317385477E-3</v>
      </c>
    </row>
    <row r="50" spans="15:31" x14ac:dyDescent="0.25">
      <c r="O50" s="105">
        <v>1.01</v>
      </c>
      <c r="P50" s="105">
        <f t="shared" si="2"/>
        <v>119.8567</v>
      </c>
      <c r="Q50" s="2"/>
      <c r="T50" s="115" t="s">
        <v>122</v>
      </c>
      <c r="U50" s="110" t="s">
        <v>257</v>
      </c>
      <c r="W50" s="162">
        <v>42265</v>
      </c>
      <c r="X50" s="12">
        <v>103.2</v>
      </c>
      <c r="Y50" s="12">
        <v>104.21</v>
      </c>
      <c r="Z50" s="12">
        <v>102.39</v>
      </c>
      <c r="AA50" s="12">
        <v>102.84</v>
      </c>
      <c r="AB50" s="117">
        <v>13423100</v>
      </c>
      <c r="AC50" s="12">
        <v>102.84</v>
      </c>
      <c r="AD50" s="2">
        <f t="shared" si="0"/>
        <v>1.8199999999999932</v>
      </c>
      <c r="AE50" s="167">
        <f t="shared" si="1"/>
        <v>-1.305182341650668E-2</v>
      </c>
    </row>
    <row r="51" spans="15:31" x14ac:dyDescent="0.25">
      <c r="O51" s="105">
        <v>1</v>
      </c>
      <c r="P51" s="105">
        <f t="shared" si="2"/>
        <v>118.67</v>
      </c>
      <c r="Q51" s="2"/>
      <c r="T51" s="115" t="s">
        <v>123</v>
      </c>
      <c r="U51" s="112">
        <v>4751518</v>
      </c>
      <c r="W51" s="162">
        <v>42264</v>
      </c>
      <c r="X51" s="12">
        <v>104.2</v>
      </c>
      <c r="Y51" s="12">
        <v>105.95</v>
      </c>
      <c r="Z51" s="12">
        <v>103.75</v>
      </c>
      <c r="AA51" s="12">
        <v>104.2</v>
      </c>
      <c r="AB51" s="117">
        <v>7645600</v>
      </c>
      <c r="AC51" s="12">
        <v>104.2</v>
      </c>
      <c r="AD51" s="2">
        <f t="shared" si="0"/>
        <v>2.2000000000000028</v>
      </c>
      <c r="AE51" s="167">
        <f t="shared" si="1"/>
        <v>2.3085802231628261E-3</v>
      </c>
    </row>
    <row r="52" spans="15:31" x14ac:dyDescent="0.25">
      <c r="O52" s="105">
        <v>0.99</v>
      </c>
      <c r="P52" s="105">
        <f t="shared" si="2"/>
        <v>117.4833</v>
      </c>
      <c r="Q52" s="2"/>
      <c r="T52" s="115" t="s">
        <v>126</v>
      </c>
      <c r="U52" s="112">
        <v>8679160</v>
      </c>
      <c r="W52" s="162">
        <v>42263</v>
      </c>
      <c r="X52" s="12">
        <v>103.32</v>
      </c>
      <c r="Y52" s="12">
        <v>104.07</v>
      </c>
      <c r="Z52" s="12">
        <v>102.75</v>
      </c>
      <c r="AA52" s="12">
        <v>103.96</v>
      </c>
      <c r="AB52" s="117">
        <v>6499500</v>
      </c>
      <c r="AC52" s="12">
        <v>103.96</v>
      </c>
      <c r="AD52" s="2">
        <f t="shared" si="0"/>
        <v>1.3199999999999932</v>
      </c>
      <c r="AE52" s="167">
        <f t="shared" si="1"/>
        <v>5.1242386154886077E-3</v>
      </c>
    </row>
    <row r="53" spans="15:31" x14ac:dyDescent="0.25">
      <c r="O53" s="105">
        <v>0.98</v>
      </c>
      <c r="P53" s="105">
        <f t="shared" si="2"/>
        <v>116.2966</v>
      </c>
      <c r="Q53" s="2"/>
      <c r="T53" s="115" t="s">
        <v>124</v>
      </c>
      <c r="U53" s="110" t="s">
        <v>327</v>
      </c>
      <c r="W53" s="162">
        <v>42262</v>
      </c>
      <c r="X53" s="12">
        <v>103.25</v>
      </c>
      <c r="Y53" s="12">
        <v>103.8</v>
      </c>
      <c r="Z53" s="12">
        <v>101.83</v>
      </c>
      <c r="AA53" s="12">
        <v>103.43</v>
      </c>
      <c r="AB53" s="117">
        <v>9153500</v>
      </c>
      <c r="AC53" s="12">
        <v>103.43</v>
      </c>
      <c r="AD53" s="2">
        <f t="shared" si="0"/>
        <v>1.9699999999999989</v>
      </c>
      <c r="AE53" s="167">
        <f t="shared" si="1"/>
        <v>-3.7565016374493387E-3</v>
      </c>
    </row>
    <row r="54" spans="15:31" x14ac:dyDescent="0.25">
      <c r="O54" s="105">
        <v>0.97</v>
      </c>
      <c r="P54" s="105">
        <f t="shared" si="2"/>
        <v>115.1099</v>
      </c>
      <c r="T54" s="115" t="s">
        <v>127</v>
      </c>
      <c r="U54" s="110">
        <v>24.22</v>
      </c>
      <c r="W54" s="162">
        <v>42261</v>
      </c>
      <c r="X54" s="12">
        <v>104.65</v>
      </c>
      <c r="Y54" s="12">
        <v>104.9</v>
      </c>
      <c r="Z54" s="12">
        <v>102.99</v>
      </c>
      <c r="AA54" s="12">
        <v>103.82</v>
      </c>
      <c r="AB54" s="117">
        <v>6955600</v>
      </c>
      <c r="AC54" s="12">
        <v>103.82</v>
      </c>
      <c r="AD54" s="2">
        <f t="shared" si="0"/>
        <v>1.9100000000000108</v>
      </c>
      <c r="AE54" s="167">
        <f t="shared" si="1"/>
        <v>-6.3169984686065606E-3</v>
      </c>
    </row>
    <row r="55" spans="15:31" x14ac:dyDescent="0.25">
      <c r="O55" s="105">
        <v>0.96</v>
      </c>
      <c r="P55" s="105">
        <f t="shared" si="2"/>
        <v>113.92319999999999</v>
      </c>
      <c r="T55" s="115" t="s">
        <v>128</v>
      </c>
      <c r="U55" s="110">
        <v>4.9000000000000004</v>
      </c>
      <c r="W55" s="162">
        <v>42258</v>
      </c>
      <c r="X55" s="12">
        <v>102.35</v>
      </c>
      <c r="Y55" s="12">
        <v>104.5</v>
      </c>
      <c r="Z55" s="12">
        <v>102.2</v>
      </c>
      <c r="AA55" s="12">
        <v>104.48</v>
      </c>
      <c r="AB55" s="117">
        <v>9504700</v>
      </c>
      <c r="AC55" s="12">
        <v>104.48</v>
      </c>
      <c r="AD55" s="2">
        <f t="shared" si="0"/>
        <v>2.2999999999999972</v>
      </c>
      <c r="AE55" s="167">
        <f t="shared" si="1"/>
        <v>1.8323586744639409E-2</v>
      </c>
    </row>
    <row r="56" spans="15:31" x14ac:dyDescent="0.25">
      <c r="O56" s="105">
        <v>0.95</v>
      </c>
      <c r="P56" s="105">
        <f t="shared" si="2"/>
        <v>112.73649999999999</v>
      </c>
      <c r="T56" s="115" t="s">
        <v>125</v>
      </c>
      <c r="U56" s="110" t="s">
        <v>328</v>
      </c>
      <c r="W56" s="162">
        <v>42257</v>
      </c>
      <c r="X56" s="12">
        <v>101.85</v>
      </c>
      <c r="Y56" s="12">
        <v>103.22</v>
      </c>
      <c r="Z56" s="12">
        <v>101.33</v>
      </c>
      <c r="AA56" s="12">
        <v>102.6</v>
      </c>
      <c r="AB56" s="117">
        <v>9003500</v>
      </c>
      <c r="AC56" s="12">
        <v>102.6</v>
      </c>
      <c r="AD56" s="2">
        <f t="shared" si="0"/>
        <v>1.8900000000000006</v>
      </c>
      <c r="AE56" s="167">
        <f t="shared" si="1"/>
        <v>6.7706800117750543E-3</v>
      </c>
    </row>
    <row r="57" spans="15:31" x14ac:dyDescent="0.25">
      <c r="O57" s="105">
        <v>0.94</v>
      </c>
      <c r="P57" s="105">
        <f t="shared" si="2"/>
        <v>111.54979999999999</v>
      </c>
      <c r="W57" s="162">
        <v>42256</v>
      </c>
      <c r="X57" s="12">
        <v>104.75</v>
      </c>
      <c r="Y57" s="12">
        <v>104.95</v>
      </c>
      <c r="Z57" s="12">
        <v>101.68</v>
      </c>
      <c r="AA57" s="12">
        <v>101.91</v>
      </c>
      <c r="AB57" s="117">
        <v>9495600</v>
      </c>
      <c r="AC57" s="12">
        <v>101.91</v>
      </c>
      <c r="AD57" s="2">
        <f t="shared" si="0"/>
        <v>3.269999999999996</v>
      </c>
      <c r="AE57" s="167">
        <f t="shared" si="1"/>
        <v>-2.019036631093174E-2</v>
      </c>
    </row>
    <row r="58" spans="15:31" x14ac:dyDescent="0.25">
      <c r="O58" s="105">
        <v>0.93</v>
      </c>
      <c r="P58" s="105">
        <f t="shared" si="2"/>
        <v>110.3631</v>
      </c>
      <c r="W58" s="162">
        <v>42255</v>
      </c>
      <c r="X58" s="12">
        <v>102.95</v>
      </c>
      <c r="Y58" s="12">
        <v>104.15</v>
      </c>
      <c r="Z58" s="12">
        <v>102.52</v>
      </c>
      <c r="AA58" s="12">
        <v>104.01</v>
      </c>
      <c r="AB58" s="117">
        <v>8501400</v>
      </c>
      <c r="AC58" s="12">
        <v>104.01</v>
      </c>
      <c r="AD58" s="2">
        <f t="shared" si="0"/>
        <v>1.6300000000000097</v>
      </c>
      <c r="AE58" s="167">
        <f t="shared" si="1"/>
        <v>3.0107952857284515E-2</v>
      </c>
    </row>
    <row r="59" spans="15:31" x14ac:dyDescent="0.25">
      <c r="O59" s="105">
        <v>0.92</v>
      </c>
      <c r="P59" s="105">
        <f t="shared" si="2"/>
        <v>109.1764</v>
      </c>
      <c r="W59" s="162">
        <v>42251</v>
      </c>
      <c r="X59" s="12">
        <v>100.96</v>
      </c>
      <c r="Y59" s="12">
        <v>101.82</v>
      </c>
      <c r="Z59" s="12">
        <v>100.36</v>
      </c>
      <c r="AA59" s="12">
        <v>100.97</v>
      </c>
      <c r="AB59" s="117">
        <v>9205400</v>
      </c>
      <c r="AC59" s="12">
        <v>100.97</v>
      </c>
      <c r="AD59" s="2">
        <f t="shared" si="0"/>
        <v>1.4599999999999937</v>
      </c>
      <c r="AE59" s="167">
        <f t="shared" si="1"/>
        <v>-1.0000980488283129E-2</v>
      </c>
    </row>
    <row r="60" spans="15:31" x14ac:dyDescent="0.25">
      <c r="O60" s="105">
        <v>0.91</v>
      </c>
      <c r="P60" s="105">
        <f t="shared" si="2"/>
        <v>107.9897</v>
      </c>
      <c r="W60" s="162">
        <v>42250</v>
      </c>
      <c r="X60" s="12">
        <v>102.2</v>
      </c>
      <c r="Y60" s="12">
        <v>103.03</v>
      </c>
      <c r="Z60" s="12">
        <v>101.46</v>
      </c>
      <c r="AA60" s="12">
        <v>101.99</v>
      </c>
      <c r="AB60" s="117">
        <v>8930600</v>
      </c>
      <c r="AC60" s="12">
        <v>101.99</v>
      </c>
      <c r="AD60" s="2">
        <f t="shared" si="0"/>
        <v>1.5700000000000074</v>
      </c>
      <c r="AE60" s="167">
        <f t="shared" si="1"/>
        <v>9.8145058396315044E-4</v>
      </c>
    </row>
    <row r="61" spans="15:31" x14ac:dyDescent="0.25">
      <c r="O61" s="105">
        <v>0.9</v>
      </c>
      <c r="P61" s="105">
        <f t="shared" si="2"/>
        <v>106.803</v>
      </c>
      <c r="W61" s="162">
        <v>42249</v>
      </c>
      <c r="X61" s="12">
        <v>100.92</v>
      </c>
      <c r="Y61" s="12">
        <v>101.94</v>
      </c>
      <c r="Z61" s="12">
        <v>99.55</v>
      </c>
      <c r="AA61" s="12">
        <v>101.89</v>
      </c>
      <c r="AB61" s="117">
        <v>12109700</v>
      </c>
      <c r="AC61" s="12">
        <v>101.89</v>
      </c>
      <c r="AD61" s="2">
        <f t="shared" si="0"/>
        <v>2.3900000000000006</v>
      </c>
      <c r="AE61" s="167">
        <f t="shared" si="1"/>
        <v>2.3917194251833918E-2</v>
      </c>
    </row>
    <row r="62" spans="15:31" x14ac:dyDescent="0.25">
      <c r="W62" s="162">
        <v>42248</v>
      </c>
      <c r="X62" s="12">
        <v>99.31</v>
      </c>
      <c r="Y62" s="12">
        <v>101.34</v>
      </c>
      <c r="Z62" s="12">
        <v>99.16</v>
      </c>
      <c r="AA62" s="12">
        <v>99.51</v>
      </c>
      <c r="AB62" s="117">
        <v>14169500</v>
      </c>
      <c r="AC62" s="12">
        <v>99.51</v>
      </c>
      <c r="AD62" s="2">
        <f t="shared" si="0"/>
        <v>2.1800000000000068</v>
      </c>
      <c r="AE62" s="167">
        <f t="shared" si="1"/>
        <v>-2.3262661955241404E-2</v>
      </c>
    </row>
    <row r="63" spans="15:31" x14ac:dyDescent="0.25">
      <c r="W63" s="162">
        <v>42247</v>
      </c>
      <c r="X63" s="12">
        <v>102.3</v>
      </c>
      <c r="Y63" s="12">
        <v>102.46</v>
      </c>
      <c r="Z63" s="12">
        <v>100.91</v>
      </c>
      <c r="AA63" s="12">
        <v>101.88</v>
      </c>
      <c r="AB63" s="117">
        <v>8473600</v>
      </c>
      <c r="AC63" s="12">
        <v>101.88</v>
      </c>
      <c r="AD63" s="2">
        <f t="shared" si="0"/>
        <v>1.5499999999999972</v>
      </c>
      <c r="AE63" s="167">
        <f t="shared" si="1"/>
        <v>-5.8548009367682674E-3</v>
      </c>
    </row>
    <row r="64" spans="15:31" x14ac:dyDescent="0.25">
      <c r="W64" s="162">
        <v>42244</v>
      </c>
      <c r="X64" s="12">
        <v>102.19</v>
      </c>
      <c r="Y64" s="12">
        <v>103.34</v>
      </c>
      <c r="Z64" s="12">
        <v>101.81</v>
      </c>
      <c r="AA64" s="12">
        <v>102.48</v>
      </c>
      <c r="AB64" s="117">
        <v>10992100</v>
      </c>
      <c r="AC64" s="12">
        <v>102.48</v>
      </c>
      <c r="AD64" s="2">
        <f t="shared" si="0"/>
        <v>1.5300000000000011</v>
      </c>
      <c r="AE64" s="167">
        <f t="shared" si="1"/>
        <v>3.0341587550162252E-3</v>
      </c>
    </row>
    <row r="65" spans="23:31" x14ac:dyDescent="0.25">
      <c r="W65" s="162">
        <v>42243</v>
      </c>
      <c r="X65" s="12">
        <v>101.35</v>
      </c>
      <c r="Y65" s="12">
        <v>102.62</v>
      </c>
      <c r="Z65" s="12">
        <v>99.78</v>
      </c>
      <c r="AA65" s="12">
        <v>102.17</v>
      </c>
      <c r="AB65" s="117">
        <v>17378300</v>
      </c>
      <c r="AC65" s="12">
        <v>102.17</v>
      </c>
      <c r="AD65" s="2">
        <f t="shared" si="0"/>
        <v>2.8400000000000034</v>
      </c>
      <c r="AE65" s="167">
        <f t="shared" si="1"/>
        <v>2.9628136652222192E-2</v>
      </c>
    </row>
    <row r="66" spans="23:31" x14ac:dyDescent="0.25">
      <c r="W66" s="162">
        <v>42242</v>
      </c>
      <c r="X66" s="12">
        <v>98.69</v>
      </c>
      <c r="Y66" s="12">
        <v>99.49</v>
      </c>
      <c r="Z66" s="12">
        <v>96.26</v>
      </c>
      <c r="AA66" s="12">
        <v>99.23</v>
      </c>
      <c r="AB66" s="117">
        <v>13691200</v>
      </c>
      <c r="AC66" s="12">
        <v>99.23</v>
      </c>
      <c r="AD66" s="2">
        <f t="shared" si="0"/>
        <v>3.2299999999999898</v>
      </c>
      <c r="AE66" s="167">
        <f t="shared" si="1"/>
        <v>3.4831577849619322E-2</v>
      </c>
    </row>
    <row r="67" spans="23:31" x14ac:dyDescent="0.25">
      <c r="W67" s="162">
        <v>42241</v>
      </c>
      <c r="X67" s="12">
        <v>99.73</v>
      </c>
      <c r="Y67" s="12">
        <v>100.09</v>
      </c>
      <c r="Z67" s="12">
        <v>95.72</v>
      </c>
      <c r="AA67" s="12">
        <v>95.89</v>
      </c>
      <c r="AB67" s="117">
        <v>18961000</v>
      </c>
      <c r="AC67" s="12">
        <v>95.89</v>
      </c>
      <c r="AD67" s="2">
        <f t="shared" ref="AD67" si="3">Y67-Z67</f>
        <v>4.3700000000000045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7" priority="6">
      <formula>Q7&gt;0</formula>
    </cfRule>
    <cfRule type="expression" dxfId="7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E14" sqref="E14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42333</v>
      </c>
      <c r="X2" s="12">
        <v>106.57</v>
      </c>
      <c r="Y2" s="12">
        <v>108.07</v>
      </c>
      <c r="Z2" s="12">
        <v>106.31</v>
      </c>
      <c r="AA2" s="12">
        <v>107.78</v>
      </c>
      <c r="AB2" s="117">
        <v>5715900</v>
      </c>
      <c r="AC2" s="12">
        <v>107.78</v>
      </c>
      <c r="AD2" s="53">
        <f>Y2-Z2</f>
        <v>1.7599999999999909</v>
      </c>
      <c r="AE2" s="199">
        <f>AC2/AC3-1</f>
        <v>1.1354039598386212E-2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42332</v>
      </c>
      <c r="X3" s="12">
        <v>105.75</v>
      </c>
      <c r="Y3" s="12">
        <v>106.8</v>
      </c>
      <c r="Z3" s="12">
        <v>105.5</v>
      </c>
      <c r="AA3" s="12">
        <v>106.57</v>
      </c>
      <c r="AB3" s="117">
        <v>6422000</v>
      </c>
      <c r="AC3" s="12">
        <v>106.57</v>
      </c>
      <c r="AD3" s="53">
        <f t="shared" ref="AD3:AD66" si="0">Y3-Z3</f>
        <v>1.2999999999999972</v>
      </c>
      <c r="AE3" s="199">
        <f t="shared" ref="AE3:AE66" si="1">AC3/AC4-1</f>
        <v>1.9744264761187846E-3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107.78</v>
      </c>
      <c r="W4" s="162">
        <v>42331</v>
      </c>
      <c r="X4" s="12">
        <v>106.7</v>
      </c>
      <c r="Y4" s="12">
        <v>107.65</v>
      </c>
      <c r="Z4" s="12">
        <v>105.93</v>
      </c>
      <c r="AA4" s="12">
        <v>106.36</v>
      </c>
      <c r="AB4" s="117">
        <v>5474600</v>
      </c>
      <c r="AC4" s="12">
        <v>106.36</v>
      </c>
      <c r="AD4" s="53">
        <f t="shared" si="0"/>
        <v>1.7199999999999989</v>
      </c>
      <c r="AE4" s="199">
        <f t="shared" si="1"/>
        <v>-1.6895062887178902E-3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2694.5</v>
      </c>
      <c r="T5" s="1">
        <v>42248</v>
      </c>
      <c r="U5" t="s">
        <v>190</v>
      </c>
      <c r="W5" s="162">
        <v>42328</v>
      </c>
      <c r="X5" s="12">
        <v>107.34</v>
      </c>
      <c r="Y5" s="12">
        <v>107.97</v>
      </c>
      <c r="Z5" s="12">
        <v>106.42</v>
      </c>
      <c r="AA5" s="12">
        <v>106.54</v>
      </c>
      <c r="AB5" s="117">
        <v>7104200</v>
      </c>
      <c r="AC5" s="12">
        <v>106.54</v>
      </c>
      <c r="AD5" s="53">
        <f t="shared" si="0"/>
        <v>1.5499999999999972</v>
      </c>
      <c r="AE5" s="199">
        <f t="shared" si="1"/>
        <v>2.8166369354987175E-4</v>
      </c>
    </row>
    <row r="6" spans="1:31" x14ac:dyDescent="0.25">
      <c r="O6" s="13" t="s">
        <v>64</v>
      </c>
      <c r="Q6" s="2">
        <f>Q3*Q2</f>
        <v>2554.9400000000005</v>
      </c>
      <c r="W6" s="162">
        <v>42327</v>
      </c>
      <c r="X6" s="12">
        <v>108</v>
      </c>
      <c r="Y6" s="12">
        <v>108.05</v>
      </c>
      <c r="Z6" s="12">
        <v>106.21</v>
      </c>
      <c r="AA6" s="12">
        <v>106.51</v>
      </c>
      <c r="AB6" s="117">
        <v>7012400</v>
      </c>
      <c r="AC6" s="12">
        <v>106.51</v>
      </c>
      <c r="AD6" s="53">
        <f t="shared" si="0"/>
        <v>1.8400000000000034</v>
      </c>
      <c r="AE6" s="199">
        <f t="shared" si="1"/>
        <v>-1.4981966151854209E-2</v>
      </c>
    </row>
    <row r="7" spans="1:31" ht="15.75" x14ac:dyDescent="0.25">
      <c r="O7" s="13" t="s">
        <v>65</v>
      </c>
      <c r="Q7" s="24">
        <f>Q5-Q6</f>
        <v>139.55999999999949</v>
      </c>
      <c r="R7" s="248" t="s">
        <v>229</v>
      </c>
      <c r="W7" s="162">
        <v>42326</v>
      </c>
      <c r="X7" s="12">
        <v>104.49</v>
      </c>
      <c r="Y7" s="12">
        <v>108.22</v>
      </c>
      <c r="Z7" s="12">
        <v>104.45</v>
      </c>
      <c r="AA7" s="12">
        <v>108.13</v>
      </c>
      <c r="AB7" s="117">
        <v>8143500</v>
      </c>
      <c r="AC7" s="12">
        <v>108.13</v>
      </c>
      <c r="AD7" s="53">
        <f t="shared" si="0"/>
        <v>3.769999999999996</v>
      </c>
      <c r="AE7" s="199">
        <f t="shared" si="1"/>
        <v>3.4439873720462977E-2</v>
      </c>
    </row>
    <row r="8" spans="1:31" x14ac:dyDescent="0.25">
      <c r="O8" s="13" t="s">
        <v>98</v>
      </c>
      <c r="Q8" s="167">
        <f>(Q4-Q3)/Q3</f>
        <v>5.4623591943450504E-2</v>
      </c>
      <c r="T8" s="1">
        <v>42304</v>
      </c>
      <c r="U8" t="s">
        <v>188</v>
      </c>
      <c r="W8" s="162">
        <v>42325</v>
      </c>
      <c r="X8" s="12">
        <v>104.45</v>
      </c>
      <c r="Y8" s="12">
        <v>104.89</v>
      </c>
      <c r="Z8" s="12">
        <v>103.5</v>
      </c>
      <c r="AA8" s="12">
        <v>104.53</v>
      </c>
      <c r="AB8" s="117">
        <v>6830800</v>
      </c>
      <c r="AC8" s="12">
        <v>104.53</v>
      </c>
      <c r="AD8" s="53">
        <f t="shared" si="0"/>
        <v>1.3900000000000006</v>
      </c>
      <c r="AE8" s="199">
        <f t="shared" si="1"/>
        <v>6.9357480011560391E-3</v>
      </c>
    </row>
    <row r="9" spans="1:31" x14ac:dyDescent="0.25">
      <c r="W9" s="162">
        <v>42324</v>
      </c>
      <c r="X9" s="12">
        <v>102.9</v>
      </c>
      <c r="Y9" s="12">
        <v>104</v>
      </c>
      <c r="Z9" s="12">
        <v>101.64</v>
      </c>
      <c r="AA9" s="12">
        <v>103.81</v>
      </c>
      <c r="AB9" s="117">
        <v>7256900</v>
      </c>
      <c r="AC9" s="12">
        <v>103.81</v>
      </c>
      <c r="AD9" s="53">
        <f t="shared" si="0"/>
        <v>2.3599999999999994</v>
      </c>
      <c r="AE9" s="199">
        <f t="shared" si="1"/>
        <v>1.2089304864970396E-2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42321</v>
      </c>
      <c r="X10" s="12">
        <v>104.09</v>
      </c>
      <c r="Y10" s="12">
        <v>104.18</v>
      </c>
      <c r="Z10" s="12">
        <v>102.12</v>
      </c>
      <c r="AA10" s="12">
        <v>102.57</v>
      </c>
      <c r="AB10" s="117">
        <v>10699100</v>
      </c>
      <c r="AC10" s="12">
        <v>102.57</v>
      </c>
      <c r="AD10" s="53">
        <f t="shared" si="0"/>
        <v>2.0600000000000023</v>
      </c>
      <c r="AE10" s="199">
        <f t="shared" si="1"/>
        <v>-1.5926316799386053E-2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42320</v>
      </c>
      <c r="X11" s="12">
        <v>106.94</v>
      </c>
      <c r="Y11" s="12">
        <v>107.1</v>
      </c>
      <c r="Z11" s="12">
        <v>104.16</v>
      </c>
      <c r="AA11" s="12">
        <v>104.23</v>
      </c>
      <c r="AB11" s="117">
        <v>7892600</v>
      </c>
      <c r="AC11" s="12">
        <v>104.23</v>
      </c>
      <c r="AD11" s="53">
        <f t="shared" si="0"/>
        <v>2.9399999999999977</v>
      </c>
      <c r="AE11" s="199">
        <f t="shared" si="1"/>
        <v>-2.761451627950362E-2</v>
      </c>
    </row>
    <row r="12" spans="1:31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1" t="s">
        <v>234</v>
      </c>
      <c r="H12" s="255" t="s">
        <v>98</v>
      </c>
      <c r="I12" s="10"/>
      <c r="J12" s="10"/>
      <c r="K12" s="10"/>
      <c r="L12" s="10"/>
      <c r="M12" s="10"/>
      <c r="N12" s="5"/>
      <c r="W12" s="162">
        <v>42319</v>
      </c>
      <c r="X12" s="12">
        <v>108.91</v>
      </c>
      <c r="Y12" s="12">
        <v>109.23</v>
      </c>
      <c r="Z12" s="12">
        <v>107.03</v>
      </c>
      <c r="AA12" s="12">
        <v>107.19</v>
      </c>
      <c r="AB12" s="117">
        <v>6039300</v>
      </c>
      <c r="AC12" s="12">
        <v>107.19</v>
      </c>
      <c r="AD12" s="53">
        <f t="shared" si="0"/>
        <v>2.2000000000000028</v>
      </c>
      <c r="AE12" s="199">
        <f t="shared" si="1"/>
        <v>-1.5250344510794656E-2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6">
        <f>IF(C13=0, D13, (E13-D13)/D13)</f>
        <v>8.5714285714285618E-2</v>
      </c>
      <c r="W13" s="162">
        <v>42318</v>
      </c>
      <c r="X13" s="12">
        <v>108.1</v>
      </c>
      <c r="Y13" s="12">
        <v>109.37</v>
      </c>
      <c r="Z13" s="12">
        <v>107.94</v>
      </c>
      <c r="AA13" s="12">
        <v>108.85</v>
      </c>
      <c r="AB13" s="117">
        <v>8522900</v>
      </c>
      <c r="AC13" s="12">
        <v>108.85</v>
      </c>
      <c r="AD13" s="53">
        <f t="shared" si="0"/>
        <v>1.4300000000000068</v>
      </c>
      <c r="AE13" s="199">
        <f t="shared" si="1"/>
        <v>6.8448802145961718E-3</v>
      </c>
    </row>
    <row r="14" spans="1:31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6">
        <f>IF(C14=0, D14, (E14-D14)/D14)</f>
        <v>4.070450097847355E-2</v>
      </c>
      <c r="W14" s="162">
        <v>42317</v>
      </c>
      <c r="X14" s="12">
        <v>108</v>
      </c>
      <c r="Y14" s="12">
        <v>108.53</v>
      </c>
      <c r="Z14" s="12">
        <v>107.08</v>
      </c>
      <c r="AA14" s="12">
        <v>108.11</v>
      </c>
      <c r="AB14" s="117">
        <v>8133200</v>
      </c>
      <c r="AC14" s="12">
        <v>108.11</v>
      </c>
      <c r="AD14" s="53">
        <f t="shared" si="0"/>
        <v>1.4500000000000028</v>
      </c>
      <c r="AE14" s="199">
        <f t="shared" si="1"/>
        <v>-2.1229462802289101E-3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42314</v>
      </c>
      <c r="X15" s="12">
        <v>107</v>
      </c>
      <c r="Y15" s="12">
        <v>108.34</v>
      </c>
      <c r="Z15" s="12">
        <v>106.36</v>
      </c>
      <c r="AA15" s="12">
        <v>108.34</v>
      </c>
      <c r="AB15" s="117">
        <v>8553300</v>
      </c>
      <c r="AC15" s="12">
        <v>108.34</v>
      </c>
      <c r="AD15" s="53">
        <f t="shared" si="0"/>
        <v>1.980000000000004</v>
      </c>
      <c r="AE15" s="199">
        <f t="shared" si="1"/>
        <v>4.7296670685339492E-3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42313</v>
      </c>
      <c r="X16" s="12">
        <v>108.33</v>
      </c>
      <c r="Y16" s="12">
        <v>108.39</v>
      </c>
      <c r="Z16" s="12">
        <v>106.05</v>
      </c>
      <c r="AA16" s="12">
        <v>107.83</v>
      </c>
      <c r="AB16" s="117">
        <v>10159000</v>
      </c>
      <c r="AC16" s="12">
        <v>107.83</v>
      </c>
      <c r="AD16" s="53">
        <f t="shared" si="0"/>
        <v>2.3400000000000034</v>
      </c>
      <c r="AE16" s="199">
        <f t="shared" si="1"/>
        <v>-1.0552394934850495E-2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42312</v>
      </c>
      <c r="X17" s="12">
        <v>109.6</v>
      </c>
      <c r="Y17" s="12">
        <v>109.73</v>
      </c>
      <c r="Z17" s="12">
        <v>107.3</v>
      </c>
      <c r="AA17" s="12">
        <v>108.98</v>
      </c>
      <c r="AB17" s="117">
        <v>7989000</v>
      </c>
      <c r="AC17" s="12">
        <v>108.98</v>
      </c>
      <c r="AD17" s="53">
        <f t="shared" si="0"/>
        <v>2.4300000000000068</v>
      </c>
      <c r="AE17" s="199">
        <f t="shared" si="1"/>
        <v>-1.0999083409715116E-3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42311</v>
      </c>
      <c r="X18" s="12">
        <v>109.4</v>
      </c>
      <c r="Y18" s="12">
        <v>109.54</v>
      </c>
      <c r="Z18" s="12">
        <v>108.32</v>
      </c>
      <c r="AA18" s="12">
        <v>109.1</v>
      </c>
      <c r="AB18" s="117">
        <v>7446200</v>
      </c>
      <c r="AC18" s="12">
        <v>109.1</v>
      </c>
      <c r="AD18" s="53">
        <f t="shared" si="0"/>
        <v>1.2200000000000131</v>
      </c>
      <c r="AE18" s="199">
        <f t="shared" si="1"/>
        <v>-4.5620437956204185E-3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42310</v>
      </c>
      <c r="X19" s="12">
        <v>108.76</v>
      </c>
      <c r="Y19" s="12">
        <v>109.95</v>
      </c>
      <c r="Z19" s="12">
        <v>108.32</v>
      </c>
      <c r="AA19" s="12">
        <v>109.6</v>
      </c>
      <c r="AB19" s="117">
        <v>8266500</v>
      </c>
      <c r="AC19" s="12">
        <v>109.6</v>
      </c>
      <c r="AD19" s="53">
        <f t="shared" si="0"/>
        <v>1.6300000000000097</v>
      </c>
      <c r="AE19" s="199">
        <f t="shared" si="1"/>
        <v>1.3594747063719659E-2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42307</v>
      </c>
      <c r="X20" s="12">
        <v>109.52</v>
      </c>
      <c r="Y20" s="12">
        <v>109.86</v>
      </c>
      <c r="Z20" s="12">
        <v>108.08</v>
      </c>
      <c r="AA20" s="12">
        <v>108.13</v>
      </c>
      <c r="AB20" s="117">
        <v>8496300</v>
      </c>
      <c r="AC20" s="12">
        <v>108.13</v>
      </c>
      <c r="AD20" s="53">
        <f t="shared" si="0"/>
        <v>1.7800000000000011</v>
      </c>
      <c r="AE20" s="199">
        <f t="shared" si="1"/>
        <v>-9.8892042853218065E-3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42306</v>
      </c>
      <c r="X21" s="12">
        <v>108.18</v>
      </c>
      <c r="Y21" s="12">
        <v>110.77</v>
      </c>
      <c r="Z21" s="12">
        <v>107.69</v>
      </c>
      <c r="AA21" s="12">
        <v>109.21</v>
      </c>
      <c r="AB21" s="117">
        <v>10734600</v>
      </c>
      <c r="AC21" s="12">
        <v>109.21</v>
      </c>
      <c r="AD21" s="53">
        <f t="shared" si="0"/>
        <v>3.0799999999999983</v>
      </c>
      <c r="AE21" s="199">
        <f t="shared" si="1"/>
        <v>9.9879774345694727E-3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42305</v>
      </c>
      <c r="X22" s="12">
        <v>109</v>
      </c>
      <c r="Y22" s="12">
        <v>109.21</v>
      </c>
      <c r="Z22" s="12">
        <v>105.94</v>
      </c>
      <c r="AA22" s="12">
        <v>108.13</v>
      </c>
      <c r="AB22" s="117">
        <v>17767600</v>
      </c>
      <c r="AC22" s="12">
        <v>108.13</v>
      </c>
      <c r="AD22" s="53">
        <f t="shared" si="0"/>
        <v>3.269999999999996</v>
      </c>
      <c r="AE22" s="199">
        <f t="shared" si="1"/>
        <v>-2.5504686373467922E-2</v>
      </c>
    </row>
    <row r="23" spans="2:31" x14ac:dyDescent="0.25">
      <c r="W23" s="162">
        <v>42304</v>
      </c>
      <c r="X23" s="12">
        <v>109.39</v>
      </c>
      <c r="Y23" s="12">
        <v>111.11</v>
      </c>
      <c r="Z23" s="12">
        <v>108.69</v>
      </c>
      <c r="AA23" s="12">
        <v>110.96</v>
      </c>
      <c r="AB23" s="117">
        <v>15236700</v>
      </c>
      <c r="AC23" s="12">
        <v>110.96</v>
      </c>
      <c r="AD23" s="53">
        <f t="shared" si="0"/>
        <v>2.4200000000000017</v>
      </c>
      <c r="AE23" s="199">
        <f t="shared" si="1"/>
        <v>2.144895516892209E-2</v>
      </c>
    </row>
    <row r="24" spans="2:31" x14ac:dyDescent="0.25">
      <c r="W24" s="162">
        <v>42303</v>
      </c>
      <c r="X24" s="12">
        <v>108.65</v>
      </c>
      <c r="Y24" s="12">
        <v>110.36</v>
      </c>
      <c r="Z24" s="12">
        <v>107.44</v>
      </c>
      <c r="AA24" s="12">
        <v>108.63</v>
      </c>
      <c r="AB24" s="117">
        <v>10871900</v>
      </c>
      <c r="AC24" s="12">
        <v>108.63</v>
      </c>
      <c r="AD24" s="53">
        <f t="shared" si="0"/>
        <v>2.9200000000000017</v>
      </c>
      <c r="AE24" s="199">
        <f t="shared" si="1"/>
        <v>5.9264746735809837E-3</v>
      </c>
    </row>
    <row r="25" spans="2:31" x14ac:dyDescent="0.25">
      <c r="W25" s="162">
        <v>42300</v>
      </c>
      <c r="X25" s="12">
        <v>108.46</v>
      </c>
      <c r="Y25" s="12">
        <v>109.65</v>
      </c>
      <c r="Z25" s="12">
        <v>105.5</v>
      </c>
      <c r="AA25" s="12">
        <v>107.99</v>
      </c>
      <c r="AB25" s="117">
        <v>14917400</v>
      </c>
      <c r="AC25" s="12">
        <v>107.99</v>
      </c>
      <c r="AD25" s="53">
        <f t="shared" si="0"/>
        <v>4.1500000000000057</v>
      </c>
      <c r="AE25" s="199">
        <f t="shared" si="1"/>
        <v>3.6245353159851668E-3</v>
      </c>
    </row>
    <row r="26" spans="2:31" x14ac:dyDescent="0.25">
      <c r="W26" s="162">
        <v>42299</v>
      </c>
      <c r="X26" s="12">
        <v>102</v>
      </c>
      <c r="Y26" s="12">
        <v>109.42</v>
      </c>
      <c r="Z26" s="12">
        <v>100.4</v>
      </c>
      <c r="AA26" s="12">
        <v>107.6</v>
      </c>
      <c r="AB26" s="117">
        <v>24614900</v>
      </c>
      <c r="AC26" s="12">
        <v>107.6</v>
      </c>
      <c r="AD26" s="53">
        <f t="shared" si="0"/>
        <v>9.019999999999996</v>
      </c>
      <c r="AE26" s="199">
        <f t="shared" si="1"/>
        <v>5.7701759559618537E-2</v>
      </c>
    </row>
    <row r="27" spans="2:31" x14ac:dyDescent="0.25">
      <c r="W27" s="162">
        <v>42298</v>
      </c>
      <c r="X27" s="12">
        <v>102.79</v>
      </c>
      <c r="Y27" s="12">
        <v>102.92</v>
      </c>
      <c r="Z27" s="12">
        <v>99.37</v>
      </c>
      <c r="AA27" s="12">
        <v>101.73</v>
      </c>
      <c r="AB27" s="117">
        <v>9837500</v>
      </c>
      <c r="AC27" s="12">
        <v>101.73</v>
      </c>
      <c r="AD27" s="53">
        <f t="shared" si="0"/>
        <v>3.5499999999999972</v>
      </c>
      <c r="AE27" s="199">
        <f t="shared" si="1"/>
        <v>6.8856974227826662E-4</v>
      </c>
    </row>
    <row r="28" spans="2:31" x14ac:dyDescent="0.25">
      <c r="W28" s="162">
        <v>42297</v>
      </c>
      <c r="X28" s="12">
        <v>103.43</v>
      </c>
      <c r="Y28" s="12">
        <v>103.95</v>
      </c>
      <c r="Z28" s="12">
        <v>101.13</v>
      </c>
      <c r="AA28" s="12">
        <v>101.66</v>
      </c>
      <c r="AB28" s="117">
        <v>10104100</v>
      </c>
      <c r="AC28" s="12">
        <v>101.66</v>
      </c>
      <c r="AD28" s="53">
        <f t="shared" si="0"/>
        <v>2.8200000000000074</v>
      </c>
      <c r="AE28" s="199">
        <f t="shared" si="1"/>
        <v>-1.8820577164366359E-2</v>
      </c>
    </row>
    <row r="29" spans="2:31" x14ac:dyDescent="0.25">
      <c r="W29" s="162">
        <v>42296</v>
      </c>
      <c r="X29" s="12">
        <v>102.64</v>
      </c>
      <c r="Y29" s="12">
        <v>103.84</v>
      </c>
      <c r="Z29" s="12">
        <v>101.84</v>
      </c>
      <c r="AA29" s="12">
        <v>103.61</v>
      </c>
      <c r="AB29" s="117">
        <v>7619300</v>
      </c>
      <c r="AC29" s="12">
        <v>103.61</v>
      </c>
      <c r="AD29" s="53">
        <f t="shared" si="0"/>
        <v>2</v>
      </c>
      <c r="AE29" s="199">
        <f t="shared" si="1"/>
        <v>7.5853350189634128E-3</v>
      </c>
    </row>
    <row r="30" spans="2:31" x14ac:dyDescent="0.25">
      <c r="W30" s="162">
        <v>42293</v>
      </c>
      <c r="X30" s="12">
        <v>101.95</v>
      </c>
      <c r="Y30" s="12">
        <v>103.37</v>
      </c>
      <c r="Z30" s="12">
        <v>101.51</v>
      </c>
      <c r="AA30" s="12">
        <v>102.83</v>
      </c>
      <c r="AB30" s="117">
        <v>9894200</v>
      </c>
      <c r="AC30" s="12">
        <v>102.83</v>
      </c>
      <c r="AD30" s="53">
        <f t="shared" si="0"/>
        <v>1.8599999999999994</v>
      </c>
      <c r="AE30" s="199">
        <f t="shared" si="1"/>
        <v>1.1707988980716122E-2</v>
      </c>
    </row>
    <row r="31" spans="2:31" x14ac:dyDescent="0.25">
      <c r="W31" s="162">
        <v>42292</v>
      </c>
      <c r="X31" s="12">
        <v>98.09</v>
      </c>
      <c r="Y31" s="12">
        <v>101.69</v>
      </c>
      <c r="Z31" s="12">
        <v>97.6</v>
      </c>
      <c r="AA31" s="12">
        <v>101.64</v>
      </c>
      <c r="AB31" s="117">
        <v>9377700</v>
      </c>
      <c r="AC31" s="12">
        <v>101.64</v>
      </c>
      <c r="AD31" s="53">
        <f t="shared" si="0"/>
        <v>4.0900000000000034</v>
      </c>
      <c r="AE31" s="199">
        <f t="shared" si="1"/>
        <v>3.3031812176034236E-2</v>
      </c>
    </row>
    <row r="32" spans="2:31" x14ac:dyDescent="0.25">
      <c r="W32" s="162">
        <v>42291</v>
      </c>
      <c r="X32" s="12">
        <v>98.37</v>
      </c>
      <c r="Y32" s="12">
        <v>99.94</v>
      </c>
      <c r="Z32" s="12">
        <v>98.11</v>
      </c>
      <c r="AA32" s="12">
        <v>98.39</v>
      </c>
      <c r="AB32" s="117">
        <v>9556400</v>
      </c>
      <c r="AC32" s="12">
        <v>98.39</v>
      </c>
      <c r="AD32" s="53">
        <f t="shared" si="0"/>
        <v>1.8299999999999983</v>
      </c>
      <c r="AE32" s="199">
        <f t="shared" si="1"/>
        <v>2.0368672980954905E-3</v>
      </c>
    </row>
    <row r="33" spans="15:31" x14ac:dyDescent="0.25">
      <c r="W33" s="162">
        <v>42290</v>
      </c>
      <c r="X33" s="12">
        <v>98.91</v>
      </c>
      <c r="Y33" s="12">
        <v>99.82</v>
      </c>
      <c r="Z33" s="12">
        <v>98</v>
      </c>
      <c r="AA33" s="12">
        <v>98.19</v>
      </c>
      <c r="AB33" s="117">
        <v>9304000</v>
      </c>
      <c r="AC33" s="12">
        <v>98.19</v>
      </c>
      <c r="AD33" s="53">
        <f t="shared" si="0"/>
        <v>1.8199999999999932</v>
      </c>
      <c r="AE33" s="199">
        <f t="shared" si="1"/>
        <v>-1.3264998492613866E-2</v>
      </c>
    </row>
    <row r="34" spans="15:31" x14ac:dyDescent="0.25">
      <c r="W34" s="162">
        <v>42289</v>
      </c>
      <c r="X34" s="12">
        <v>101.08</v>
      </c>
      <c r="Y34" s="12">
        <v>101.22</v>
      </c>
      <c r="Z34" s="12">
        <v>99.38</v>
      </c>
      <c r="AA34" s="12">
        <v>99.51</v>
      </c>
      <c r="AB34" s="117">
        <v>8839100</v>
      </c>
      <c r="AC34" s="12">
        <v>99.51</v>
      </c>
      <c r="AD34" s="53">
        <f t="shared" si="0"/>
        <v>1.8400000000000034</v>
      </c>
      <c r="AE34" s="199">
        <f t="shared" si="1"/>
        <v>-1.1326378539493254E-2</v>
      </c>
    </row>
    <row r="35" spans="15:31" x14ac:dyDescent="0.25">
      <c r="W35" s="162">
        <v>42286</v>
      </c>
      <c r="X35" s="12">
        <v>101.27</v>
      </c>
      <c r="Y35" s="12">
        <v>101.8</v>
      </c>
      <c r="Z35" s="12">
        <v>99.45</v>
      </c>
      <c r="AA35" s="12">
        <v>100.65</v>
      </c>
      <c r="AB35" s="117">
        <v>8576100</v>
      </c>
      <c r="AC35" s="12">
        <v>100.65</v>
      </c>
      <c r="AD35" s="53">
        <f t="shared" si="0"/>
        <v>2.3499999999999943</v>
      </c>
      <c r="AE35" s="199">
        <f t="shared" si="1"/>
        <v>-1.5871441325264746E-3</v>
      </c>
    </row>
    <row r="36" spans="15:31" x14ac:dyDescent="0.25">
      <c r="W36" s="162">
        <v>42285</v>
      </c>
      <c r="X36" s="12">
        <v>100.03</v>
      </c>
      <c r="Y36" s="12">
        <v>101.16</v>
      </c>
      <c r="Z36" s="12">
        <v>98.07</v>
      </c>
      <c r="AA36" s="12">
        <v>100.81</v>
      </c>
      <c r="AB36" s="117">
        <v>11763500</v>
      </c>
      <c r="AC36" s="12">
        <v>100.81</v>
      </c>
      <c r="AD36" s="53">
        <f t="shared" si="0"/>
        <v>3.0900000000000034</v>
      </c>
      <c r="AE36" s="199">
        <f t="shared" si="1"/>
        <v>5.3854592599980045E-3</v>
      </c>
    </row>
    <row r="37" spans="15:31" x14ac:dyDescent="0.25">
      <c r="W37" s="162">
        <v>42284</v>
      </c>
      <c r="X37" s="12">
        <v>97.99</v>
      </c>
      <c r="Y37" s="12">
        <v>100.79</v>
      </c>
      <c r="Z37" s="12">
        <v>97.5</v>
      </c>
      <c r="AA37" s="12">
        <v>100.27</v>
      </c>
      <c r="AB37" s="117">
        <v>12403100</v>
      </c>
      <c r="AC37" s="12">
        <v>100.27</v>
      </c>
      <c r="AD37" s="53">
        <f t="shared" si="0"/>
        <v>3.2900000000000063</v>
      </c>
      <c r="AE37" s="199">
        <f t="shared" si="1"/>
        <v>2.7988517531269075E-2</v>
      </c>
    </row>
    <row r="38" spans="15:31" x14ac:dyDescent="0.25">
      <c r="W38" s="162">
        <v>42283</v>
      </c>
      <c r="X38" s="12">
        <v>98.82</v>
      </c>
      <c r="Y38" s="12">
        <v>98.9</v>
      </c>
      <c r="Z38" s="12">
        <v>95.05</v>
      </c>
      <c r="AA38" s="12">
        <v>97.54</v>
      </c>
      <c r="AB38" s="117">
        <v>14842700</v>
      </c>
      <c r="AC38" s="12">
        <v>97.54</v>
      </c>
      <c r="AD38" s="53">
        <f t="shared" si="0"/>
        <v>3.8500000000000085</v>
      </c>
      <c r="AE38" s="199">
        <f t="shared" si="1"/>
        <v>-1.7328228893814246E-2</v>
      </c>
    </row>
    <row r="39" spans="15:31" x14ac:dyDescent="0.25">
      <c r="W39" s="162">
        <v>42282</v>
      </c>
      <c r="X39" s="12">
        <v>99.99</v>
      </c>
      <c r="Y39" s="12">
        <v>101.3</v>
      </c>
      <c r="Z39" s="12">
        <v>97.66</v>
      </c>
      <c r="AA39" s="12">
        <v>99.26</v>
      </c>
      <c r="AB39" s="117">
        <v>14459300</v>
      </c>
      <c r="AC39" s="12">
        <v>99.26</v>
      </c>
      <c r="AD39" s="53">
        <f t="shared" si="0"/>
        <v>3.6400000000000006</v>
      </c>
      <c r="AE39" s="199">
        <f t="shared" si="1"/>
        <v>9.9715099715100841E-3</v>
      </c>
    </row>
    <row r="40" spans="15:31" x14ac:dyDescent="0.25">
      <c r="W40" s="162">
        <v>42279</v>
      </c>
      <c r="X40" s="12">
        <v>95.54</v>
      </c>
      <c r="Y40" s="12">
        <v>98.31</v>
      </c>
      <c r="Z40" s="12">
        <v>94.37</v>
      </c>
      <c r="AA40" s="12">
        <v>98.28</v>
      </c>
      <c r="AB40" s="117">
        <v>19052800</v>
      </c>
      <c r="AC40" s="12">
        <v>98.28</v>
      </c>
      <c r="AD40" s="53">
        <f t="shared" si="0"/>
        <v>3.9399999999999977</v>
      </c>
      <c r="AE40" s="199">
        <f t="shared" si="1"/>
        <v>1.0176045588683458E-4</v>
      </c>
    </row>
    <row r="41" spans="15:31" x14ac:dyDescent="0.25">
      <c r="W41" s="162">
        <v>42278</v>
      </c>
      <c r="X41" s="12">
        <v>98.54</v>
      </c>
      <c r="Y41" s="12">
        <v>98.79</v>
      </c>
      <c r="Z41" s="12">
        <v>96.35</v>
      </c>
      <c r="AA41" s="12">
        <v>98.27</v>
      </c>
      <c r="AB41" s="117">
        <v>13345900</v>
      </c>
      <c r="AC41" s="12">
        <v>98.27</v>
      </c>
      <c r="AD41" s="53">
        <f t="shared" si="0"/>
        <v>2.4400000000000119</v>
      </c>
      <c r="AE41" s="199">
        <f t="shared" si="1"/>
        <v>8.1474691923810738E-4</v>
      </c>
    </row>
    <row r="42" spans="15:31" ht="20.25" thickBot="1" x14ac:dyDescent="0.35">
      <c r="O42" s="338" t="s">
        <v>78</v>
      </c>
      <c r="P42" s="338"/>
      <c r="T42" s="113" t="s">
        <v>129</v>
      </c>
      <c r="W42" s="162">
        <v>42277</v>
      </c>
      <c r="X42" s="12">
        <v>98.44</v>
      </c>
      <c r="Y42" s="12">
        <v>99.72</v>
      </c>
      <c r="Z42" s="12">
        <v>96.92</v>
      </c>
      <c r="AA42" s="12">
        <v>98.19</v>
      </c>
      <c r="AB42" s="117">
        <v>15747600</v>
      </c>
      <c r="AC42" s="12">
        <v>98.19</v>
      </c>
      <c r="AD42" s="53">
        <f t="shared" si="0"/>
        <v>2.7999999999999972</v>
      </c>
      <c r="AE42" s="199">
        <f t="shared" si="1"/>
        <v>2.2812499999999902E-2</v>
      </c>
    </row>
    <row r="43" spans="15:31" ht="15.75" thickTop="1" x14ac:dyDescent="0.25">
      <c r="O43" s="105">
        <v>1.1000000000000001</v>
      </c>
      <c r="P43" s="105">
        <f>O43*$Q$4</f>
        <v>118.55800000000001</v>
      </c>
      <c r="Q43" s="2"/>
      <c r="T43" s="157" t="s">
        <v>114</v>
      </c>
      <c r="U43" s="120">
        <v>106.57</v>
      </c>
      <c r="W43" s="162">
        <v>42276</v>
      </c>
      <c r="X43" s="12">
        <v>95.08</v>
      </c>
      <c r="Y43" s="12">
        <v>97.74</v>
      </c>
      <c r="Z43" s="12">
        <v>93.19</v>
      </c>
      <c r="AA43" s="12">
        <v>96</v>
      </c>
      <c r="AB43" s="117">
        <v>18332700</v>
      </c>
      <c r="AC43" s="12">
        <v>96</v>
      </c>
      <c r="AD43" s="53">
        <f t="shared" si="0"/>
        <v>4.5499999999999972</v>
      </c>
      <c r="AE43" s="199">
        <f t="shared" si="1"/>
        <v>1.2658227848101333E-2</v>
      </c>
    </row>
    <row r="44" spans="15:31" x14ac:dyDescent="0.25">
      <c r="O44" s="105">
        <v>1.0900000000000001</v>
      </c>
      <c r="P44" s="105">
        <f t="shared" ref="P44:P63" si="2">O44*$Q$4</f>
        <v>117.48020000000001</v>
      </c>
      <c r="Q44" s="2"/>
      <c r="T44" s="115" t="s">
        <v>115</v>
      </c>
      <c r="U44" s="110">
        <v>106.57</v>
      </c>
      <c r="W44" s="162">
        <v>42275</v>
      </c>
      <c r="X44" s="12">
        <v>99.06</v>
      </c>
      <c r="Y44" s="12">
        <v>99.26</v>
      </c>
      <c r="Z44" s="12">
        <v>94.57</v>
      </c>
      <c r="AA44" s="12">
        <v>94.8</v>
      </c>
      <c r="AB44" s="117">
        <v>23765800</v>
      </c>
      <c r="AC44" s="12">
        <v>94.8</v>
      </c>
      <c r="AD44" s="53">
        <f t="shared" si="0"/>
        <v>4.6900000000000119</v>
      </c>
      <c r="AE44" s="199">
        <f t="shared" si="1"/>
        <v>-5.3325344517675344E-2</v>
      </c>
    </row>
    <row r="45" spans="15:31" x14ac:dyDescent="0.25">
      <c r="O45" s="105">
        <v>1.08</v>
      </c>
      <c r="P45" s="105">
        <f t="shared" si="2"/>
        <v>116.40240000000001</v>
      </c>
      <c r="Q45" s="2"/>
      <c r="T45" s="115" t="s">
        <v>116</v>
      </c>
      <c r="U45" s="110" t="s">
        <v>329</v>
      </c>
      <c r="W45" s="162">
        <v>42272</v>
      </c>
      <c r="X45" s="12">
        <v>104.03</v>
      </c>
      <c r="Y45" s="12">
        <v>104.19</v>
      </c>
      <c r="Z45" s="12">
        <v>99.19</v>
      </c>
      <c r="AA45" s="12">
        <v>100.14</v>
      </c>
      <c r="AB45" s="117">
        <v>15911200</v>
      </c>
      <c r="AC45" s="12">
        <v>100.14</v>
      </c>
      <c r="AD45" s="53">
        <f t="shared" si="0"/>
        <v>5</v>
      </c>
      <c r="AE45" s="199">
        <f t="shared" si="1"/>
        <v>-2.3119695639449822E-2</v>
      </c>
    </row>
    <row r="46" spans="15:31" x14ac:dyDescent="0.25">
      <c r="O46" s="105">
        <v>1.07</v>
      </c>
      <c r="P46" s="105">
        <f t="shared" si="2"/>
        <v>115.3246</v>
      </c>
      <c r="Q46" s="2"/>
      <c r="T46" s="115" t="s">
        <v>117</v>
      </c>
      <c r="U46" s="110" t="s">
        <v>330</v>
      </c>
      <c r="W46" s="162">
        <v>42271</v>
      </c>
      <c r="X46" s="12">
        <v>104.39</v>
      </c>
      <c r="Y46" s="12">
        <v>105.15</v>
      </c>
      <c r="Z46" s="12">
        <v>101.51</v>
      </c>
      <c r="AA46" s="12">
        <v>102.51</v>
      </c>
      <c r="AB46" s="117">
        <v>13464100</v>
      </c>
      <c r="AC46" s="12">
        <v>102.51</v>
      </c>
      <c r="AD46" s="53">
        <f t="shared" si="0"/>
        <v>3.6400000000000006</v>
      </c>
      <c r="AE46" s="199">
        <f t="shared" si="1"/>
        <v>-2.8249123139634014E-2</v>
      </c>
    </row>
    <row r="47" spans="15:31" x14ac:dyDescent="0.25">
      <c r="O47" s="105">
        <v>1.06</v>
      </c>
      <c r="P47" s="105">
        <f t="shared" si="2"/>
        <v>114.24680000000001</v>
      </c>
      <c r="Q47" s="2"/>
      <c r="T47" s="115" t="s">
        <v>118</v>
      </c>
      <c r="U47" s="110">
        <v>125</v>
      </c>
      <c r="W47" s="162">
        <v>42270</v>
      </c>
      <c r="X47" s="12">
        <v>106.47</v>
      </c>
      <c r="Y47" s="12">
        <v>106.85</v>
      </c>
      <c r="Z47" s="12">
        <v>104.7</v>
      </c>
      <c r="AA47" s="12">
        <v>105.49</v>
      </c>
      <c r="AB47" s="117">
        <v>7973100</v>
      </c>
      <c r="AC47" s="12">
        <v>105.49</v>
      </c>
      <c r="AD47" s="53">
        <f t="shared" si="0"/>
        <v>2.1499999999999915</v>
      </c>
      <c r="AE47" s="199">
        <f t="shared" si="1"/>
        <v>-9.5765655806967498E-3</v>
      </c>
    </row>
    <row r="48" spans="15:31" x14ac:dyDescent="0.25">
      <c r="O48" s="105">
        <v>1.05</v>
      </c>
      <c r="P48" s="105">
        <f t="shared" si="2"/>
        <v>113.16900000000001</v>
      </c>
      <c r="Q48" s="2"/>
      <c r="T48" s="115" t="s">
        <v>119</v>
      </c>
      <c r="U48" s="110">
        <v>1.0966400000000001</v>
      </c>
      <c r="W48" s="162">
        <v>42269</v>
      </c>
      <c r="X48" s="12">
        <v>103.99</v>
      </c>
      <c r="Y48" s="12">
        <v>107.04</v>
      </c>
      <c r="Z48" s="12">
        <v>102.86</v>
      </c>
      <c r="AA48" s="12">
        <v>106.51</v>
      </c>
      <c r="AB48" s="117">
        <v>14843500</v>
      </c>
      <c r="AC48" s="12">
        <v>106.51</v>
      </c>
      <c r="AD48" s="53">
        <f t="shared" si="0"/>
        <v>4.1800000000000068</v>
      </c>
      <c r="AE48" s="199">
        <f t="shared" si="1"/>
        <v>7.2820124834500621E-3</v>
      </c>
    </row>
    <row r="49" spans="15:31" x14ac:dyDescent="0.25">
      <c r="O49" s="105">
        <v>1.04</v>
      </c>
      <c r="P49" s="105">
        <f t="shared" si="2"/>
        <v>112.0912</v>
      </c>
      <c r="Q49" s="2"/>
      <c r="T49" s="115" t="s">
        <v>120</v>
      </c>
      <c r="U49" s="110" t="s">
        <v>160</v>
      </c>
      <c r="W49" s="162">
        <v>42268</v>
      </c>
      <c r="X49" s="12">
        <v>109.12</v>
      </c>
      <c r="Y49" s="12">
        <v>109.37</v>
      </c>
      <c r="Z49" s="12">
        <v>104.59</v>
      </c>
      <c r="AA49" s="12">
        <v>105.74</v>
      </c>
      <c r="AB49" s="117">
        <v>15141600</v>
      </c>
      <c r="AC49" s="12">
        <v>105.74</v>
      </c>
      <c r="AD49" s="53">
        <f t="shared" si="0"/>
        <v>4.7800000000000011</v>
      </c>
      <c r="AE49" s="199">
        <f t="shared" si="1"/>
        <v>-2.4898561416451526E-2</v>
      </c>
    </row>
    <row r="50" spans="15:31" x14ac:dyDescent="0.25">
      <c r="O50" s="105">
        <v>1.03</v>
      </c>
      <c r="P50" s="105">
        <f t="shared" si="2"/>
        <v>111.0134</v>
      </c>
      <c r="Q50" s="2"/>
      <c r="T50" s="115"/>
      <c r="U50" s="110"/>
      <c r="W50" s="162">
        <v>42265</v>
      </c>
      <c r="X50" s="12">
        <v>109.62</v>
      </c>
      <c r="Y50" s="12">
        <v>110.87</v>
      </c>
      <c r="Z50" s="12">
        <v>108.21</v>
      </c>
      <c r="AA50" s="12">
        <v>108.44</v>
      </c>
      <c r="AB50" s="117">
        <v>13156900</v>
      </c>
      <c r="AC50" s="12">
        <v>108.44</v>
      </c>
      <c r="AD50" s="53">
        <f t="shared" si="0"/>
        <v>2.6600000000000108</v>
      </c>
      <c r="AE50" s="199">
        <f t="shared" si="1"/>
        <v>-2.8402472896693842E-2</v>
      </c>
    </row>
    <row r="51" spans="15:31" x14ac:dyDescent="0.25">
      <c r="O51" s="105">
        <v>1.02</v>
      </c>
      <c r="P51" s="105">
        <f t="shared" si="2"/>
        <v>109.93560000000001</v>
      </c>
      <c r="Q51" s="2"/>
      <c r="T51" s="115" t="s">
        <v>121</v>
      </c>
      <c r="U51" s="110" t="s">
        <v>331</v>
      </c>
      <c r="W51" s="162">
        <v>42264</v>
      </c>
      <c r="X51" s="12">
        <v>110.88</v>
      </c>
      <c r="Y51" s="12">
        <v>113.31</v>
      </c>
      <c r="Z51" s="12">
        <v>109.75</v>
      </c>
      <c r="AA51" s="12">
        <v>111.61</v>
      </c>
      <c r="AB51" s="117">
        <v>9858400</v>
      </c>
      <c r="AC51" s="12">
        <v>111.61</v>
      </c>
      <c r="AD51" s="53">
        <f t="shared" si="0"/>
        <v>3.5600000000000023</v>
      </c>
      <c r="AE51" s="199">
        <f t="shared" si="1"/>
        <v>5.2238133837700929E-3</v>
      </c>
    </row>
    <row r="52" spans="15:31" x14ac:dyDescent="0.25">
      <c r="O52" s="105">
        <v>1.01</v>
      </c>
      <c r="P52" s="105">
        <f t="shared" si="2"/>
        <v>108.8578</v>
      </c>
      <c r="Q52" s="2"/>
      <c r="T52" s="115" t="s">
        <v>122</v>
      </c>
      <c r="U52" s="110" t="s">
        <v>189</v>
      </c>
      <c r="W52" s="162">
        <v>42263</v>
      </c>
      <c r="X52" s="12">
        <v>110.72</v>
      </c>
      <c r="Y52" s="12">
        <v>111.75</v>
      </c>
      <c r="Z52" s="12">
        <v>109.48</v>
      </c>
      <c r="AA52" s="12">
        <v>111.03</v>
      </c>
      <c r="AB52" s="117">
        <v>8116000</v>
      </c>
      <c r="AC52" s="12">
        <v>111.03</v>
      </c>
      <c r="AD52" s="53">
        <f t="shared" si="0"/>
        <v>2.269999999999996</v>
      </c>
      <c r="AE52" s="199">
        <f t="shared" si="1"/>
        <v>-1.800990544799097E-4</v>
      </c>
    </row>
    <row r="53" spans="15:31" x14ac:dyDescent="0.25">
      <c r="O53" s="105">
        <v>1</v>
      </c>
      <c r="P53" s="105">
        <f t="shared" si="2"/>
        <v>107.78</v>
      </c>
      <c r="Q53" s="2"/>
      <c r="T53" s="115" t="s">
        <v>123</v>
      </c>
      <c r="U53" s="112">
        <v>5720514</v>
      </c>
      <c r="W53" s="162">
        <v>42262</v>
      </c>
      <c r="X53" s="12">
        <v>109.46</v>
      </c>
      <c r="Y53" s="12">
        <v>111.81</v>
      </c>
      <c r="Z53" s="12">
        <v>108.85</v>
      </c>
      <c r="AA53" s="12">
        <v>111.05</v>
      </c>
      <c r="AB53" s="117">
        <v>7944100</v>
      </c>
      <c r="AC53" s="12">
        <v>111.05</v>
      </c>
      <c r="AD53" s="53">
        <f t="shared" si="0"/>
        <v>2.960000000000008</v>
      </c>
      <c r="AE53" s="199">
        <f t="shared" si="1"/>
        <v>1.5546410608139105E-2</v>
      </c>
    </row>
    <row r="54" spans="15:31" x14ac:dyDescent="0.25">
      <c r="O54" s="105">
        <v>0.99</v>
      </c>
      <c r="P54" s="105">
        <f t="shared" si="2"/>
        <v>106.7022</v>
      </c>
      <c r="Q54" s="2"/>
      <c r="T54" s="115" t="s">
        <v>126</v>
      </c>
      <c r="U54" s="112">
        <v>11073000</v>
      </c>
      <c r="W54" s="162">
        <v>42261</v>
      </c>
      <c r="X54" s="12">
        <v>109.47</v>
      </c>
      <c r="Y54" s="12">
        <v>109.63</v>
      </c>
      <c r="Z54" s="12">
        <v>108.4</v>
      </c>
      <c r="AA54" s="12">
        <v>109.35</v>
      </c>
      <c r="AB54" s="117">
        <v>7505800</v>
      </c>
      <c r="AC54" s="12">
        <v>109.35</v>
      </c>
      <c r="AD54" s="53">
        <f t="shared" si="0"/>
        <v>1.2299999999999898</v>
      </c>
      <c r="AE54" s="199" t="e">
        <f t="shared" si="1"/>
        <v>#DIV/0!</v>
      </c>
    </row>
    <row r="55" spans="15:31" x14ac:dyDescent="0.25">
      <c r="O55" s="105">
        <v>0.98</v>
      </c>
      <c r="P55" s="105">
        <f t="shared" si="2"/>
        <v>105.62439999999999</v>
      </c>
      <c r="Q55" s="2"/>
      <c r="T55" s="115" t="s">
        <v>124</v>
      </c>
      <c r="U55" s="110" t="s">
        <v>332</v>
      </c>
      <c r="W55" s="162">
        <v>42261</v>
      </c>
      <c r="X55" s="12" t="s">
        <v>191</v>
      </c>
      <c r="Y55" s="12"/>
      <c r="Z55" s="12"/>
      <c r="AA55" s="12"/>
      <c r="AB55" s="117"/>
      <c r="AC55" s="12"/>
      <c r="AD55" s="53">
        <f t="shared" si="0"/>
        <v>0</v>
      </c>
      <c r="AE55" s="199">
        <f t="shared" si="1"/>
        <v>-1</v>
      </c>
    </row>
    <row r="56" spans="15:31" x14ac:dyDescent="0.25">
      <c r="O56" s="105">
        <v>0.97</v>
      </c>
      <c r="P56" s="105">
        <f t="shared" si="2"/>
        <v>104.5466</v>
      </c>
      <c r="T56" s="115" t="s">
        <v>127</v>
      </c>
      <c r="U56" s="110">
        <v>9.9</v>
      </c>
      <c r="W56" s="162">
        <v>42258</v>
      </c>
      <c r="X56" s="12">
        <v>106.86</v>
      </c>
      <c r="Y56" s="12">
        <v>109.69</v>
      </c>
      <c r="Z56" s="12">
        <v>106.25</v>
      </c>
      <c r="AA56" s="12">
        <v>109.63</v>
      </c>
      <c r="AB56" s="117">
        <v>9387600</v>
      </c>
      <c r="AC56" s="12">
        <v>109.2</v>
      </c>
      <c r="AD56" s="53">
        <f t="shared" si="0"/>
        <v>3.4399999999999977</v>
      </c>
      <c r="AE56" s="199">
        <f t="shared" si="1"/>
        <v>2.2184779556304379E-2</v>
      </c>
    </row>
    <row r="57" spans="15:31" x14ac:dyDescent="0.25">
      <c r="O57" s="105">
        <v>0.96</v>
      </c>
      <c r="P57" s="105">
        <f t="shared" si="2"/>
        <v>103.4688</v>
      </c>
      <c r="T57" s="115" t="s">
        <v>128</v>
      </c>
      <c r="U57" s="110">
        <v>10.89</v>
      </c>
      <c r="W57" s="162">
        <v>42257</v>
      </c>
      <c r="X57" s="12">
        <v>104</v>
      </c>
      <c r="Y57" s="12">
        <v>108.5</v>
      </c>
      <c r="Z57" s="12">
        <v>103.87</v>
      </c>
      <c r="AA57" s="12">
        <v>107.25</v>
      </c>
      <c r="AB57" s="117">
        <v>10368500</v>
      </c>
      <c r="AC57" s="12">
        <v>106.83</v>
      </c>
      <c r="AD57" s="53">
        <f t="shared" si="0"/>
        <v>4.6299999999999955</v>
      </c>
      <c r="AE57" s="199">
        <f t="shared" si="1"/>
        <v>3.3072236727589299E-2</v>
      </c>
    </row>
    <row r="58" spans="15:31" x14ac:dyDescent="0.25">
      <c r="O58" s="105">
        <v>0.95</v>
      </c>
      <c r="P58" s="105">
        <f t="shared" si="2"/>
        <v>102.39099999999999</v>
      </c>
      <c r="T58" s="115" t="s">
        <v>125</v>
      </c>
      <c r="U58" s="110" t="s">
        <v>333</v>
      </c>
      <c r="W58" s="162">
        <v>42256</v>
      </c>
      <c r="X58" s="12">
        <v>106.2</v>
      </c>
      <c r="Y58" s="12">
        <v>106.45</v>
      </c>
      <c r="Z58" s="12">
        <v>103.54</v>
      </c>
      <c r="AA58" s="12">
        <v>103.82</v>
      </c>
      <c r="AB58" s="117">
        <v>7896500</v>
      </c>
      <c r="AC58" s="12">
        <v>103.41</v>
      </c>
      <c r="AD58" s="53">
        <f t="shared" si="0"/>
        <v>2.9099999999999966</v>
      </c>
      <c r="AE58" s="199">
        <f t="shared" si="1"/>
        <v>-1.033591731266148E-2</v>
      </c>
    </row>
    <row r="59" spans="15:31" x14ac:dyDescent="0.25">
      <c r="O59" s="105">
        <v>0.94</v>
      </c>
      <c r="P59" s="105">
        <f t="shared" si="2"/>
        <v>101.31319999999999</v>
      </c>
      <c r="W59" s="162">
        <v>42255</v>
      </c>
      <c r="X59" s="12">
        <v>103.84</v>
      </c>
      <c r="Y59" s="12">
        <v>104.95</v>
      </c>
      <c r="Z59" s="12">
        <v>102.91</v>
      </c>
      <c r="AA59" s="12">
        <v>104.9</v>
      </c>
      <c r="AB59" s="117">
        <v>9992600</v>
      </c>
      <c r="AC59" s="12">
        <v>104.49</v>
      </c>
      <c r="AD59" s="53">
        <f t="shared" si="0"/>
        <v>2.0400000000000063</v>
      </c>
      <c r="AE59" s="199">
        <f t="shared" si="1"/>
        <v>2.7837891009246496E-2</v>
      </c>
    </row>
    <row r="60" spans="15:31" x14ac:dyDescent="0.25">
      <c r="O60" s="105">
        <v>0.93</v>
      </c>
      <c r="P60" s="105">
        <f t="shared" si="2"/>
        <v>100.23540000000001</v>
      </c>
      <c r="W60" s="162">
        <v>42251</v>
      </c>
      <c r="X60" s="12">
        <v>101.03</v>
      </c>
      <c r="Y60" s="12">
        <v>103.24</v>
      </c>
      <c r="Z60" s="12">
        <v>100.55</v>
      </c>
      <c r="AA60" s="12">
        <v>102.06</v>
      </c>
      <c r="AB60" s="117">
        <v>10336500</v>
      </c>
      <c r="AC60" s="12">
        <v>101.66</v>
      </c>
      <c r="AD60" s="53">
        <f t="shared" si="0"/>
        <v>2.6899999999999977</v>
      </c>
      <c r="AE60" s="199">
        <f t="shared" si="1"/>
        <v>1.477686927396249E-3</v>
      </c>
    </row>
    <row r="61" spans="15:31" x14ac:dyDescent="0.25">
      <c r="O61" s="105">
        <v>0.92</v>
      </c>
      <c r="P61" s="105">
        <f t="shared" si="2"/>
        <v>99.157600000000002</v>
      </c>
      <c r="W61" s="162">
        <v>42250</v>
      </c>
      <c r="X61" s="12">
        <v>104.92</v>
      </c>
      <c r="Y61" s="12">
        <v>105</v>
      </c>
      <c r="Z61" s="12">
        <v>101.69</v>
      </c>
      <c r="AA61" s="12">
        <v>101.91</v>
      </c>
      <c r="AB61" s="117">
        <v>9928100</v>
      </c>
      <c r="AC61" s="12">
        <v>101.51</v>
      </c>
      <c r="AD61" s="53">
        <f t="shared" si="0"/>
        <v>3.3100000000000023</v>
      </c>
      <c r="AE61" s="199">
        <f t="shared" si="1"/>
        <v>-2.2626612747929875E-2</v>
      </c>
    </row>
    <row r="62" spans="15:31" x14ac:dyDescent="0.25">
      <c r="O62" s="105">
        <v>0.91</v>
      </c>
      <c r="P62" s="105">
        <f t="shared" si="2"/>
        <v>98.079800000000006</v>
      </c>
      <c r="W62" s="162">
        <v>42249</v>
      </c>
      <c r="X62" s="12">
        <v>103.44</v>
      </c>
      <c r="Y62" s="12">
        <v>104.3</v>
      </c>
      <c r="Z62" s="12">
        <v>101.02</v>
      </c>
      <c r="AA62" s="12">
        <v>104.27</v>
      </c>
      <c r="AB62" s="117">
        <v>11509300</v>
      </c>
      <c r="AC62" s="12">
        <v>103.86</v>
      </c>
      <c r="AD62" s="53">
        <f t="shared" si="0"/>
        <v>3.2800000000000011</v>
      </c>
      <c r="AE62" s="199">
        <f t="shared" si="1"/>
        <v>2.7401325551488664E-2</v>
      </c>
    </row>
    <row r="63" spans="15:31" x14ac:dyDescent="0.25">
      <c r="O63" s="105">
        <v>0.9</v>
      </c>
      <c r="P63" s="105">
        <f t="shared" si="2"/>
        <v>97.00200000000001</v>
      </c>
      <c r="W63" s="162">
        <v>42248</v>
      </c>
      <c r="X63" s="12">
        <v>102.22</v>
      </c>
      <c r="Y63" s="12">
        <v>104.64</v>
      </c>
      <c r="Z63" s="12">
        <v>101</v>
      </c>
      <c r="AA63" s="12">
        <v>101.49</v>
      </c>
      <c r="AB63" s="117">
        <v>13548000</v>
      </c>
      <c r="AC63" s="12">
        <v>101.09</v>
      </c>
      <c r="AD63" s="53">
        <f t="shared" si="0"/>
        <v>3.6400000000000006</v>
      </c>
      <c r="AE63" s="199">
        <f t="shared" si="1"/>
        <v>-3.411045289508885E-2</v>
      </c>
    </row>
    <row r="64" spans="15:31" x14ac:dyDescent="0.25">
      <c r="W64" s="162">
        <v>42247</v>
      </c>
      <c r="X64" s="12">
        <v>107.42</v>
      </c>
      <c r="Y64" s="12">
        <v>108.33</v>
      </c>
      <c r="Z64" s="12">
        <v>104.63</v>
      </c>
      <c r="AA64" s="12">
        <v>105.07</v>
      </c>
      <c r="AB64" s="117">
        <v>11736900</v>
      </c>
      <c r="AC64" s="12">
        <v>104.66</v>
      </c>
      <c r="AD64" s="53">
        <f t="shared" si="0"/>
        <v>3.7000000000000028</v>
      </c>
      <c r="AE64" s="199">
        <f t="shared" si="1"/>
        <v>-2.5149031296572311E-2</v>
      </c>
    </row>
    <row r="65" spans="23:31" x14ac:dyDescent="0.25">
      <c r="W65" s="162">
        <v>42244</v>
      </c>
      <c r="X65" s="12">
        <v>106.96</v>
      </c>
      <c r="Y65" s="12">
        <v>108.79</v>
      </c>
      <c r="Z65" s="12">
        <v>106.78</v>
      </c>
      <c r="AA65" s="12">
        <v>107.78</v>
      </c>
      <c r="AB65" s="117">
        <v>10755900</v>
      </c>
      <c r="AC65" s="12">
        <v>107.36</v>
      </c>
      <c r="AD65" s="53">
        <f t="shared" si="0"/>
        <v>2.0100000000000051</v>
      </c>
      <c r="AE65" s="199">
        <f t="shared" si="1"/>
        <v>-1.9522171609184236E-3</v>
      </c>
    </row>
    <row r="66" spans="23:31" x14ac:dyDescent="0.25">
      <c r="W66" s="162">
        <v>42243</v>
      </c>
      <c r="X66" s="12">
        <v>108.43</v>
      </c>
      <c r="Y66" s="12">
        <v>109.6</v>
      </c>
      <c r="Z66" s="12">
        <v>105.67</v>
      </c>
      <c r="AA66" s="12">
        <v>107.99</v>
      </c>
      <c r="AB66" s="117">
        <v>14610300</v>
      </c>
      <c r="AC66" s="12">
        <v>107.57</v>
      </c>
      <c r="AD66" s="53">
        <f t="shared" si="0"/>
        <v>3.9299999999999926</v>
      </c>
      <c r="AE66" s="199">
        <f t="shared" si="1"/>
        <v>9.667730429885335E-3</v>
      </c>
    </row>
    <row r="67" spans="23:31" x14ac:dyDescent="0.25">
      <c r="W67" s="162">
        <v>42242</v>
      </c>
      <c r="X67" s="12">
        <v>105.92</v>
      </c>
      <c r="Y67" s="12">
        <v>107.1</v>
      </c>
      <c r="Z67" s="12">
        <v>102.46</v>
      </c>
      <c r="AA67" s="12">
        <v>106.96</v>
      </c>
      <c r="AB67" s="117">
        <v>15627600</v>
      </c>
      <c r="AC67" s="12">
        <v>106.54</v>
      </c>
      <c r="AD67" s="53">
        <f t="shared" ref="AD67:AD69" si="3">Y67-Z67</f>
        <v>4.6400000000000006</v>
      </c>
      <c r="AE67" s="199">
        <f t="shared" ref="AE67:AE69" si="4">AC67/AC68-1</f>
        <v>4.2873923257635171E-2</v>
      </c>
    </row>
    <row r="68" spans="23:31" x14ac:dyDescent="0.25">
      <c r="W68" s="162">
        <v>42241</v>
      </c>
      <c r="X68" s="12">
        <v>105.43</v>
      </c>
      <c r="Y68" s="12">
        <v>107.9</v>
      </c>
      <c r="Z68" s="12">
        <v>102.56</v>
      </c>
      <c r="AA68" s="12">
        <v>102.56</v>
      </c>
      <c r="AB68" s="117">
        <v>18482500</v>
      </c>
      <c r="AC68" s="12">
        <v>102.16</v>
      </c>
      <c r="AD68" s="53">
        <f t="shared" si="3"/>
        <v>5.3400000000000034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5" priority="16">
      <formula>Q7&gt;0</formula>
    </cfRule>
    <cfRule type="expression" dxfId="74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3" priority="9">
      <formula>F13&gt;0</formula>
    </cfRule>
    <cfRule type="expression" dxfId="72" priority="10">
      <formula>F13&lt;0</formula>
    </cfRule>
  </conditionalFormatting>
  <conditionalFormatting sqref="H13:H19">
    <cfRule type="expression" dxfId="71" priority="7">
      <formula>H13&gt;0</formula>
    </cfRule>
    <cfRule type="expression" dxfId="70" priority="8">
      <formula>H13&lt;0</formula>
    </cfRule>
  </conditionalFormatting>
  <conditionalFormatting sqref="H20">
    <cfRule type="expression" dxfId="69" priority="5">
      <formula>H20&gt;0</formula>
    </cfRule>
    <cfRule type="expression" dxfId="68" priority="6">
      <formula>H20&lt;0</formula>
    </cfRule>
  </conditionalFormatting>
  <conditionalFormatting sqref="H21">
    <cfRule type="expression" dxfId="67" priority="3">
      <formula>H21&gt;0</formula>
    </cfRule>
    <cfRule type="expression" dxfId="66" priority="4">
      <formula>H21&lt;0</formula>
    </cfRule>
  </conditionalFormatting>
  <conditionalFormatting sqref="H22">
    <cfRule type="expression" dxfId="65" priority="1">
      <formula>H22&gt;0</formula>
    </cfRule>
    <cfRule type="expression" dxfId="6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42333</v>
      </c>
      <c r="X2" s="12">
        <v>49.76</v>
      </c>
      <c r="Y2" s="12">
        <v>50</v>
      </c>
      <c r="Z2" s="12">
        <v>49.46</v>
      </c>
      <c r="AA2" s="12">
        <v>49.68</v>
      </c>
      <c r="AB2" s="117">
        <v>353500</v>
      </c>
      <c r="AC2" s="12">
        <v>49.68</v>
      </c>
      <c r="AD2" s="2">
        <f>Y2-Z2</f>
        <v>0.53999999999999915</v>
      </c>
      <c r="AE2" s="167">
        <f>AC2/AC3-1</f>
        <v>-3.010234798314193E-3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49.68</v>
      </c>
      <c r="W3" s="162">
        <v>42332</v>
      </c>
      <c r="X3" s="12">
        <v>48.41</v>
      </c>
      <c r="Y3" s="12">
        <v>49.98</v>
      </c>
      <c r="Z3" s="12">
        <v>48.41</v>
      </c>
      <c r="AA3" s="12">
        <v>49.83</v>
      </c>
      <c r="AB3" s="117">
        <v>275600</v>
      </c>
      <c r="AC3" s="12">
        <v>49.83</v>
      </c>
      <c r="AD3" s="2">
        <f t="shared" ref="AD3:AD66" si="0">Y3-Z3</f>
        <v>1.5700000000000003</v>
      </c>
      <c r="AE3" s="167">
        <f t="shared" ref="AE3:AE66" si="1">AC3/AC4-1</f>
        <v>2.131584341053494E-2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49.68</v>
      </c>
      <c r="W4" s="162">
        <v>42331</v>
      </c>
      <c r="X4" s="12">
        <v>48.21</v>
      </c>
      <c r="Y4" s="12">
        <v>49.05</v>
      </c>
      <c r="Z4" s="12">
        <v>48.21</v>
      </c>
      <c r="AA4" s="12">
        <v>48.79</v>
      </c>
      <c r="AB4" s="117">
        <v>299400</v>
      </c>
      <c r="AC4" s="12">
        <v>48.79</v>
      </c>
      <c r="AD4" s="2">
        <f t="shared" si="0"/>
        <v>0.83999999999999631</v>
      </c>
      <c r="AE4" s="167">
        <f t="shared" si="1"/>
        <v>9.9358310908714831E-3</v>
      </c>
    </row>
    <row r="5" spans="1:31" x14ac:dyDescent="0.25">
      <c r="O5" s="13" t="s">
        <v>67</v>
      </c>
      <c r="Q5" s="3">
        <f>Q4*Q2</f>
        <v>0</v>
      </c>
      <c r="W5" s="162">
        <v>42328</v>
      </c>
      <c r="X5" s="12">
        <v>48.39</v>
      </c>
      <c r="Y5" s="12">
        <v>48.8</v>
      </c>
      <c r="Z5" s="12">
        <v>47.2</v>
      </c>
      <c r="AA5" s="12">
        <v>48.31</v>
      </c>
      <c r="AB5" s="117">
        <v>209400</v>
      </c>
      <c r="AC5" s="12">
        <v>48.31</v>
      </c>
      <c r="AD5" s="2">
        <f t="shared" si="0"/>
        <v>1.5999999999999943</v>
      </c>
      <c r="AE5" s="167">
        <f t="shared" si="1"/>
        <v>4.5747556664585964E-3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47.54</v>
      </c>
      <c r="Y6" s="12">
        <v>48.17</v>
      </c>
      <c r="Z6" s="12">
        <v>47.46</v>
      </c>
      <c r="AA6" s="12">
        <v>48.09</v>
      </c>
      <c r="AB6" s="117">
        <v>362500</v>
      </c>
      <c r="AC6" s="12">
        <v>48.09</v>
      </c>
      <c r="AD6" s="2">
        <f t="shared" si="0"/>
        <v>0.71000000000000085</v>
      </c>
      <c r="AE6" s="167">
        <f t="shared" si="1"/>
        <v>9.4458438287154944E-3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1"/>
      <c r="W7" s="162">
        <v>42326</v>
      </c>
      <c r="X7" s="12">
        <v>46.61</v>
      </c>
      <c r="Y7" s="12">
        <v>47.69</v>
      </c>
      <c r="Z7" s="12">
        <v>46.2</v>
      </c>
      <c r="AA7" s="12">
        <v>47.64</v>
      </c>
      <c r="AB7" s="117">
        <v>197700</v>
      </c>
      <c r="AC7" s="12">
        <v>47.64</v>
      </c>
      <c r="AD7" s="2">
        <f t="shared" si="0"/>
        <v>1.4899999999999949</v>
      </c>
      <c r="AE7" s="167">
        <f t="shared" si="1"/>
        <v>2.8719499028287521E-2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46.65</v>
      </c>
      <c r="Y8" s="12">
        <v>47.02</v>
      </c>
      <c r="Z8" s="12">
        <v>45.91</v>
      </c>
      <c r="AA8" s="12">
        <v>46.31</v>
      </c>
      <c r="AB8" s="117">
        <v>357600</v>
      </c>
      <c r="AC8" s="12">
        <v>46.31</v>
      </c>
      <c r="AD8" s="2">
        <f t="shared" si="0"/>
        <v>1.1100000000000065</v>
      </c>
      <c r="AE8" s="167">
        <f t="shared" si="1"/>
        <v>-6.8625348488098314E-3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42324</v>
      </c>
      <c r="X9" s="12">
        <v>45.8</v>
      </c>
      <c r="Y9" s="12">
        <v>46.65</v>
      </c>
      <c r="Z9" s="12">
        <v>45.68</v>
      </c>
      <c r="AA9" s="12">
        <v>46.63</v>
      </c>
      <c r="AB9" s="117">
        <v>301800</v>
      </c>
      <c r="AC9" s="12">
        <v>46.63</v>
      </c>
      <c r="AD9" s="2">
        <f t="shared" si="0"/>
        <v>0.96999999999999886</v>
      </c>
      <c r="AE9" s="167">
        <f t="shared" si="1"/>
        <v>1.237516283108997E-2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42321</v>
      </c>
      <c r="X10" s="12">
        <v>45.75</v>
      </c>
      <c r="Y10" s="12">
        <v>46.78</v>
      </c>
      <c r="Z10" s="12">
        <v>45.72</v>
      </c>
      <c r="AA10" s="12">
        <v>46.06</v>
      </c>
      <c r="AB10" s="117">
        <v>250000</v>
      </c>
      <c r="AC10" s="12">
        <v>46.06</v>
      </c>
      <c r="AD10" s="2">
        <f t="shared" si="0"/>
        <v>1.0600000000000023</v>
      </c>
      <c r="AE10" s="167">
        <f t="shared" si="1"/>
        <v>2.1715526601528978E-4</v>
      </c>
    </row>
    <row r="11" spans="1:31" x14ac:dyDescent="0.25">
      <c r="B11" s="253">
        <v>42310</v>
      </c>
      <c r="C11" s="12">
        <v>0</v>
      </c>
      <c r="D11" s="265" t="s">
        <v>160</v>
      </c>
      <c r="E11" s="53">
        <v>46.15</v>
      </c>
      <c r="F11" s="53">
        <v>33.94</v>
      </c>
      <c r="W11" s="162">
        <v>42320</v>
      </c>
      <c r="X11" s="12">
        <v>46.74</v>
      </c>
      <c r="Y11" s="12">
        <v>47.17</v>
      </c>
      <c r="Z11" s="12">
        <v>45.98</v>
      </c>
      <c r="AA11" s="12">
        <v>46.05</v>
      </c>
      <c r="AB11" s="117">
        <v>271300</v>
      </c>
      <c r="AC11" s="12">
        <v>46.05</v>
      </c>
      <c r="AD11" s="2">
        <f t="shared" si="0"/>
        <v>1.1900000000000048</v>
      </c>
      <c r="AE11" s="167" t="e">
        <f t="shared" si="1"/>
        <v>#DIV/0!</v>
      </c>
    </row>
    <row r="12" spans="1:31" x14ac:dyDescent="0.25">
      <c r="B12" s="12"/>
      <c r="C12" s="12"/>
      <c r="D12" s="53"/>
      <c r="E12" s="53"/>
      <c r="F12" s="53"/>
      <c r="W12" s="162">
        <v>42320</v>
      </c>
      <c r="X12" s="12" t="s">
        <v>199</v>
      </c>
      <c r="Y12" s="12"/>
      <c r="Z12" s="12"/>
      <c r="AA12" s="12"/>
      <c r="AB12" s="117"/>
      <c r="AC12" s="12"/>
      <c r="AD12" s="2">
        <f t="shared" si="0"/>
        <v>0</v>
      </c>
      <c r="AE12" s="167">
        <f t="shared" si="1"/>
        <v>-1</v>
      </c>
    </row>
    <row r="13" spans="1:31" x14ac:dyDescent="0.25">
      <c r="B13" s="12"/>
      <c r="C13" s="12"/>
      <c r="D13" s="53"/>
      <c r="E13" s="53"/>
      <c r="F13" s="53"/>
      <c r="W13" s="162">
        <v>42319</v>
      </c>
      <c r="X13" s="12">
        <v>47.99</v>
      </c>
      <c r="Y13" s="12">
        <v>47.99</v>
      </c>
      <c r="Z13" s="12">
        <v>46.78</v>
      </c>
      <c r="AA13" s="12">
        <v>47.28</v>
      </c>
      <c r="AB13" s="117">
        <v>369000</v>
      </c>
      <c r="AC13" s="12">
        <v>47.18</v>
      </c>
      <c r="AD13" s="2">
        <f t="shared" si="0"/>
        <v>1.2100000000000009</v>
      </c>
      <c r="AE13" s="167">
        <f t="shared" si="1"/>
        <v>-1.5853149770546526E-2</v>
      </c>
    </row>
    <row r="14" spans="1:31" x14ac:dyDescent="0.25">
      <c r="B14" s="12"/>
      <c r="C14" s="12"/>
      <c r="D14" s="53"/>
      <c r="E14" s="53"/>
      <c r="F14" s="53"/>
      <c r="W14" s="162">
        <v>42318</v>
      </c>
      <c r="X14" s="12">
        <v>45</v>
      </c>
      <c r="Y14" s="12">
        <v>48.54</v>
      </c>
      <c r="Z14" s="12">
        <v>43.82</v>
      </c>
      <c r="AA14" s="12">
        <v>48.04</v>
      </c>
      <c r="AB14" s="117">
        <v>686400</v>
      </c>
      <c r="AC14" s="12">
        <v>47.94</v>
      </c>
      <c r="AD14" s="2">
        <f t="shared" si="0"/>
        <v>4.7199999999999989</v>
      </c>
      <c r="AE14" s="167">
        <f t="shared" si="1"/>
        <v>4.558342420937822E-2</v>
      </c>
    </row>
    <row r="15" spans="1:31" x14ac:dyDescent="0.25">
      <c r="B15" s="12"/>
      <c r="C15" s="12"/>
      <c r="D15" s="53"/>
      <c r="E15" s="53"/>
      <c r="F15" s="53"/>
      <c r="W15" s="162">
        <v>42317</v>
      </c>
      <c r="X15" s="12">
        <v>47.57</v>
      </c>
      <c r="Y15" s="12">
        <v>47.96</v>
      </c>
      <c r="Z15" s="12">
        <v>45.78</v>
      </c>
      <c r="AA15" s="12">
        <v>45.95</v>
      </c>
      <c r="AB15" s="117">
        <v>385300</v>
      </c>
      <c r="AC15" s="12">
        <v>45.85</v>
      </c>
      <c r="AD15" s="2">
        <f t="shared" si="0"/>
        <v>2.1799999999999997</v>
      </c>
      <c r="AE15" s="167">
        <f t="shared" si="1"/>
        <v>-3.6764705882352922E-2</v>
      </c>
    </row>
    <row r="16" spans="1:31" x14ac:dyDescent="0.25">
      <c r="B16" s="12"/>
      <c r="C16" s="12"/>
      <c r="D16" s="53"/>
      <c r="E16" s="53"/>
      <c r="F16" s="53"/>
      <c r="W16" s="162">
        <v>42314</v>
      </c>
      <c r="X16" s="12">
        <v>46.9</v>
      </c>
      <c r="Y16" s="12">
        <v>47.73</v>
      </c>
      <c r="Z16" s="12">
        <v>46.81</v>
      </c>
      <c r="AA16" s="12">
        <v>47.7</v>
      </c>
      <c r="AB16" s="117">
        <v>414100</v>
      </c>
      <c r="AC16" s="12">
        <v>47.6</v>
      </c>
      <c r="AD16" s="2">
        <f t="shared" si="0"/>
        <v>0.9199999999999946</v>
      </c>
      <c r="AE16" s="167">
        <f t="shared" si="1"/>
        <v>9.5440084835631822E-3</v>
      </c>
    </row>
    <row r="17" spans="2:31" x14ac:dyDescent="0.25">
      <c r="B17" s="12"/>
      <c r="C17" s="12"/>
      <c r="D17" s="53"/>
      <c r="E17" s="53"/>
      <c r="F17" s="53"/>
      <c r="W17" s="162">
        <v>42313</v>
      </c>
      <c r="X17" s="12">
        <v>47.5</v>
      </c>
      <c r="Y17" s="12">
        <v>48</v>
      </c>
      <c r="Z17" s="12">
        <v>46.96</v>
      </c>
      <c r="AA17" s="12">
        <v>47.25</v>
      </c>
      <c r="AB17" s="117">
        <v>404800</v>
      </c>
      <c r="AC17" s="12">
        <v>47.15</v>
      </c>
      <c r="AD17" s="2">
        <f t="shared" si="0"/>
        <v>1.0399999999999991</v>
      </c>
      <c r="AE17" s="167">
        <f t="shared" si="1"/>
        <v>-4.8543689320389438E-3</v>
      </c>
    </row>
    <row r="18" spans="2:31" x14ac:dyDescent="0.25">
      <c r="B18" s="12"/>
      <c r="C18" s="12"/>
      <c r="D18" s="53"/>
      <c r="E18" s="53"/>
      <c r="F18" s="53"/>
      <c r="W18" s="162">
        <v>42312</v>
      </c>
      <c r="X18" s="12">
        <v>47.02</v>
      </c>
      <c r="Y18" s="12">
        <v>47.65</v>
      </c>
      <c r="Z18" s="12">
        <v>46.72</v>
      </c>
      <c r="AA18" s="12">
        <v>47.48</v>
      </c>
      <c r="AB18" s="117">
        <v>203700</v>
      </c>
      <c r="AC18" s="12">
        <v>47.38</v>
      </c>
      <c r="AD18" s="2">
        <f t="shared" si="0"/>
        <v>0.92999999999999972</v>
      </c>
      <c r="AE18" s="167">
        <f t="shared" si="1"/>
        <v>1.1960700555318393E-2</v>
      </c>
    </row>
    <row r="19" spans="2:31" x14ac:dyDescent="0.25">
      <c r="B19" s="12"/>
      <c r="C19" s="12"/>
      <c r="D19" s="53"/>
      <c r="E19" s="53"/>
      <c r="F19" s="53"/>
      <c r="W19" s="162">
        <v>42311</v>
      </c>
      <c r="X19" s="12">
        <v>45.95</v>
      </c>
      <c r="Y19" s="12">
        <v>47.29</v>
      </c>
      <c r="Z19" s="12">
        <v>45.81</v>
      </c>
      <c r="AA19" s="12">
        <v>46.92</v>
      </c>
      <c r="AB19" s="117">
        <v>256800</v>
      </c>
      <c r="AC19" s="12">
        <v>46.82</v>
      </c>
      <c r="AD19" s="2">
        <f t="shared" si="0"/>
        <v>1.4799999999999969</v>
      </c>
      <c r="AE19" s="167">
        <f t="shared" si="1"/>
        <v>1.672095548317043E-2</v>
      </c>
    </row>
    <row r="20" spans="2:31" x14ac:dyDescent="0.25">
      <c r="W20" s="162">
        <v>42310</v>
      </c>
      <c r="X20" s="12">
        <v>45.41</v>
      </c>
      <c r="Y20" s="12">
        <v>46.33</v>
      </c>
      <c r="Z20" s="12">
        <v>45.41</v>
      </c>
      <c r="AA20" s="12">
        <v>46.15</v>
      </c>
      <c r="AB20" s="117">
        <v>255000</v>
      </c>
      <c r="AC20" s="12">
        <v>46.05</v>
      </c>
      <c r="AD20" s="2">
        <f t="shared" si="0"/>
        <v>0.92000000000000171</v>
      </c>
      <c r="AE20" s="167">
        <f t="shared" si="1"/>
        <v>1.4317180616740144E-2</v>
      </c>
    </row>
    <row r="21" spans="2:31" x14ac:dyDescent="0.25">
      <c r="W21" s="162">
        <v>42307</v>
      </c>
      <c r="X21" s="12">
        <v>45.96</v>
      </c>
      <c r="Y21" s="12">
        <v>46.14</v>
      </c>
      <c r="Z21" s="12">
        <v>45.36</v>
      </c>
      <c r="AA21" s="12">
        <v>45.5</v>
      </c>
      <c r="AB21" s="117">
        <v>181900</v>
      </c>
      <c r="AC21" s="12">
        <v>45.4</v>
      </c>
      <c r="AD21" s="2">
        <f t="shared" si="0"/>
        <v>0.78000000000000114</v>
      </c>
      <c r="AE21" s="167">
        <f t="shared" si="1"/>
        <v>-1.0677707561560279E-2</v>
      </c>
    </row>
    <row r="22" spans="2:31" x14ac:dyDescent="0.25">
      <c r="W22" s="162">
        <v>42306</v>
      </c>
      <c r="X22" s="12">
        <v>45.54</v>
      </c>
      <c r="Y22" s="12">
        <v>46.31</v>
      </c>
      <c r="Z22" s="12">
        <v>45.54</v>
      </c>
      <c r="AA22" s="12">
        <v>45.99</v>
      </c>
      <c r="AB22" s="117">
        <v>177900</v>
      </c>
      <c r="AC22" s="12">
        <v>45.89</v>
      </c>
      <c r="AD22" s="2">
        <f t="shared" si="0"/>
        <v>0.77000000000000313</v>
      </c>
      <c r="AE22" s="167">
        <f t="shared" si="1"/>
        <v>5.4776511831726715E-3</v>
      </c>
    </row>
    <row r="23" spans="2:31" x14ac:dyDescent="0.25">
      <c r="W23" s="162">
        <v>42305</v>
      </c>
      <c r="X23" s="12">
        <v>43.71</v>
      </c>
      <c r="Y23" s="12">
        <v>45.83</v>
      </c>
      <c r="Z23" s="12">
        <v>43.67</v>
      </c>
      <c r="AA23" s="12">
        <v>45.74</v>
      </c>
      <c r="AB23" s="117">
        <v>315800</v>
      </c>
      <c r="AC23" s="12">
        <v>45.64</v>
      </c>
      <c r="AD23" s="2">
        <f t="shared" si="0"/>
        <v>2.1599999999999966</v>
      </c>
      <c r="AE23" s="167">
        <f t="shared" si="1"/>
        <v>4.5111060224410249E-2</v>
      </c>
    </row>
    <row r="24" spans="2:31" x14ac:dyDescent="0.25">
      <c r="W24" s="162">
        <v>42304</v>
      </c>
      <c r="X24" s="12">
        <v>44.82</v>
      </c>
      <c r="Y24" s="12">
        <v>45.18</v>
      </c>
      <c r="Z24" s="12">
        <v>43.53</v>
      </c>
      <c r="AA24" s="12">
        <v>43.76</v>
      </c>
      <c r="AB24" s="117">
        <v>333000</v>
      </c>
      <c r="AC24" s="12">
        <v>43.67</v>
      </c>
      <c r="AD24" s="2">
        <f t="shared" si="0"/>
        <v>1.6499999999999986</v>
      </c>
      <c r="AE24" s="167">
        <f t="shared" si="1"/>
        <v>-2.9986672589960017E-2</v>
      </c>
    </row>
    <row r="25" spans="2:31" x14ac:dyDescent="0.25">
      <c r="W25" s="162">
        <v>42303</v>
      </c>
      <c r="X25" s="12">
        <v>45.16</v>
      </c>
      <c r="Y25" s="12">
        <v>45.37</v>
      </c>
      <c r="Z25" s="12">
        <v>44.98</v>
      </c>
      <c r="AA25" s="12">
        <v>45.12</v>
      </c>
      <c r="AB25" s="117">
        <v>183100</v>
      </c>
      <c r="AC25" s="12">
        <v>45.02</v>
      </c>
      <c r="AD25" s="2">
        <f t="shared" si="0"/>
        <v>0.39000000000000057</v>
      </c>
      <c r="AE25" s="167">
        <f t="shared" si="1"/>
        <v>4.4444444444446951E-4</v>
      </c>
    </row>
    <row r="26" spans="2:31" x14ac:dyDescent="0.25">
      <c r="W26" s="162">
        <v>42300</v>
      </c>
      <c r="X26" s="12">
        <v>45</v>
      </c>
      <c r="Y26" s="12">
        <v>45.12</v>
      </c>
      <c r="Z26" s="12">
        <v>44.37</v>
      </c>
      <c r="AA26" s="12">
        <v>45.1</v>
      </c>
      <c r="AB26" s="117">
        <v>181600</v>
      </c>
      <c r="AC26" s="12">
        <v>45</v>
      </c>
      <c r="AD26" s="2">
        <f t="shared" si="0"/>
        <v>0.75</v>
      </c>
      <c r="AE26" s="167">
        <f t="shared" si="1"/>
        <v>8.5163603765128215E-3</v>
      </c>
    </row>
    <row r="27" spans="2:31" x14ac:dyDescent="0.25">
      <c r="W27" s="162">
        <v>42299</v>
      </c>
      <c r="X27" s="12">
        <v>43.29</v>
      </c>
      <c r="Y27" s="12">
        <v>45.12</v>
      </c>
      <c r="Z27" s="12">
        <v>43.23</v>
      </c>
      <c r="AA27" s="12">
        <v>44.71</v>
      </c>
      <c r="AB27" s="117">
        <v>223900</v>
      </c>
      <c r="AC27" s="12">
        <v>44.62</v>
      </c>
      <c r="AD27" s="2">
        <f t="shared" si="0"/>
        <v>1.8900000000000006</v>
      </c>
      <c r="AE27" s="167">
        <f t="shared" si="1"/>
        <v>3.7192003719200173E-2</v>
      </c>
    </row>
    <row r="28" spans="2:31" x14ac:dyDescent="0.25">
      <c r="W28" s="162">
        <v>42298</v>
      </c>
      <c r="X28" s="12">
        <v>43.55</v>
      </c>
      <c r="Y28" s="12">
        <v>43.69</v>
      </c>
      <c r="Z28" s="12">
        <v>42.98</v>
      </c>
      <c r="AA28" s="12">
        <v>43.11</v>
      </c>
      <c r="AB28" s="117">
        <v>181100</v>
      </c>
      <c r="AC28" s="12">
        <v>43.02</v>
      </c>
      <c r="AD28" s="2">
        <f t="shared" si="0"/>
        <v>0.71000000000000085</v>
      </c>
      <c r="AE28" s="167">
        <f t="shared" si="1"/>
        <v>-3.2437442075994305E-3</v>
      </c>
    </row>
    <row r="29" spans="2:31" x14ac:dyDescent="0.25">
      <c r="W29" s="162">
        <v>42297</v>
      </c>
      <c r="X29" s="12">
        <v>43</v>
      </c>
      <c r="Y29" s="12">
        <v>43.52</v>
      </c>
      <c r="Z29" s="12">
        <v>42.59</v>
      </c>
      <c r="AA29" s="12">
        <v>43.25</v>
      </c>
      <c r="AB29" s="117">
        <v>341100</v>
      </c>
      <c r="AC29" s="12">
        <v>43.16</v>
      </c>
      <c r="AD29" s="2">
        <f t="shared" si="0"/>
        <v>0.92999999999999972</v>
      </c>
      <c r="AE29" s="167">
        <f t="shared" si="1"/>
        <v>5.8261477511070137E-3</v>
      </c>
    </row>
    <row r="30" spans="2:31" x14ac:dyDescent="0.25">
      <c r="W30" s="162">
        <v>42296</v>
      </c>
      <c r="X30" s="12">
        <v>42.84</v>
      </c>
      <c r="Y30" s="12">
        <v>43.15</v>
      </c>
      <c r="Z30" s="12">
        <v>42.76</v>
      </c>
      <c r="AA30" s="12">
        <v>43</v>
      </c>
      <c r="AB30" s="117">
        <v>177100</v>
      </c>
      <c r="AC30" s="12">
        <v>42.91</v>
      </c>
      <c r="AD30" s="2">
        <f t="shared" si="0"/>
        <v>0.39000000000000057</v>
      </c>
      <c r="AE30" s="167">
        <f t="shared" si="1"/>
        <v>-3.2520325203252431E-3</v>
      </c>
    </row>
    <row r="31" spans="2:31" x14ac:dyDescent="0.25">
      <c r="W31" s="162">
        <v>42293</v>
      </c>
      <c r="X31" s="12">
        <v>43.67</v>
      </c>
      <c r="Y31" s="12">
        <v>43.78</v>
      </c>
      <c r="Z31" s="12">
        <v>42.69</v>
      </c>
      <c r="AA31" s="12">
        <v>43.14</v>
      </c>
      <c r="AB31" s="117">
        <v>203900</v>
      </c>
      <c r="AC31" s="12">
        <v>43.05</v>
      </c>
      <c r="AD31" s="2">
        <f t="shared" si="0"/>
        <v>1.0900000000000034</v>
      </c>
      <c r="AE31" s="167">
        <f t="shared" si="1"/>
        <v>-1.3745704467354014E-2</v>
      </c>
    </row>
    <row r="32" spans="2:31" x14ac:dyDescent="0.25">
      <c r="W32" s="162">
        <v>42292</v>
      </c>
      <c r="X32" s="12">
        <v>43.51</v>
      </c>
      <c r="Y32" s="12">
        <v>44.1</v>
      </c>
      <c r="Z32" s="12">
        <v>42.5</v>
      </c>
      <c r="AA32" s="12">
        <v>43.74</v>
      </c>
      <c r="AB32" s="117">
        <v>211900</v>
      </c>
      <c r="AC32" s="12">
        <v>43.65</v>
      </c>
      <c r="AD32" s="2">
        <f t="shared" si="0"/>
        <v>1.6000000000000014</v>
      </c>
      <c r="AE32" s="167">
        <f t="shared" si="1"/>
        <v>1.1118832522585054E-2</v>
      </c>
    </row>
    <row r="33" spans="15:31" x14ac:dyDescent="0.25">
      <c r="W33" s="162">
        <v>42291</v>
      </c>
      <c r="X33" s="12">
        <v>44.2</v>
      </c>
      <c r="Y33" s="12">
        <v>44.33</v>
      </c>
      <c r="Z33" s="12">
        <v>43.19</v>
      </c>
      <c r="AA33" s="12">
        <v>43.26</v>
      </c>
      <c r="AB33" s="117">
        <v>237400</v>
      </c>
      <c r="AC33" s="12">
        <v>43.17</v>
      </c>
      <c r="AD33" s="2">
        <f t="shared" si="0"/>
        <v>1.1400000000000006</v>
      </c>
      <c r="AE33" s="167">
        <f t="shared" si="1"/>
        <v>-2.2861023087369814E-2</v>
      </c>
    </row>
    <row r="34" spans="15:31" x14ac:dyDescent="0.25">
      <c r="W34" s="162">
        <v>42290</v>
      </c>
      <c r="X34" s="12">
        <v>44.9</v>
      </c>
      <c r="Y34" s="12">
        <v>45.17</v>
      </c>
      <c r="Z34" s="12">
        <v>44</v>
      </c>
      <c r="AA34" s="12">
        <v>44.27</v>
      </c>
      <c r="AB34" s="117">
        <v>199300</v>
      </c>
      <c r="AC34" s="12">
        <v>44.18</v>
      </c>
      <c r="AD34" s="2">
        <f t="shared" si="0"/>
        <v>1.1700000000000017</v>
      </c>
      <c r="AE34" s="167">
        <f t="shared" si="1"/>
        <v>-2.7728873239436624E-2</v>
      </c>
    </row>
    <row r="35" spans="15:31" x14ac:dyDescent="0.25">
      <c r="W35" s="162">
        <v>42289</v>
      </c>
      <c r="X35" s="12">
        <v>46.29</v>
      </c>
      <c r="Y35" s="12">
        <v>46.29</v>
      </c>
      <c r="Z35" s="12">
        <v>45.39</v>
      </c>
      <c r="AA35" s="12">
        <v>45.54</v>
      </c>
      <c r="AB35" s="117">
        <v>209600</v>
      </c>
      <c r="AC35" s="12">
        <v>45.44</v>
      </c>
      <c r="AD35" s="2">
        <f t="shared" si="0"/>
        <v>0.89999999999999858</v>
      </c>
      <c r="AE35" s="167">
        <f t="shared" si="1"/>
        <v>-1.7938188891290396E-2</v>
      </c>
    </row>
    <row r="36" spans="15:31" x14ac:dyDescent="0.25">
      <c r="W36" s="162">
        <v>42286</v>
      </c>
      <c r="X36" s="12">
        <v>46.27</v>
      </c>
      <c r="Y36" s="12">
        <v>46.69</v>
      </c>
      <c r="Z36" s="12">
        <v>45.96</v>
      </c>
      <c r="AA36" s="12">
        <v>46.37</v>
      </c>
      <c r="AB36" s="117">
        <v>294000</v>
      </c>
      <c r="AC36" s="12">
        <v>46.27</v>
      </c>
      <c r="AD36" s="2">
        <f t="shared" si="0"/>
        <v>0.72999999999999687</v>
      </c>
      <c r="AE36" s="167">
        <f t="shared" si="1"/>
        <v>3.6876355748374223E-3</v>
      </c>
    </row>
    <row r="37" spans="15:31" x14ac:dyDescent="0.25">
      <c r="W37" s="162">
        <v>42285</v>
      </c>
      <c r="X37" s="12">
        <v>44.57</v>
      </c>
      <c r="Y37" s="12">
        <v>46.23</v>
      </c>
      <c r="Z37" s="12">
        <v>44.31</v>
      </c>
      <c r="AA37" s="12">
        <v>46.2</v>
      </c>
      <c r="AB37" s="117">
        <v>366500</v>
      </c>
      <c r="AC37" s="12">
        <v>46.1</v>
      </c>
      <c r="AD37" s="2">
        <f t="shared" si="0"/>
        <v>1.9199999999999946</v>
      </c>
      <c r="AE37" s="167">
        <f t="shared" si="1"/>
        <v>3.4560143626571005E-2</v>
      </c>
    </row>
    <row r="38" spans="15:31" x14ac:dyDescent="0.25">
      <c r="W38" s="162">
        <v>42284</v>
      </c>
      <c r="X38" s="12">
        <v>43.26</v>
      </c>
      <c r="Y38" s="12">
        <v>44.73</v>
      </c>
      <c r="Z38" s="12">
        <v>43.26</v>
      </c>
      <c r="AA38" s="12">
        <v>44.65</v>
      </c>
      <c r="AB38" s="117">
        <v>464100</v>
      </c>
      <c r="AC38" s="12">
        <v>44.56</v>
      </c>
      <c r="AD38" s="2">
        <f t="shared" si="0"/>
        <v>1.4699999999999989</v>
      </c>
      <c r="AE38" s="167">
        <f t="shared" si="1"/>
        <v>4.0878299462742351E-2</v>
      </c>
    </row>
    <row r="39" spans="15:31" x14ac:dyDescent="0.25">
      <c r="W39" s="162">
        <v>42283</v>
      </c>
      <c r="X39" s="12">
        <v>42.73</v>
      </c>
      <c r="Y39" s="12">
        <v>43.39</v>
      </c>
      <c r="Z39" s="12">
        <v>42.61</v>
      </c>
      <c r="AA39" s="12">
        <v>42.9</v>
      </c>
      <c r="AB39" s="117">
        <v>225300</v>
      </c>
      <c r="AC39" s="12">
        <v>42.81</v>
      </c>
      <c r="AD39" s="2">
        <f t="shared" si="0"/>
        <v>0.78000000000000114</v>
      </c>
      <c r="AE39" s="167">
        <f t="shared" si="1"/>
        <v>1.4035087719299622E-3</v>
      </c>
    </row>
    <row r="40" spans="15:31" x14ac:dyDescent="0.25">
      <c r="W40" s="162">
        <v>42282</v>
      </c>
      <c r="X40" s="12">
        <v>40.99</v>
      </c>
      <c r="Y40" s="12">
        <v>42.89</v>
      </c>
      <c r="Z40" s="12">
        <v>40.99</v>
      </c>
      <c r="AA40" s="12">
        <v>42.84</v>
      </c>
      <c r="AB40" s="117">
        <v>350300</v>
      </c>
      <c r="AC40" s="12">
        <v>42.75</v>
      </c>
      <c r="AD40" s="2">
        <f t="shared" si="0"/>
        <v>1.8999999999999986</v>
      </c>
      <c r="AE40" s="167">
        <f t="shared" si="1"/>
        <v>4.9079754601226933E-2</v>
      </c>
    </row>
    <row r="41" spans="15:31" x14ac:dyDescent="0.25">
      <c r="O41" s="47"/>
      <c r="W41" s="162">
        <v>42279</v>
      </c>
      <c r="X41" s="12">
        <v>39.909999999999997</v>
      </c>
      <c r="Y41" s="12">
        <v>40.869999999999997</v>
      </c>
      <c r="Z41" s="12">
        <v>39.68</v>
      </c>
      <c r="AA41" s="12">
        <v>40.840000000000003</v>
      </c>
      <c r="AB41" s="117">
        <v>332000</v>
      </c>
      <c r="AC41" s="12">
        <v>40.75</v>
      </c>
      <c r="AD41" s="2">
        <f t="shared" si="0"/>
        <v>1.1899999999999977</v>
      </c>
      <c r="AE41" s="167">
        <f t="shared" si="1"/>
        <v>1.4438635797858979E-2</v>
      </c>
    </row>
    <row r="42" spans="15:31" ht="20.25" thickBot="1" x14ac:dyDescent="0.35">
      <c r="O42" s="338" t="s">
        <v>78</v>
      </c>
      <c r="P42" s="338"/>
      <c r="Q42" s="47"/>
      <c r="T42" s="113" t="s">
        <v>129</v>
      </c>
      <c r="W42" s="162">
        <v>42278</v>
      </c>
      <c r="X42" s="12">
        <v>40.71</v>
      </c>
      <c r="Y42" s="12">
        <v>40.950000000000003</v>
      </c>
      <c r="Z42" s="12">
        <v>39.729999999999997</v>
      </c>
      <c r="AA42" s="12">
        <v>40.26</v>
      </c>
      <c r="AB42" s="117">
        <v>505200</v>
      </c>
      <c r="AC42" s="12">
        <v>40.17</v>
      </c>
      <c r="AD42" s="2">
        <f t="shared" si="0"/>
        <v>1.220000000000006</v>
      </c>
      <c r="AE42" s="167">
        <f t="shared" si="1"/>
        <v>-1.0834769761142504E-2</v>
      </c>
    </row>
    <row r="43" spans="15:31" ht="15.75" thickTop="1" x14ac:dyDescent="0.25">
      <c r="O43" s="105">
        <v>1.1000000000000001</v>
      </c>
      <c r="P43" s="105">
        <f>O43*$Q$4</f>
        <v>54.648000000000003</v>
      </c>
      <c r="Q43" s="47"/>
      <c r="T43" s="157" t="s">
        <v>114</v>
      </c>
      <c r="U43" s="120">
        <v>49.83</v>
      </c>
      <c r="W43" s="162">
        <v>42277</v>
      </c>
      <c r="X43" s="12">
        <v>40.74</v>
      </c>
      <c r="Y43" s="12">
        <v>41.25</v>
      </c>
      <c r="Z43" s="12">
        <v>40.43</v>
      </c>
      <c r="AA43" s="12">
        <v>40.700000000000003</v>
      </c>
      <c r="AB43" s="117">
        <v>349100</v>
      </c>
      <c r="AC43" s="12">
        <v>40.61</v>
      </c>
      <c r="AD43" s="2">
        <f t="shared" si="0"/>
        <v>0.82000000000000028</v>
      </c>
      <c r="AE43" s="167">
        <f t="shared" si="1"/>
        <v>7.692307692307665E-3</v>
      </c>
    </row>
    <row r="44" spans="15:31" x14ac:dyDescent="0.25">
      <c r="O44" s="105">
        <v>1.0900000000000001</v>
      </c>
      <c r="P44" s="105">
        <f t="shared" ref="P44:P63" si="2">O44*$Q$4</f>
        <v>54.151200000000003</v>
      </c>
      <c r="Q44" s="47"/>
      <c r="T44" s="115" t="s">
        <v>115</v>
      </c>
      <c r="U44" s="110">
        <v>49.76</v>
      </c>
      <c r="W44" s="162">
        <v>42276</v>
      </c>
      <c r="X44" s="12">
        <v>39.97</v>
      </c>
      <c r="Y44" s="12">
        <v>40.53</v>
      </c>
      <c r="Z44" s="12">
        <v>39.97</v>
      </c>
      <c r="AA44" s="12">
        <v>40.39</v>
      </c>
      <c r="AB44" s="117">
        <v>288600</v>
      </c>
      <c r="AC44" s="12">
        <v>40.299999999999997</v>
      </c>
      <c r="AD44" s="2">
        <f t="shared" si="0"/>
        <v>0.56000000000000227</v>
      </c>
      <c r="AE44" s="167">
        <f t="shared" si="1"/>
        <v>9.5190380761522864E-3</v>
      </c>
    </row>
    <row r="45" spans="15:31" x14ac:dyDescent="0.25">
      <c r="O45" s="105">
        <v>1.08</v>
      </c>
      <c r="P45" s="105">
        <f t="shared" si="2"/>
        <v>53.654400000000003</v>
      </c>
      <c r="Q45" s="47"/>
      <c r="T45" s="115" t="s">
        <v>116</v>
      </c>
      <c r="U45" s="110" t="s">
        <v>334</v>
      </c>
      <c r="W45" s="162">
        <v>42275</v>
      </c>
      <c r="X45" s="12">
        <v>40.119999999999997</v>
      </c>
      <c r="Y45" s="12">
        <v>40.479999999999997</v>
      </c>
      <c r="Z45" s="12">
        <v>39.82</v>
      </c>
      <c r="AA45" s="12">
        <v>40</v>
      </c>
      <c r="AB45" s="117">
        <v>287000</v>
      </c>
      <c r="AC45" s="12">
        <v>39.92</v>
      </c>
      <c r="AD45" s="2">
        <f t="shared" si="0"/>
        <v>0.65999999999999659</v>
      </c>
      <c r="AE45" s="167">
        <f t="shared" si="1"/>
        <v>-8.6913334988826252E-3</v>
      </c>
    </row>
    <row r="46" spans="15:31" x14ac:dyDescent="0.25">
      <c r="O46" s="105">
        <v>1.07</v>
      </c>
      <c r="P46" s="105">
        <f t="shared" si="2"/>
        <v>53.157600000000002</v>
      </c>
      <c r="Q46" s="105"/>
      <c r="T46" s="115" t="s">
        <v>117</v>
      </c>
      <c r="U46" s="110" t="s">
        <v>335</v>
      </c>
      <c r="W46" s="162">
        <v>42272</v>
      </c>
      <c r="X46" s="12">
        <v>41.03</v>
      </c>
      <c r="Y46" s="12">
        <v>41.22</v>
      </c>
      <c r="Z46" s="12">
        <v>40.25</v>
      </c>
      <c r="AA46" s="12">
        <v>40.36</v>
      </c>
      <c r="AB46" s="117">
        <v>320300</v>
      </c>
      <c r="AC46" s="12">
        <v>40.270000000000003</v>
      </c>
      <c r="AD46" s="2">
        <f t="shared" si="0"/>
        <v>0.96999999999999886</v>
      </c>
      <c r="AE46" s="167">
        <f t="shared" si="1"/>
        <v>-5.4334403556433042E-3</v>
      </c>
    </row>
    <row r="47" spans="15:31" x14ac:dyDescent="0.25">
      <c r="O47" s="105">
        <v>1.06</v>
      </c>
      <c r="P47" s="105">
        <f t="shared" si="2"/>
        <v>52.660800000000002</v>
      </c>
      <c r="Q47" s="105"/>
      <c r="T47" s="115" t="s">
        <v>118</v>
      </c>
      <c r="U47" s="110">
        <v>53.75</v>
      </c>
      <c r="W47" s="162">
        <v>42271</v>
      </c>
      <c r="X47" s="12">
        <v>41</v>
      </c>
      <c r="Y47" s="12">
        <v>41</v>
      </c>
      <c r="Z47" s="12">
        <v>40.299999999999997</v>
      </c>
      <c r="AA47" s="12">
        <v>40.58</v>
      </c>
      <c r="AB47" s="117">
        <v>382400</v>
      </c>
      <c r="AC47" s="12">
        <v>40.49</v>
      </c>
      <c r="AD47" s="2">
        <f t="shared" si="0"/>
        <v>0.70000000000000284</v>
      </c>
      <c r="AE47" s="167">
        <f t="shared" si="1"/>
        <v>-1.7471487503033178E-2</v>
      </c>
    </row>
    <row r="48" spans="15:31" x14ac:dyDescent="0.25">
      <c r="O48" s="105">
        <v>1.05</v>
      </c>
      <c r="P48" s="105">
        <f t="shared" si="2"/>
        <v>52.164000000000001</v>
      </c>
      <c r="Q48" s="105"/>
      <c r="T48" s="115" t="s">
        <v>119</v>
      </c>
      <c r="U48" s="110">
        <v>1.16079</v>
      </c>
      <c r="W48" s="162">
        <v>42270</v>
      </c>
      <c r="X48" s="12">
        <v>42.16</v>
      </c>
      <c r="Y48" s="12">
        <v>42.26</v>
      </c>
      <c r="Z48" s="12">
        <v>41.27</v>
      </c>
      <c r="AA48" s="12">
        <v>41.3</v>
      </c>
      <c r="AB48" s="117">
        <v>192500</v>
      </c>
      <c r="AC48" s="12">
        <v>41.21</v>
      </c>
      <c r="AD48" s="2">
        <f t="shared" si="0"/>
        <v>0.98999999999999488</v>
      </c>
      <c r="AE48" s="167">
        <f t="shared" si="1"/>
        <v>-2.0442120275730891E-2</v>
      </c>
    </row>
    <row r="49" spans="15:31" x14ac:dyDescent="0.25">
      <c r="O49" s="105">
        <v>1.04</v>
      </c>
      <c r="P49" s="105">
        <f t="shared" si="2"/>
        <v>51.667200000000001</v>
      </c>
      <c r="Q49" s="105"/>
      <c r="T49" s="115" t="s">
        <v>120</v>
      </c>
      <c r="U49" s="110" t="s">
        <v>160</v>
      </c>
      <c r="W49" s="162">
        <v>42269</v>
      </c>
      <c r="X49" s="12">
        <v>42.56</v>
      </c>
      <c r="Y49" s="12">
        <v>42.99</v>
      </c>
      <c r="Z49" s="12">
        <v>41.83</v>
      </c>
      <c r="AA49" s="12">
        <v>42.16</v>
      </c>
      <c r="AB49" s="117">
        <v>233200</v>
      </c>
      <c r="AC49" s="12">
        <v>42.07</v>
      </c>
      <c r="AD49" s="2">
        <f t="shared" si="0"/>
        <v>1.1600000000000037</v>
      </c>
      <c r="AE49" s="167">
        <f t="shared" si="1"/>
        <v>-2.5480657864257572E-2</v>
      </c>
    </row>
    <row r="50" spans="15:31" x14ac:dyDescent="0.25">
      <c r="O50" s="105">
        <v>1.03</v>
      </c>
      <c r="P50" s="105">
        <f t="shared" si="2"/>
        <v>51.170400000000001</v>
      </c>
      <c r="Q50" s="105"/>
      <c r="T50" s="115"/>
      <c r="U50" s="110"/>
      <c r="W50" s="162">
        <v>42268</v>
      </c>
      <c r="X50" s="12">
        <v>43.66</v>
      </c>
      <c r="Y50" s="12">
        <v>44.18</v>
      </c>
      <c r="Z50" s="12">
        <v>43.11</v>
      </c>
      <c r="AA50" s="12">
        <v>43.26</v>
      </c>
      <c r="AB50" s="117">
        <v>430000</v>
      </c>
      <c r="AC50" s="12">
        <v>43.17</v>
      </c>
      <c r="AD50" s="2">
        <f t="shared" si="0"/>
        <v>1.0700000000000003</v>
      </c>
      <c r="AE50" s="167">
        <f t="shared" si="1"/>
        <v>0</v>
      </c>
    </row>
    <row r="51" spans="15:31" x14ac:dyDescent="0.25">
      <c r="O51" s="105">
        <v>1.02</v>
      </c>
      <c r="P51" s="105">
        <f t="shared" si="2"/>
        <v>50.6736</v>
      </c>
      <c r="Q51" s="105"/>
      <c r="T51" s="115" t="s">
        <v>121</v>
      </c>
      <c r="U51" s="110" t="s">
        <v>336</v>
      </c>
      <c r="W51" s="162">
        <v>42265</v>
      </c>
      <c r="X51" s="12">
        <v>43.3</v>
      </c>
      <c r="Y51" s="12">
        <v>43.52</v>
      </c>
      <c r="Z51" s="12">
        <v>43.04</v>
      </c>
      <c r="AA51" s="12">
        <v>43.26</v>
      </c>
      <c r="AB51" s="117">
        <v>1152000</v>
      </c>
      <c r="AC51" s="12">
        <v>43.17</v>
      </c>
      <c r="AD51" s="2">
        <f t="shared" si="0"/>
        <v>0.48000000000000398</v>
      </c>
      <c r="AE51" s="167">
        <f t="shared" si="1"/>
        <v>-2.0804438280165316E-3</v>
      </c>
    </row>
    <row r="52" spans="15:31" x14ac:dyDescent="0.25">
      <c r="O52" s="105">
        <v>1.01</v>
      </c>
      <c r="P52" s="105">
        <f t="shared" si="2"/>
        <v>50.1768</v>
      </c>
      <c r="Q52" s="105"/>
      <c r="T52" s="115" t="s">
        <v>122</v>
      </c>
      <c r="U52" s="110" t="s">
        <v>198</v>
      </c>
      <c r="W52" s="162">
        <v>42264</v>
      </c>
      <c r="X52" s="12">
        <v>44.39</v>
      </c>
      <c r="Y52" s="12">
        <v>44.39</v>
      </c>
      <c r="Z52" s="12">
        <v>43.24</v>
      </c>
      <c r="AA52" s="12">
        <v>43.35</v>
      </c>
      <c r="AB52" s="117">
        <v>351700</v>
      </c>
      <c r="AC52" s="12">
        <v>43.26</v>
      </c>
      <c r="AD52" s="2">
        <f t="shared" si="0"/>
        <v>1.1499999999999986</v>
      </c>
      <c r="AE52" s="167">
        <f t="shared" si="1"/>
        <v>-2.3476297968397231E-2</v>
      </c>
    </row>
    <row r="53" spans="15:31" x14ac:dyDescent="0.25">
      <c r="O53" s="105">
        <v>1</v>
      </c>
      <c r="P53" s="105">
        <f t="shared" si="2"/>
        <v>49.68</v>
      </c>
      <c r="Q53" s="105"/>
      <c r="T53" s="115" t="s">
        <v>123</v>
      </c>
      <c r="U53" s="112">
        <v>353464</v>
      </c>
      <c r="W53" s="162">
        <v>42263</v>
      </c>
      <c r="X53" s="12">
        <v>43.81</v>
      </c>
      <c r="Y53" s="12">
        <v>44.45</v>
      </c>
      <c r="Z53" s="12">
        <v>43.62</v>
      </c>
      <c r="AA53" s="12">
        <v>44.39</v>
      </c>
      <c r="AB53" s="117">
        <v>244400</v>
      </c>
      <c r="AC53" s="12">
        <v>44.3</v>
      </c>
      <c r="AD53" s="2">
        <f t="shared" si="0"/>
        <v>0.8300000000000054</v>
      </c>
      <c r="AE53" s="167">
        <f t="shared" si="1"/>
        <v>1.6521340064249657E-2</v>
      </c>
    </row>
    <row r="54" spans="15:31" x14ac:dyDescent="0.25">
      <c r="O54" s="105">
        <v>0.99</v>
      </c>
      <c r="P54" s="105">
        <f t="shared" si="2"/>
        <v>49.183199999999999</v>
      </c>
      <c r="Q54" s="105"/>
      <c r="T54" s="115" t="s">
        <v>126</v>
      </c>
      <c r="U54" s="112">
        <v>317374</v>
      </c>
      <c r="W54" s="162">
        <v>42262</v>
      </c>
      <c r="X54" s="12">
        <v>43.06</v>
      </c>
      <c r="Y54" s="12">
        <v>43.84</v>
      </c>
      <c r="Z54" s="12">
        <v>42.97</v>
      </c>
      <c r="AA54" s="12">
        <v>43.67</v>
      </c>
      <c r="AB54" s="117">
        <v>434100</v>
      </c>
      <c r="AC54" s="12">
        <v>43.58</v>
      </c>
      <c r="AD54" s="2">
        <f t="shared" si="0"/>
        <v>0.87000000000000455</v>
      </c>
      <c r="AE54" s="167">
        <f t="shared" si="1"/>
        <v>1.2546468401486877E-2</v>
      </c>
    </row>
    <row r="55" spans="15:31" x14ac:dyDescent="0.25">
      <c r="O55" s="105">
        <v>0.98</v>
      </c>
      <c r="P55" s="105">
        <f t="shared" si="2"/>
        <v>48.686399999999999</v>
      </c>
      <c r="Q55" s="105"/>
      <c r="T55" s="115" t="s">
        <v>124</v>
      </c>
      <c r="U55" s="110" t="s">
        <v>337</v>
      </c>
      <c r="W55" s="162">
        <v>42261</v>
      </c>
      <c r="X55" s="12">
        <v>44</v>
      </c>
      <c r="Y55" s="12">
        <v>44.19</v>
      </c>
      <c r="Z55" s="12">
        <v>43.06</v>
      </c>
      <c r="AA55" s="12">
        <v>43.13</v>
      </c>
      <c r="AB55" s="117">
        <v>396800</v>
      </c>
      <c r="AC55" s="12">
        <v>43.04</v>
      </c>
      <c r="AD55" s="2">
        <f t="shared" si="0"/>
        <v>1.1299999999999955</v>
      </c>
      <c r="AE55" s="167">
        <f t="shared" si="1"/>
        <v>-2.5582974869821196E-2</v>
      </c>
    </row>
    <row r="56" spans="15:31" x14ac:dyDescent="0.25">
      <c r="O56" s="105">
        <v>0.97</v>
      </c>
      <c r="P56" s="105">
        <f t="shared" si="2"/>
        <v>48.189599999999999</v>
      </c>
      <c r="Q56" s="105"/>
      <c r="T56" s="115" t="s">
        <v>127</v>
      </c>
      <c r="U56" s="110">
        <v>18.07</v>
      </c>
      <c r="W56" s="162">
        <v>42258</v>
      </c>
      <c r="X56" s="12">
        <v>44.05</v>
      </c>
      <c r="Y56" s="12">
        <v>44.49</v>
      </c>
      <c r="Z56" s="12">
        <v>43.95</v>
      </c>
      <c r="AA56" s="12">
        <v>44.26</v>
      </c>
      <c r="AB56" s="117">
        <v>216700</v>
      </c>
      <c r="AC56" s="12">
        <v>44.17</v>
      </c>
      <c r="AD56" s="2">
        <f t="shared" si="0"/>
        <v>0.53999999999999915</v>
      </c>
      <c r="AE56" s="167">
        <f t="shared" si="1"/>
        <v>-1.3565453312230913E-3</v>
      </c>
    </row>
    <row r="57" spans="15:31" x14ac:dyDescent="0.25">
      <c r="O57" s="105">
        <v>0.96</v>
      </c>
      <c r="P57" s="105">
        <f t="shared" si="2"/>
        <v>47.692799999999998</v>
      </c>
      <c r="Q57" s="105"/>
      <c r="T57" s="115" t="s">
        <v>128</v>
      </c>
      <c r="U57" s="110">
        <v>2.75</v>
      </c>
      <c r="W57" s="162">
        <v>42257</v>
      </c>
      <c r="X57" s="12">
        <v>44.72</v>
      </c>
      <c r="Y57" s="12">
        <v>45.18</v>
      </c>
      <c r="Z57" s="12">
        <v>44.22</v>
      </c>
      <c r="AA57" s="12">
        <v>44.32</v>
      </c>
      <c r="AB57" s="117">
        <v>197900</v>
      </c>
      <c r="AC57" s="12">
        <v>44.23</v>
      </c>
      <c r="AD57" s="2">
        <f t="shared" si="0"/>
        <v>0.96000000000000085</v>
      </c>
      <c r="AE57" s="167">
        <f t="shared" si="1"/>
        <v>-9.4064949608062554E-3</v>
      </c>
    </row>
    <row r="58" spans="15:31" x14ac:dyDescent="0.25">
      <c r="O58" s="105">
        <v>0.95</v>
      </c>
      <c r="P58" s="105">
        <f t="shared" si="2"/>
        <v>47.195999999999998</v>
      </c>
      <c r="Q58" s="105"/>
      <c r="T58" s="115" t="s">
        <v>125</v>
      </c>
      <c r="U58" s="110" t="s">
        <v>338</v>
      </c>
      <c r="W58" s="162">
        <v>42256</v>
      </c>
      <c r="X58" s="12">
        <v>45.81</v>
      </c>
      <c r="Y58" s="12">
        <v>45.81</v>
      </c>
      <c r="Z58" s="12">
        <v>44.68</v>
      </c>
      <c r="AA58" s="12">
        <v>44.74</v>
      </c>
      <c r="AB58" s="117">
        <v>143700</v>
      </c>
      <c r="AC58" s="12">
        <v>44.65</v>
      </c>
      <c r="AD58" s="2">
        <f t="shared" si="0"/>
        <v>1.1300000000000026</v>
      </c>
      <c r="AE58" s="167">
        <f t="shared" si="1"/>
        <v>-1.4348785871964642E-2</v>
      </c>
    </row>
    <row r="59" spans="15:31" x14ac:dyDescent="0.25">
      <c r="O59" s="105">
        <v>0.94</v>
      </c>
      <c r="P59" s="105">
        <f t="shared" si="2"/>
        <v>46.699199999999998</v>
      </c>
      <c r="Q59" s="105"/>
      <c r="W59" s="162">
        <v>42255</v>
      </c>
      <c r="X59" s="12">
        <v>45.08</v>
      </c>
      <c r="Y59" s="12">
        <v>45.64</v>
      </c>
      <c r="Z59" s="12">
        <v>44.83</v>
      </c>
      <c r="AA59" s="12">
        <v>45.4</v>
      </c>
      <c r="AB59" s="117">
        <v>208200</v>
      </c>
      <c r="AC59" s="12">
        <v>45.3</v>
      </c>
      <c r="AD59" s="2">
        <f t="shared" si="0"/>
        <v>0.81000000000000227</v>
      </c>
      <c r="AE59" s="167">
        <f t="shared" si="1"/>
        <v>2.3266320307205657E-2</v>
      </c>
    </row>
    <row r="60" spans="15:31" x14ac:dyDescent="0.25">
      <c r="O60" s="105">
        <v>0.93</v>
      </c>
      <c r="P60" s="105">
        <f t="shared" si="2"/>
        <v>46.202400000000004</v>
      </c>
      <c r="Q60" s="105"/>
      <c r="W60" s="162">
        <v>42251</v>
      </c>
      <c r="X60" s="12">
        <v>44.72</v>
      </c>
      <c r="Y60" s="12">
        <v>45.01</v>
      </c>
      <c r="Z60" s="12">
        <v>44.31</v>
      </c>
      <c r="AA60" s="12">
        <v>44.36</v>
      </c>
      <c r="AB60" s="117">
        <v>179200</v>
      </c>
      <c r="AC60" s="12">
        <v>44.27</v>
      </c>
      <c r="AD60" s="2">
        <f t="shared" si="0"/>
        <v>0.69999999999999574</v>
      </c>
      <c r="AE60" s="167">
        <f t="shared" si="1"/>
        <v>-2.3384072358261565E-2</v>
      </c>
    </row>
    <row r="61" spans="15:31" x14ac:dyDescent="0.25">
      <c r="O61" s="105">
        <v>0.92</v>
      </c>
      <c r="P61" s="105">
        <f t="shared" si="2"/>
        <v>45.705600000000004</v>
      </c>
      <c r="Q61" s="105"/>
      <c r="W61" s="162">
        <v>42250</v>
      </c>
      <c r="X61" s="12">
        <v>45.22</v>
      </c>
      <c r="Y61" s="12">
        <v>45.84</v>
      </c>
      <c r="Z61" s="12">
        <v>44.97</v>
      </c>
      <c r="AA61" s="12">
        <v>45.43</v>
      </c>
      <c r="AB61" s="117">
        <v>495700</v>
      </c>
      <c r="AC61" s="12">
        <v>45.33</v>
      </c>
      <c r="AD61" s="2">
        <f t="shared" si="0"/>
        <v>0.87000000000000455</v>
      </c>
      <c r="AE61" s="167">
        <f t="shared" si="1"/>
        <v>5.7688040825383258E-3</v>
      </c>
    </row>
    <row r="62" spans="15:31" x14ac:dyDescent="0.25">
      <c r="O62" s="105">
        <v>0.91</v>
      </c>
      <c r="P62" s="105">
        <f t="shared" si="2"/>
        <v>45.208800000000004</v>
      </c>
      <c r="Q62" s="105"/>
      <c r="W62" s="162">
        <v>42249</v>
      </c>
      <c r="X62" s="12">
        <v>44.77</v>
      </c>
      <c r="Y62" s="12">
        <v>45.2</v>
      </c>
      <c r="Z62" s="12">
        <v>44.56</v>
      </c>
      <c r="AA62" s="12">
        <v>45.17</v>
      </c>
      <c r="AB62" s="117">
        <v>346900</v>
      </c>
      <c r="AC62" s="12">
        <v>45.07</v>
      </c>
      <c r="AD62" s="2">
        <f t="shared" si="0"/>
        <v>0.64000000000000057</v>
      </c>
      <c r="AE62" s="167">
        <f t="shared" si="1"/>
        <v>2.5017057084375738E-2</v>
      </c>
    </row>
    <row r="63" spans="15:31" x14ac:dyDescent="0.25">
      <c r="O63" s="105">
        <v>0.9</v>
      </c>
      <c r="P63" s="105">
        <f t="shared" si="2"/>
        <v>44.712000000000003</v>
      </c>
      <c r="Q63" s="105"/>
      <c r="W63" s="162">
        <v>42248</v>
      </c>
      <c r="X63" s="12">
        <v>44.56</v>
      </c>
      <c r="Y63" s="12">
        <v>45.31</v>
      </c>
      <c r="Z63" s="12">
        <v>44</v>
      </c>
      <c r="AA63" s="12">
        <v>44.06</v>
      </c>
      <c r="AB63" s="117">
        <v>306100</v>
      </c>
      <c r="AC63" s="12">
        <v>43.97</v>
      </c>
      <c r="AD63" s="2">
        <f t="shared" si="0"/>
        <v>1.3100000000000023</v>
      </c>
      <c r="AE63" s="167">
        <f t="shared" si="1"/>
        <v>-3.3626373626373662E-2</v>
      </c>
    </row>
    <row r="64" spans="15:31" x14ac:dyDescent="0.25">
      <c r="O64" s="47"/>
      <c r="W64" s="162">
        <v>42247</v>
      </c>
      <c r="X64" s="12">
        <v>44.79</v>
      </c>
      <c r="Y64" s="12">
        <v>46.07</v>
      </c>
      <c r="Z64" s="12">
        <v>44.5</v>
      </c>
      <c r="AA64" s="12">
        <v>45.6</v>
      </c>
      <c r="AB64" s="117">
        <v>350700</v>
      </c>
      <c r="AC64" s="12">
        <v>45.5</v>
      </c>
      <c r="AD64" s="2">
        <f t="shared" si="0"/>
        <v>1.5700000000000003</v>
      </c>
      <c r="AE64" s="167">
        <f t="shared" si="1"/>
        <v>1.6987036209208606E-2</v>
      </c>
    </row>
    <row r="65" spans="15:31" x14ac:dyDescent="0.25">
      <c r="O65" s="47"/>
      <c r="W65" s="162">
        <v>42244</v>
      </c>
      <c r="X65" s="12">
        <v>44.54</v>
      </c>
      <c r="Y65" s="12">
        <v>45.43</v>
      </c>
      <c r="Z65" s="12">
        <v>44.45</v>
      </c>
      <c r="AA65" s="12">
        <v>44.83</v>
      </c>
      <c r="AB65" s="117">
        <v>314800</v>
      </c>
      <c r="AC65" s="12">
        <v>44.74</v>
      </c>
      <c r="AD65" s="2">
        <f t="shared" si="0"/>
        <v>0.97999999999999687</v>
      </c>
      <c r="AE65" s="167">
        <f t="shared" si="1"/>
        <v>-2.0075842070041983E-3</v>
      </c>
    </row>
    <row r="66" spans="15:31" x14ac:dyDescent="0.25">
      <c r="O66" s="47"/>
      <c r="W66" s="162">
        <v>42243</v>
      </c>
      <c r="X66" s="12">
        <v>44.24</v>
      </c>
      <c r="Y66" s="12">
        <v>45.06</v>
      </c>
      <c r="Z66" s="12">
        <v>43.82</v>
      </c>
      <c r="AA66" s="12">
        <v>44.93</v>
      </c>
      <c r="AB66" s="117">
        <v>588300</v>
      </c>
      <c r="AC66" s="12">
        <v>44.83</v>
      </c>
      <c r="AD66" s="2">
        <f t="shared" si="0"/>
        <v>1.240000000000002</v>
      </c>
      <c r="AE66" s="167">
        <f t="shared" si="1"/>
        <v>2.1649954421148587E-2</v>
      </c>
    </row>
    <row r="67" spans="15:31" x14ac:dyDescent="0.25">
      <c r="W67" s="162">
        <v>42242</v>
      </c>
      <c r="X67" s="12">
        <v>44.23</v>
      </c>
      <c r="Y67" s="12">
        <v>44.72</v>
      </c>
      <c r="Z67" s="12">
        <v>43.3</v>
      </c>
      <c r="AA67" s="12">
        <v>43.97</v>
      </c>
      <c r="AB67" s="117">
        <v>440700</v>
      </c>
      <c r="AC67" s="12">
        <v>43.88</v>
      </c>
      <c r="AD67" s="2">
        <f t="shared" ref="AD67:AD68" si="3">Y67-Z67</f>
        <v>1.4200000000000017</v>
      </c>
      <c r="AE67" s="167">
        <f t="shared" ref="AE67" si="4">AC67/AC68-1</f>
        <v>1.3160932809974657E-2</v>
      </c>
    </row>
    <row r="68" spans="15:31" x14ac:dyDescent="0.25">
      <c r="W68" s="162">
        <v>42241</v>
      </c>
      <c r="X68" s="12">
        <v>45.22</v>
      </c>
      <c r="Y68" s="12">
        <v>45.22</v>
      </c>
      <c r="Z68" s="12">
        <v>43.35</v>
      </c>
      <c r="AA68" s="12">
        <v>43.4</v>
      </c>
      <c r="AB68" s="117">
        <v>771600</v>
      </c>
      <c r="AC68" s="12">
        <v>43.31</v>
      </c>
      <c r="AD68" s="2">
        <f t="shared" si="3"/>
        <v>1.8699999999999974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39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42333</v>
      </c>
      <c r="X2" s="12">
        <v>36.15</v>
      </c>
      <c r="Y2" s="12">
        <v>36.42</v>
      </c>
      <c r="Z2" s="12">
        <v>36.11</v>
      </c>
      <c r="AA2" s="12">
        <v>36.340000000000003</v>
      </c>
      <c r="AB2" s="117">
        <v>6782400</v>
      </c>
      <c r="AC2" s="12">
        <v>36.340000000000003</v>
      </c>
      <c r="AD2" s="2">
        <f>Y2-Z2</f>
        <v>0.31000000000000227</v>
      </c>
      <c r="AE2" s="167">
        <f>AC2/AC3-1</f>
        <v>3.3130866924353519E-3</v>
      </c>
    </row>
    <row r="3" spans="1:31" x14ac:dyDescent="0.25">
      <c r="A3" s="26" t="s">
        <v>71</v>
      </c>
      <c r="B3" s="339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36.340000000000003</v>
      </c>
      <c r="T3" t="s">
        <v>89</v>
      </c>
      <c r="W3" s="162">
        <v>42332</v>
      </c>
      <c r="X3" s="12">
        <v>35.76</v>
      </c>
      <c r="Y3" s="12">
        <v>36.33</v>
      </c>
      <c r="Z3" s="12">
        <v>35.69</v>
      </c>
      <c r="AA3" s="12">
        <v>36.22</v>
      </c>
      <c r="AB3" s="117">
        <v>10043200</v>
      </c>
      <c r="AC3" s="12">
        <v>36.22</v>
      </c>
      <c r="AD3" s="2">
        <f t="shared" ref="AD3:AD66" si="0">Y3-Z3</f>
        <v>0.64000000000000057</v>
      </c>
      <c r="AE3" s="167">
        <f t="shared" ref="AE3:AE66" si="1">AC3/AC4-1</f>
        <v>3.8802660753880502E-3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36.340000000000003</v>
      </c>
      <c r="W4" s="162">
        <v>42331</v>
      </c>
      <c r="X4" s="12">
        <v>36.39</v>
      </c>
      <c r="Y4" s="12">
        <v>36.869999999999997</v>
      </c>
      <c r="Z4" s="12">
        <v>36.06</v>
      </c>
      <c r="AA4" s="12">
        <v>36.08</v>
      </c>
      <c r="AB4" s="117">
        <v>9709600</v>
      </c>
      <c r="AC4" s="12">
        <v>36.08</v>
      </c>
      <c r="AD4" s="2">
        <f t="shared" si="0"/>
        <v>0.80999999999999517</v>
      </c>
      <c r="AE4" s="167">
        <f t="shared" si="1"/>
        <v>-7.1546505228400337E-3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42328</v>
      </c>
      <c r="X5" s="12">
        <v>36.31</v>
      </c>
      <c r="Y5" s="12">
        <v>36.42</v>
      </c>
      <c r="Z5" s="12">
        <v>36.01</v>
      </c>
      <c r="AA5" s="12">
        <v>36.340000000000003</v>
      </c>
      <c r="AB5" s="117">
        <v>10570900</v>
      </c>
      <c r="AC5" s="12">
        <v>36.340000000000003</v>
      </c>
      <c r="AD5" s="2">
        <f t="shared" si="0"/>
        <v>0.41000000000000369</v>
      </c>
      <c r="AE5" s="167">
        <f t="shared" si="1"/>
        <v>5.5340343110128476E-3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36.43</v>
      </c>
      <c r="Y6" s="12">
        <v>36.47</v>
      </c>
      <c r="Z6" s="12">
        <v>36.07</v>
      </c>
      <c r="AA6" s="12">
        <v>36.14</v>
      </c>
      <c r="AB6" s="117">
        <v>9725500</v>
      </c>
      <c r="AC6" s="12">
        <v>36.14</v>
      </c>
      <c r="AD6" s="2">
        <f t="shared" si="0"/>
        <v>0.39999999999999858</v>
      </c>
      <c r="AE6" s="167">
        <f t="shared" si="1"/>
        <v>-8.7767416346681282E-3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42326</v>
      </c>
      <c r="X7" s="12">
        <v>35.4</v>
      </c>
      <c r="Y7" s="12">
        <v>36.479999999999997</v>
      </c>
      <c r="Z7" s="12">
        <v>35.299999999999997</v>
      </c>
      <c r="AA7" s="12">
        <v>36.46</v>
      </c>
      <c r="AB7" s="117">
        <v>14748300</v>
      </c>
      <c r="AC7" s="12">
        <v>36.46</v>
      </c>
      <c r="AD7" s="2">
        <f t="shared" si="0"/>
        <v>1.1799999999999997</v>
      </c>
      <c r="AE7" s="167">
        <f t="shared" si="1"/>
        <v>3.5501278046009555E-2</v>
      </c>
    </row>
    <row r="8" spans="1:31" x14ac:dyDescent="0.25">
      <c r="O8" s="13" t="s">
        <v>98</v>
      </c>
      <c r="Q8" s="167">
        <f>(Q4-Q3)/Q3</f>
        <v>0</v>
      </c>
      <c r="W8" s="162">
        <v>42325</v>
      </c>
      <c r="X8" s="12">
        <v>34.31</v>
      </c>
      <c r="Y8" s="12">
        <v>35.590000000000003</v>
      </c>
      <c r="Z8" s="12">
        <v>34.31</v>
      </c>
      <c r="AA8" s="12">
        <v>35.21</v>
      </c>
      <c r="AB8" s="117">
        <v>11725500</v>
      </c>
      <c r="AC8" s="12">
        <v>35.21</v>
      </c>
      <c r="AD8" s="2">
        <f t="shared" si="0"/>
        <v>1.2800000000000011</v>
      </c>
      <c r="AE8" s="167">
        <f t="shared" si="1"/>
        <v>1.1373329542223587E-3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42324</v>
      </c>
      <c r="X9" s="12">
        <v>34.31</v>
      </c>
      <c r="Y9" s="12">
        <v>35.22</v>
      </c>
      <c r="Z9" s="12">
        <v>34.29</v>
      </c>
      <c r="AA9" s="12">
        <v>35.17</v>
      </c>
      <c r="AB9" s="117">
        <v>14533600</v>
      </c>
      <c r="AC9" s="12">
        <v>35.17</v>
      </c>
      <c r="AD9" s="2">
        <f t="shared" si="0"/>
        <v>0.92999999999999972</v>
      </c>
      <c r="AE9" s="167">
        <f t="shared" si="1"/>
        <v>2.5065578548528089E-2</v>
      </c>
    </row>
    <row r="10" spans="1:31" x14ac:dyDescent="0.25">
      <c r="W10" s="162">
        <v>42321</v>
      </c>
      <c r="X10" s="12">
        <v>34.97</v>
      </c>
      <c r="Y10" s="12">
        <v>35.17</v>
      </c>
      <c r="Z10" s="12">
        <v>34.19</v>
      </c>
      <c r="AA10" s="12">
        <v>34.31</v>
      </c>
      <c r="AB10" s="117">
        <v>12000000</v>
      </c>
      <c r="AC10" s="12">
        <v>34.31</v>
      </c>
      <c r="AD10" s="2">
        <f t="shared" si="0"/>
        <v>0.98000000000000398</v>
      </c>
      <c r="AE10" s="167">
        <f t="shared" si="1"/>
        <v>-2.222855514391564E-2</v>
      </c>
    </row>
    <row r="11" spans="1:31" x14ac:dyDescent="0.25">
      <c r="W11" s="162">
        <v>42320</v>
      </c>
      <c r="X11" s="12">
        <v>35.340000000000003</v>
      </c>
      <c r="Y11" s="12">
        <v>35.479999999999997</v>
      </c>
      <c r="Z11" s="12">
        <v>35.020000000000003</v>
      </c>
      <c r="AA11" s="12">
        <v>35.090000000000003</v>
      </c>
      <c r="AB11" s="117">
        <v>10600000</v>
      </c>
      <c r="AC11" s="12">
        <v>35.090000000000003</v>
      </c>
      <c r="AD11" s="2">
        <f t="shared" si="0"/>
        <v>0.45999999999999375</v>
      </c>
      <c r="AE11" s="167">
        <f t="shared" si="1"/>
        <v>-1.2939521800281129E-2</v>
      </c>
    </row>
    <row r="12" spans="1:31" x14ac:dyDescent="0.25">
      <c r="W12" s="162">
        <v>42319</v>
      </c>
      <c r="X12" s="12">
        <v>35.74</v>
      </c>
      <c r="Y12" s="12">
        <v>36.01</v>
      </c>
      <c r="Z12" s="12">
        <v>35.520000000000003</v>
      </c>
      <c r="AA12" s="12">
        <v>35.549999999999997</v>
      </c>
      <c r="AB12" s="117">
        <v>6724900</v>
      </c>
      <c r="AC12" s="12">
        <v>35.549999999999997</v>
      </c>
      <c r="AD12" s="2">
        <f t="shared" si="0"/>
        <v>0.48999999999999488</v>
      </c>
      <c r="AE12" s="167">
        <f t="shared" si="1"/>
        <v>-1.9651880965749768E-3</v>
      </c>
    </row>
    <row r="13" spans="1:31" x14ac:dyDescent="0.25">
      <c r="W13" s="162">
        <v>42318</v>
      </c>
      <c r="X13" s="12">
        <v>35.54</v>
      </c>
      <c r="Y13" s="12">
        <v>35.630000000000003</v>
      </c>
      <c r="Z13" s="12">
        <v>35.159999999999997</v>
      </c>
      <c r="AA13" s="12">
        <v>35.619999999999997</v>
      </c>
      <c r="AB13" s="117">
        <v>9651900</v>
      </c>
      <c r="AC13" s="12">
        <v>35.619999999999997</v>
      </c>
      <c r="AD13" s="2">
        <f t="shared" si="0"/>
        <v>0.47000000000000597</v>
      </c>
      <c r="AE13" s="167">
        <f t="shared" si="1"/>
        <v>-1.4017381553127484E-3</v>
      </c>
    </row>
    <row r="14" spans="1:31" x14ac:dyDescent="0.25">
      <c r="W14" s="162">
        <v>42317</v>
      </c>
      <c r="X14" s="12">
        <v>35.979999999999997</v>
      </c>
      <c r="Y14" s="12">
        <v>36.119999999999997</v>
      </c>
      <c r="Z14" s="12">
        <v>35.44</v>
      </c>
      <c r="AA14" s="12">
        <v>35.67</v>
      </c>
      <c r="AB14" s="117">
        <v>9968000</v>
      </c>
      <c r="AC14" s="12">
        <v>35.67</v>
      </c>
      <c r="AD14" s="2">
        <f t="shared" si="0"/>
        <v>0.67999999999999972</v>
      </c>
      <c r="AE14" s="167">
        <f t="shared" si="1"/>
        <v>-2.2377622377621753E-3</v>
      </c>
    </row>
    <row r="15" spans="1:31" x14ac:dyDescent="0.25">
      <c r="W15" s="162">
        <v>42314</v>
      </c>
      <c r="X15" s="12">
        <v>35.32</v>
      </c>
      <c r="Y15" s="12">
        <v>35.799999999999997</v>
      </c>
      <c r="Z15" s="12">
        <v>35.26</v>
      </c>
      <c r="AA15" s="12">
        <v>35.75</v>
      </c>
      <c r="AB15" s="117">
        <v>9330600</v>
      </c>
      <c r="AC15" s="12">
        <v>35.75</v>
      </c>
      <c r="AD15" s="2">
        <f t="shared" si="0"/>
        <v>0.53999999999999915</v>
      </c>
      <c r="AE15" s="167">
        <f t="shared" si="1"/>
        <v>8.7471783295711703E-3</v>
      </c>
    </row>
    <row r="16" spans="1:31" x14ac:dyDescent="0.25">
      <c r="W16" s="162">
        <v>42313</v>
      </c>
      <c r="X16" s="12">
        <v>35.53</v>
      </c>
      <c r="Y16" s="12">
        <v>35.56</v>
      </c>
      <c r="Z16" s="12">
        <v>35.19</v>
      </c>
      <c r="AA16" s="12">
        <v>35.44</v>
      </c>
      <c r="AB16" s="117">
        <v>7669000</v>
      </c>
      <c r="AC16" s="12">
        <v>35.44</v>
      </c>
      <c r="AD16" s="2">
        <f t="shared" si="0"/>
        <v>0.37000000000000455</v>
      </c>
      <c r="AE16" s="167">
        <f t="shared" si="1"/>
        <v>5.646527385656519E-4</v>
      </c>
    </row>
    <row r="17" spans="23:31" x14ac:dyDescent="0.25">
      <c r="W17" s="162">
        <v>42312</v>
      </c>
      <c r="X17" s="12">
        <v>35.83</v>
      </c>
      <c r="Y17" s="12">
        <v>35.92</v>
      </c>
      <c r="Z17" s="12">
        <v>35.380000000000003</v>
      </c>
      <c r="AA17" s="12">
        <v>35.42</v>
      </c>
      <c r="AB17" s="117">
        <v>12578000</v>
      </c>
      <c r="AC17" s="12">
        <v>35.42</v>
      </c>
      <c r="AD17" s="2">
        <f t="shared" si="0"/>
        <v>0.53999999999999915</v>
      </c>
      <c r="AE17" s="167">
        <f t="shared" si="1"/>
        <v>-1.0061486864169966E-2</v>
      </c>
    </row>
    <row r="18" spans="23:31" x14ac:dyDescent="0.25">
      <c r="W18" s="162">
        <v>42311</v>
      </c>
      <c r="X18" s="12">
        <v>35.53</v>
      </c>
      <c r="Y18" s="12">
        <v>35.99</v>
      </c>
      <c r="Z18" s="12">
        <v>35.36</v>
      </c>
      <c r="AA18" s="12">
        <v>35.78</v>
      </c>
      <c r="AB18" s="117">
        <v>14656800</v>
      </c>
      <c r="AC18" s="12">
        <v>35.78</v>
      </c>
      <c r="AD18" s="2">
        <f t="shared" si="0"/>
        <v>0.63000000000000256</v>
      </c>
      <c r="AE18" s="167">
        <f t="shared" si="1"/>
        <v>5.9038515603035968E-3</v>
      </c>
    </row>
    <row r="19" spans="23:31" x14ac:dyDescent="0.25">
      <c r="W19" s="162">
        <v>42310</v>
      </c>
      <c r="X19" s="12">
        <v>34.880000000000003</v>
      </c>
      <c r="Y19" s="12">
        <v>35.75</v>
      </c>
      <c r="Z19" s="12">
        <v>34.86</v>
      </c>
      <c r="AA19" s="12">
        <v>35.57</v>
      </c>
      <c r="AB19" s="117">
        <v>11807300</v>
      </c>
      <c r="AC19" s="12">
        <v>35.57</v>
      </c>
      <c r="AD19" s="2">
        <f t="shared" si="0"/>
        <v>0.89000000000000057</v>
      </c>
      <c r="AE19" s="167">
        <f t="shared" si="1"/>
        <v>1.8905757662561085E-2</v>
      </c>
    </row>
    <row r="20" spans="23:31" x14ac:dyDescent="0.25">
      <c r="W20" s="162">
        <v>42307</v>
      </c>
      <c r="X20" s="12">
        <v>34.85</v>
      </c>
      <c r="Y20" s="12">
        <v>35.200000000000003</v>
      </c>
      <c r="Z20" s="12">
        <v>34.46</v>
      </c>
      <c r="AA20" s="12">
        <v>34.909999999999997</v>
      </c>
      <c r="AB20" s="117">
        <v>10652700</v>
      </c>
      <c r="AC20" s="12">
        <v>34.909999999999997</v>
      </c>
      <c r="AD20" s="2">
        <f t="shared" si="0"/>
        <v>0.74000000000000199</v>
      </c>
      <c r="AE20" s="167">
        <f t="shared" si="1"/>
        <v>4.6043165467624103E-3</v>
      </c>
    </row>
    <row r="21" spans="23:31" x14ac:dyDescent="0.25">
      <c r="W21" s="162">
        <v>42306</v>
      </c>
      <c r="X21" s="12">
        <v>35.04</v>
      </c>
      <c r="Y21" s="12">
        <v>35.049999999999997</v>
      </c>
      <c r="Z21" s="12">
        <v>34.11</v>
      </c>
      <c r="AA21" s="12">
        <v>34.75</v>
      </c>
      <c r="AB21" s="117">
        <v>12036900</v>
      </c>
      <c r="AC21" s="12">
        <v>34.75</v>
      </c>
      <c r="AD21" s="2">
        <f t="shared" si="0"/>
        <v>0.93999999999999773</v>
      </c>
      <c r="AE21" s="167">
        <f t="shared" si="1"/>
        <v>-1.33446905167518E-2</v>
      </c>
    </row>
    <row r="22" spans="23:31" x14ac:dyDescent="0.25">
      <c r="W22" s="162">
        <v>42305</v>
      </c>
      <c r="X22" s="12">
        <v>34.99</v>
      </c>
      <c r="Y22" s="12">
        <v>35.299999999999997</v>
      </c>
      <c r="Z22" s="12">
        <v>34.65</v>
      </c>
      <c r="AA22" s="12">
        <v>35.22</v>
      </c>
      <c r="AB22" s="117">
        <v>9647700</v>
      </c>
      <c r="AC22" s="12">
        <v>35.22</v>
      </c>
      <c r="AD22" s="2">
        <f t="shared" si="0"/>
        <v>0.64999999999999858</v>
      </c>
      <c r="AE22" s="167">
        <f t="shared" si="1"/>
        <v>7.148984844152162E-3</v>
      </c>
    </row>
    <row r="23" spans="23:31" x14ac:dyDescent="0.25">
      <c r="W23" s="162">
        <v>42304</v>
      </c>
      <c r="X23" s="12">
        <v>35.39</v>
      </c>
      <c r="Y23" s="12">
        <v>35.49</v>
      </c>
      <c r="Z23" s="12">
        <v>34.74</v>
      </c>
      <c r="AA23" s="12">
        <v>34.97</v>
      </c>
      <c r="AB23" s="117">
        <v>15478600</v>
      </c>
      <c r="AC23" s="12">
        <v>34.97</v>
      </c>
      <c r="AD23" s="2">
        <f t="shared" si="0"/>
        <v>0.75</v>
      </c>
      <c r="AE23" s="167">
        <f t="shared" si="1"/>
        <v>-1.9624334174376257E-2</v>
      </c>
    </row>
    <row r="24" spans="23:31" x14ac:dyDescent="0.25">
      <c r="W24" s="162">
        <v>42303</v>
      </c>
      <c r="X24" s="12">
        <v>35.9</v>
      </c>
      <c r="Y24" s="12">
        <v>35.94</v>
      </c>
      <c r="Z24" s="12">
        <v>35.26</v>
      </c>
      <c r="AA24" s="12">
        <v>35.67</v>
      </c>
      <c r="AB24" s="117">
        <v>13730600</v>
      </c>
      <c r="AC24" s="12">
        <v>35.67</v>
      </c>
      <c r="AD24" s="2">
        <f t="shared" si="0"/>
        <v>0.67999999999999972</v>
      </c>
      <c r="AE24" s="167">
        <f t="shared" si="1"/>
        <v>-7.7885952712100082E-3</v>
      </c>
    </row>
    <row r="25" spans="23:31" x14ac:dyDescent="0.25">
      <c r="W25" s="162">
        <v>42300</v>
      </c>
      <c r="X25" s="12">
        <v>35.54</v>
      </c>
      <c r="Y25" s="12">
        <v>36.06</v>
      </c>
      <c r="Z25" s="12">
        <v>35.409999999999997</v>
      </c>
      <c r="AA25" s="12">
        <v>35.950000000000003</v>
      </c>
      <c r="AB25" s="117">
        <v>18220300</v>
      </c>
      <c r="AC25" s="12">
        <v>35.950000000000003</v>
      </c>
      <c r="AD25" s="2">
        <f t="shared" si="0"/>
        <v>0.65000000000000568</v>
      </c>
      <c r="AE25" s="167">
        <f t="shared" si="1"/>
        <v>1.4963297571993328E-2</v>
      </c>
    </row>
    <row r="26" spans="23:31" x14ac:dyDescent="0.25">
      <c r="W26" s="162">
        <v>42299</v>
      </c>
      <c r="X26" s="12">
        <v>35.64</v>
      </c>
      <c r="Y26" s="12">
        <v>35.79</v>
      </c>
      <c r="Z26" s="12">
        <v>34.97</v>
      </c>
      <c r="AA26" s="12">
        <v>35.42</v>
      </c>
      <c r="AB26" s="117">
        <v>22691900</v>
      </c>
      <c r="AC26" s="12">
        <v>35.42</v>
      </c>
      <c r="AD26" s="2">
        <f t="shared" si="0"/>
        <v>0.82000000000000028</v>
      </c>
      <c r="AE26" s="167">
        <f t="shared" si="1"/>
        <v>0</v>
      </c>
    </row>
    <row r="27" spans="23:31" x14ac:dyDescent="0.25">
      <c r="W27" s="162">
        <v>42298</v>
      </c>
      <c r="X27" s="12">
        <v>34.96</v>
      </c>
      <c r="Y27" s="12">
        <v>35.869999999999997</v>
      </c>
      <c r="Z27" s="12">
        <v>34.72</v>
      </c>
      <c r="AA27" s="12">
        <v>35.42</v>
      </c>
      <c r="AB27" s="117">
        <v>36877400</v>
      </c>
      <c r="AC27" s="12">
        <v>35.42</v>
      </c>
      <c r="AD27" s="2">
        <f t="shared" si="0"/>
        <v>1.1499999999999986</v>
      </c>
      <c r="AE27" s="167">
        <f t="shared" si="1"/>
        <v>5.7945041816009679E-2</v>
      </c>
    </row>
    <row r="28" spans="23:31" x14ac:dyDescent="0.25">
      <c r="W28" s="162">
        <v>42297</v>
      </c>
      <c r="X28" s="12">
        <v>33.18</v>
      </c>
      <c r="Y28" s="12">
        <v>33.89</v>
      </c>
      <c r="Z28" s="12">
        <v>33.08</v>
      </c>
      <c r="AA28" s="12">
        <v>33.479999999999997</v>
      </c>
      <c r="AB28" s="117">
        <v>11758400</v>
      </c>
      <c r="AC28" s="12">
        <v>33.479999999999997</v>
      </c>
      <c r="AD28" s="2">
        <f t="shared" si="0"/>
        <v>0.81000000000000227</v>
      </c>
      <c r="AE28" s="167">
        <f t="shared" si="1"/>
        <v>7.2202166064980755E-3</v>
      </c>
    </row>
    <row r="29" spans="23:31" x14ac:dyDescent="0.25">
      <c r="W29" s="162">
        <v>42296</v>
      </c>
      <c r="X29" s="12">
        <v>33</v>
      </c>
      <c r="Y29" s="12">
        <v>33.29</v>
      </c>
      <c r="Z29" s="12">
        <v>32.799999999999997</v>
      </c>
      <c r="AA29" s="12">
        <v>33.24</v>
      </c>
      <c r="AB29" s="117">
        <v>9782800</v>
      </c>
      <c r="AC29" s="12">
        <v>33.24</v>
      </c>
      <c r="AD29" s="2">
        <f t="shared" si="0"/>
        <v>0.49000000000000199</v>
      </c>
      <c r="AE29" s="167">
        <f t="shared" si="1"/>
        <v>2.714932126697045E-3</v>
      </c>
    </row>
    <row r="30" spans="23:31" x14ac:dyDescent="0.25">
      <c r="W30" s="162">
        <v>42293</v>
      </c>
      <c r="X30" s="12">
        <v>33.369999999999997</v>
      </c>
      <c r="Y30" s="12">
        <v>33.46</v>
      </c>
      <c r="Z30" s="12">
        <v>32.880000000000003</v>
      </c>
      <c r="AA30" s="12">
        <v>33.15</v>
      </c>
      <c r="AB30" s="117">
        <v>9332400</v>
      </c>
      <c r="AC30" s="12">
        <v>33.15</v>
      </c>
      <c r="AD30" s="2">
        <f t="shared" si="0"/>
        <v>0.57999999999999829</v>
      </c>
      <c r="AE30" s="167">
        <f t="shared" si="1"/>
        <v>-5.1020408163265918E-3</v>
      </c>
    </row>
    <row r="31" spans="23:31" x14ac:dyDescent="0.25">
      <c r="W31" s="162">
        <v>42292</v>
      </c>
      <c r="X31" s="12">
        <v>33.549999999999997</v>
      </c>
      <c r="Y31" s="12">
        <v>33.659999999999997</v>
      </c>
      <c r="Z31" s="12">
        <v>33.159999999999997</v>
      </c>
      <c r="AA31" s="12">
        <v>33.32</v>
      </c>
      <c r="AB31" s="117">
        <v>10831400</v>
      </c>
      <c r="AC31" s="12">
        <v>33.32</v>
      </c>
      <c r="AD31" s="2">
        <f t="shared" si="0"/>
        <v>0.5</v>
      </c>
      <c r="AE31" s="167">
        <f t="shared" si="1"/>
        <v>-3.0003000300027338E-4</v>
      </c>
    </row>
    <row r="32" spans="23:31" x14ac:dyDescent="0.25">
      <c r="W32" s="162">
        <v>42291</v>
      </c>
      <c r="X32" s="12">
        <v>33.200000000000003</v>
      </c>
      <c r="Y32" s="12">
        <v>33.5</v>
      </c>
      <c r="Z32" s="12">
        <v>32.92</v>
      </c>
      <c r="AA32" s="12">
        <v>33.33</v>
      </c>
      <c r="AB32" s="117">
        <v>11720000</v>
      </c>
      <c r="AC32" s="12">
        <v>33.33</v>
      </c>
      <c r="AD32" s="2">
        <f t="shared" si="0"/>
        <v>0.57999999999999829</v>
      </c>
      <c r="AE32" s="167">
        <f t="shared" si="1"/>
        <v>6.0368246302444639E-3</v>
      </c>
    </row>
    <row r="33" spans="4:31" x14ac:dyDescent="0.25">
      <c r="W33" s="162">
        <v>42290</v>
      </c>
      <c r="X33" s="12">
        <v>32.85</v>
      </c>
      <c r="Y33" s="12">
        <v>33.369999999999997</v>
      </c>
      <c r="Z33" s="12">
        <v>32.71</v>
      </c>
      <c r="AA33" s="12">
        <v>33.130000000000003</v>
      </c>
      <c r="AB33" s="117">
        <v>11731900</v>
      </c>
      <c r="AC33" s="12">
        <v>33.130000000000003</v>
      </c>
      <c r="AD33" s="2">
        <f t="shared" si="0"/>
        <v>0.65999999999999659</v>
      </c>
      <c r="AE33" s="167">
        <f t="shared" si="1"/>
        <v>3.3313143549362767E-3</v>
      </c>
    </row>
    <row r="34" spans="4:31" x14ac:dyDescent="0.25">
      <c r="W34" s="162">
        <v>42289</v>
      </c>
      <c r="X34" s="12">
        <v>33.04</v>
      </c>
      <c r="Y34" s="12">
        <v>33.159999999999997</v>
      </c>
      <c r="Z34" s="12">
        <v>32.619999999999997</v>
      </c>
      <c r="AA34" s="12">
        <v>33.020000000000003</v>
      </c>
      <c r="AB34" s="117">
        <v>10753100</v>
      </c>
      <c r="AC34" s="12">
        <v>33.020000000000003</v>
      </c>
      <c r="AD34" s="2">
        <f t="shared" si="0"/>
        <v>0.53999999999999915</v>
      </c>
      <c r="AE34" s="167">
        <f t="shared" si="1"/>
        <v>2.1244309559940167E-3</v>
      </c>
    </row>
    <row r="35" spans="4:31" x14ac:dyDescent="0.25">
      <c r="W35" s="162">
        <v>42286</v>
      </c>
      <c r="X35" s="12">
        <v>33.340000000000003</v>
      </c>
      <c r="Y35" s="12">
        <v>33.630000000000003</v>
      </c>
      <c r="Z35" s="12">
        <v>32.79</v>
      </c>
      <c r="AA35" s="12">
        <v>32.950000000000003</v>
      </c>
      <c r="AB35" s="117">
        <v>14020700</v>
      </c>
      <c r="AC35" s="12">
        <v>32.950000000000003</v>
      </c>
      <c r="AD35" s="2">
        <f t="shared" si="0"/>
        <v>0.84000000000000341</v>
      </c>
      <c r="AE35" s="167">
        <f t="shared" si="1"/>
        <v>-1.4358360753813804E-2</v>
      </c>
    </row>
    <row r="36" spans="4:31" x14ac:dyDescent="0.25">
      <c r="W36" s="162">
        <v>42285</v>
      </c>
      <c r="X36" s="12">
        <v>32.950000000000003</v>
      </c>
      <c r="Y36" s="12">
        <v>33.51</v>
      </c>
      <c r="Z36" s="12">
        <v>32.86</v>
      </c>
      <c r="AA36" s="12">
        <v>33.43</v>
      </c>
      <c r="AB36" s="117">
        <v>11882300</v>
      </c>
      <c r="AC36" s="12">
        <v>33.43</v>
      </c>
      <c r="AD36" s="2">
        <f t="shared" si="0"/>
        <v>0.64999999999999858</v>
      </c>
      <c r="AE36" s="167">
        <f t="shared" si="1"/>
        <v>1.1497730711043985E-2</v>
      </c>
    </row>
    <row r="37" spans="4:31" x14ac:dyDescent="0.25">
      <c r="W37" s="162">
        <v>42284</v>
      </c>
      <c r="X37" s="12">
        <v>32.450000000000003</v>
      </c>
      <c r="Y37" s="12">
        <v>33.19</v>
      </c>
      <c r="Z37" s="12">
        <v>32.409999999999997</v>
      </c>
      <c r="AA37" s="12">
        <v>33.049999999999997</v>
      </c>
      <c r="AB37" s="117">
        <v>15238600</v>
      </c>
      <c r="AC37" s="12">
        <v>33.049999999999997</v>
      </c>
      <c r="AD37" s="2">
        <f t="shared" si="0"/>
        <v>0.78000000000000114</v>
      </c>
      <c r="AE37" s="167">
        <f t="shared" si="1"/>
        <v>2.5760397268777213E-2</v>
      </c>
    </row>
    <row r="38" spans="4:31" x14ac:dyDescent="0.25">
      <c r="W38" s="162">
        <v>42283</v>
      </c>
      <c r="X38" s="12">
        <v>31.81</v>
      </c>
      <c r="Y38" s="12">
        <v>32.380000000000003</v>
      </c>
      <c r="Z38" s="12">
        <v>31.81</v>
      </c>
      <c r="AA38" s="12">
        <v>32.22</v>
      </c>
      <c r="AB38" s="117">
        <v>14028300</v>
      </c>
      <c r="AC38" s="12">
        <v>32.22</v>
      </c>
      <c r="AD38" s="2">
        <f t="shared" si="0"/>
        <v>0.57000000000000384</v>
      </c>
      <c r="AE38" s="167">
        <f t="shared" si="1"/>
        <v>1.448362720403007E-2</v>
      </c>
    </row>
    <row r="39" spans="4:31" x14ac:dyDescent="0.25">
      <c r="W39" s="162">
        <v>42282</v>
      </c>
      <c r="X39" s="12">
        <v>31.9</v>
      </c>
      <c r="Y39" s="12">
        <v>32.159999999999997</v>
      </c>
      <c r="Z39" s="12">
        <v>31.52</v>
      </c>
      <c r="AA39" s="12">
        <v>31.76</v>
      </c>
      <c r="AB39" s="117">
        <v>15233300</v>
      </c>
      <c r="AC39" s="12">
        <v>31.76</v>
      </c>
      <c r="AD39" s="2">
        <f t="shared" si="0"/>
        <v>0.63999999999999702</v>
      </c>
      <c r="AE39" s="167">
        <f t="shared" si="1"/>
        <v>9.4547746612039241E-4</v>
      </c>
    </row>
    <row r="40" spans="4:31" x14ac:dyDescent="0.25">
      <c r="D40"/>
      <c r="E40"/>
      <c r="W40" s="162">
        <v>42279</v>
      </c>
      <c r="X40" s="12">
        <v>30.2</v>
      </c>
      <c r="Y40" s="12">
        <v>31.76</v>
      </c>
      <c r="Z40" s="12">
        <v>30.16</v>
      </c>
      <c r="AA40" s="12">
        <v>31.73</v>
      </c>
      <c r="AB40" s="117">
        <v>16257500</v>
      </c>
      <c r="AC40" s="12">
        <v>31.73</v>
      </c>
      <c r="AD40" s="2">
        <f t="shared" si="0"/>
        <v>1.6000000000000014</v>
      </c>
      <c r="AE40" s="167">
        <f t="shared" si="1"/>
        <v>3.4561460710792247E-2</v>
      </c>
    </row>
    <row r="41" spans="4:31" ht="20.25" thickBot="1" x14ac:dyDescent="0.35">
      <c r="O41" s="338" t="s">
        <v>78</v>
      </c>
      <c r="P41" s="338"/>
      <c r="T41" s="113" t="s">
        <v>129</v>
      </c>
      <c r="W41" s="162">
        <v>42278</v>
      </c>
      <c r="X41" s="12">
        <v>30.29</v>
      </c>
      <c r="Y41" s="12">
        <v>30.75</v>
      </c>
      <c r="Z41" s="12">
        <v>29.98</v>
      </c>
      <c r="AA41" s="12">
        <v>30.67</v>
      </c>
      <c r="AB41" s="117">
        <v>18098300</v>
      </c>
      <c r="AC41" s="12">
        <v>30.67</v>
      </c>
      <c r="AD41" s="2">
        <f t="shared" si="0"/>
        <v>0.76999999999999957</v>
      </c>
      <c r="AE41" s="167">
        <f t="shared" si="1"/>
        <v>2.1652231845436409E-2</v>
      </c>
    </row>
    <row r="42" spans="4:31" ht="15.75" thickTop="1" x14ac:dyDescent="0.25">
      <c r="O42" s="105">
        <v>1.1000000000000001</v>
      </c>
      <c r="P42" s="105">
        <f>O42*$Q$4</f>
        <v>39.974000000000004</v>
      </c>
      <c r="Q42" s="2"/>
      <c r="T42" s="198" t="s">
        <v>114</v>
      </c>
      <c r="U42" s="198">
        <v>36.22</v>
      </c>
      <c r="W42" s="162">
        <v>42277</v>
      </c>
      <c r="X42" s="12">
        <v>29.62</v>
      </c>
      <c r="Y42" s="12">
        <v>30.1</v>
      </c>
      <c r="Z42" s="12">
        <v>29.38</v>
      </c>
      <c r="AA42" s="12">
        <v>30.02</v>
      </c>
      <c r="AB42" s="117">
        <v>18674300</v>
      </c>
      <c r="AC42" s="12">
        <v>30.02</v>
      </c>
      <c r="AD42" s="2">
        <f t="shared" si="0"/>
        <v>0.72000000000000242</v>
      </c>
      <c r="AE42" s="167">
        <f t="shared" si="1"/>
        <v>2.984562607204122E-2</v>
      </c>
    </row>
    <row r="43" spans="4:31" x14ac:dyDescent="0.25">
      <c r="O43" s="105">
        <v>1.0900000000000001</v>
      </c>
      <c r="P43" s="105">
        <f t="shared" ref="P43:P62" si="3">O43*$Q$4</f>
        <v>39.610600000000005</v>
      </c>
      <c r="Q43" s="2"/>
      <c r="T43" s="12" t="s">
        <v>115</v>
      </c>
      <c r="U43" s="12">
        <v>36.15</v>
      </c>
      <c r="W43" s="162">
        <v>42276</v>
      </c>
      <c r="X43" s="12">
        <v>28.66</v>
      </c>
      <c r="Y43" s="12">
        <v>29.29</v>
      </c>
      <c r="Z43" s="12">
        <v>28.38</v>
      </c>
      <c r="AA43" s="12">
        <v>29.15</v>
      </c>
      <c r="AB43" s="117">
        <v>17006800</v>
      </c>
      <c r="AC43" s="12">
        <v>29.15</v>
      </c>
      <c r="AD43" s="2">
        <f t="shared" si="0"/>
        <v>0.91000000000000014</v>
      </c>
      <c r="AE43" s="167">
        <f t="shared" si="1"/>
        <v>2.0658263305322055E-2</v>
      </c>
    </row>
    <row r="44" spans="4:31" x14ac:dyDescent="0.25">
      <c r="O44" s="105">
        <v>1.08</v>
      </c>
      <c r="P44" s="105">
        <f t="shared" si="3"/>
        <v>39.247200000000007</v>
      </c>
      <c r="Q44" s="2"/>
      <c r="T44" s="12" t="s">
        <v>116</v>
      </c>
      <c r="U44" s="12" t="s">
        <v>339</v>
      </c>
      <c r="W44" s="162">
        <v>42275</v>
      </c>
      <c r="X44" s="12">
        <v>29.29</v>
      </c>
      <c r="Y44" s="12">
        <v>29.32</v>
      </c>
      <c r="Z44" s="12">
        <v>28.44</v>
      </c>
      <c r="AA44" s="12">
        <v>28.56</v>
      </c>
      <c r="AB44" s="117">
        <v>15518100</v>
      </c>
      <c r="AC44" s="12">
        <v>28.56</v>
      </c>
      <c r="AD44" s="2">
        <f t="shared" si="0"/>
        <v>0.87999999999999901</v>
      </c>
      <c r="AE44" s="167">
        <f t="shared" si="1"/>
        <v>-2.8901734104046284E-2</v>
      </c>
    </row>
    <row r="45" spans="4:31" x14ac:dyDescent="0.25">
      <c r="O45" s="105">
        <v>1.07</v>
      </c>
      <c r="P45" s="105">
        <f t="shared" si="3"/>
        <v>38.883800000000008</v>
      </c>
      <c r="Q45" s="2"/>
      <c r="T45" s="12" t="s">
        <v>117</v>
      </c>
      <c r="U45" s="12" t="s">
        <v>340</v>
      </c>
      <c r="W45" s="162">
        <v>42272</v>
      </c>
      <c r="X45" s="12">
        <v>29.79</v>
      </c>
      <c r="Y45" s="12">
        <v>29.84</v>
      </c>
      <c r="Z45" s="12">
        <v>29.23</v>
      </c>
      <c r="AA45" s="12">
        <v>29.41</v>
      </c>
      <c r="AB45" s="117">
        <v>13139100</v>
      </c>
      <c r="AC45" s="12">
        <v>29.41</v>
      </c>
      <c r="AD45" s="2">
        <f t="shared" si="0"/>
        <v>0.60999999999999943</v>
      </c>
      <c r="AE45" s="167">
        <f t="shared" si="1"/>
        <v>-1.0190217391304879E-3</v>
      </c>
    </row>
    <row r="46" spans="4:31" x14ac:dyDescent="0.25">
      <c r="O46" s="105">
        <v>1.06</v>
      </c>
      <c r="P46" s="105">
        <f t="shared" si="3"/>
        <v>38.520400000000002</v>
      </c>
      <c r="Q46" s="2"/>
      <c r="T46" s="12" t="s">
        <v>118</v>
      </c>
      <c r="U46" s="12">
        <v>42.06</v>
      </c>
      <c r="W46" s="162">
        <v>42271</v>
      </c>
      <c r="X46" s="12">
        <v>29.41</v>
      </c>
      <c r="Y46" s="12">
        <v>29.51</v>
      </c>
      <c r="Z46" s="12">
        <v>28.77</v>
      </c>
      <c r="AA46" s="12">
        <v>29.44</v>
      </c>
      <c r="AB46" s="117">
        <v>19280700</v>
      </c>
      <c r="AC46" s="12">
        <v>29.44</v>
      </c>
      <c r="AD46" s="2">
        <f t="shared" si="0"/>
        <v>0.74000000000000199</v>
      </c>
      <c r="AE46" s="167">
        <f t="shared" si="1"/>
        <v>-9.421265141318913E-3</v>
      </c>
    </row>
    <row r="47" spans="4:31" x14ac:dyDescent="0.25">
      <c r="O47" s="105">
        <v>1.05</v>
      </c>
      <c r="P47" s="105">
        <f t="shared" si="3"/>
        <v>38.157000000000004</v>
      </c>
      <c r="Q47" s="2"/>
      <c r="T47" s="12" t="s">
        <v>119</v>
      </c>
      <c r="U47" s="12">
        <v>1.43943</v>
      </c>
      <c r="W47" s="162">
        <v>42270</v>
      </c>
      <c r="X47" s="12">
        <v>30.01</v>
      </c>
      <c r="Y47" s="12">
        <v>30.14</v>
      </c>
      <c r="Z47" s="12">
        <v>29.59</v>
      </c>
      <c r="AA47" s="12">
        <v>29.72</v>
      </c>
      <c r="AB47" s="117">
        <v>11140600</v>
      </c>
      <c r="AC47" s="12">
        <v>29.72</v>
      </c>
      <c r="AD47" s="2">
        <f t="shared" si="0"/>
        <v>0.55000000000000071</v>
      </c>
      <c r="AE47" s="167">
        <f t="shared" si="1"/>
        <v>-1.0323010323010418E-2</v>
      </c>
    </row>
    <row r="48" spans="4:31" x14ac:dyDescent="0.25">
      <c r="O48" s="105">
        <v>1.04</v>
      </c>
      <c r="P48" s="105">
        <f t="shared" si="3"/>
        <v>37.793600000000005</v>
      </c>
      <c r="Q48" s="2"/>
      <c r="T48" s="12" t="s">
        <v>120</v>
      </c>
      <c r="U48" s="12" t="s">
        <v>160</v>
      </c>
      <c r="W48" s="162">
        <v>42269</v>
      </c>
      <c r="X48" s="12">
        <v>29.42</v>
      </c>
      <c r="Y48" s="12">
        <v>30.06</v>
      </c>
      <c r="Z48" s="12">
        <v>29.41</v>
      </c>
      <c r="AA48" s="12">
        <v>30.03</v>
      </c>
      <c r="AB48" s="117">
        <v>16677700</v>
      </c>
      <c r="AC48" s="12">
        <v>30.03</v>
      </c>
      <c r="AD48" s="2">
        <f t="shared" si="0"/>
        <v>0.64999999999999858</v>
      </c>
      <c r="AE48" s="167">
        <f t="shared" si="1"/>
        <v>-1.9268451992161983E-2</v>
      </c>
    </row>
    <row r="49" spans="15:31" x14ac:dyDescent="0.25">
      <c r="O49" s="105">
        <v>1.03</v>
      </c>
      <c r="P49" s="105">
        <f t="shared" si="3"/>
        <v>37.430200000000006</v>
      </c>
      <c r="Q49" s="2"/>
      <c r="T49" s="12"/>
      <c r="U49" s="12"/>
      <c r="W49" s="162">
        <v>42268</v>
      </c>
      <c r="X49" s="12">
        <v>30.67</v>
      </c>
      <c r="Y49" s="12">
        <v>30.96</v>
      </c>
      <c r="Z49" s="12">
        <v>30.38</v>
      </c>
      <c r="AA49" s="12">
        <v>30.62</v>
      </c>
      <c r="AB49" s="117">
        <v>14059700</v>
      </c>
      <c r="AC49" s="12">
        <v>30.62</v>
      </c>
      <c r="AD49" s="2">
        <f t="shared" si="0"/>
        <v>0.58000000000000185</v>
      </c>
      <c r="AE49" s="167">
        <f t="shared" si="1"/>
        <v>3.6053752867912792E-3</v>
      </c>
    </row>
    <row r="50" spans="15:31" x14ac:dyDescent="0.25">
      <c r="O50" s="105">
        <v>1.02</v>
      </c>
      <c r="P50" s="105">
        <f t="shared" si="3"/>
        <v>37.066800000000001</v>
      </c>
      <c r="Q50" s="2"/>
      <c r="T50" s="12" t="s">
        <v>121</v>
      </c>
      <c r="U50" s="12" t="s">
        <v>341</v>
      </c>
      <c r="W50" s="162">
        <v>42265</v>
      </c>
      <c r="X50" s="12">
        <v>30.98</v>
      </c>
      <c r="Y50" s="12">
        <v>31.12</v>
      </c>
      <c r="Z50" s="12">
        <v>30.47</v>
      </c>
      <c r="AA50" s="12">
        <v>30.51</v>
      </c>
      <c r="AB50" s="117">
        <v>30809000</v>
      </c>
      <c r="AC50" s="12">
        <v>30.51</v>
      </c>
      <c r="AD50" s="2">
        <f t="shared" si="0"/>
        <v>0.65000000000000213</v>
      </c>
      <c r="AE50" s="167">
        <f t="shared" si="1"/>
        <v>-2.5550942190993187E-2</v>
      </c>
    </row>
    <row r="51" spans="15:31" x14ac:dyDescent="0.25">
      <c r="O51" s="105">
        <v>1.01</v>
      </c>
      <c r="P51" s="105">
        <f t="shared" si="3"/>
        <v>36.703400000000002</v>
      </c>
      <c r="Q51" s="2"/>
      <c r="T51" s="12" t="s">
        <v>122</v>
      </c>
      <c r="U51" s="12" t="s">
        <v>192</v>
      </c>
      <c r="W51" s="162">
        <v>42264</v>
      </c>
      <c r="X51" s="12">
        <v>31.25</v>
      </c>
      <c r="Y51" s="12">
        <v>31.81</v>
      </c>
      <c r="Z51" s="12">
        <v>31.13</v>
      </c>
      <c r="AA51" s="12">
        <v>31.31</v>
      </c>
      <c r="AB51" s="117">
        <v>16393800</v>
      </c>
      <c r="AC51" s="12">
        <v>31.31</v>
      </c>
      <c r="AD51" s="2">
        <f t="shared" si="0"/>
        <v>0.67999999999999972</v>
      </c>
      <c r="AE51" s="167">
        <f t="shared" si="1"/>
        <v>3.5256410256410131E-3</v>
      </c>
    </row>
    <row r="52" spans="15:31" x14ac:dyDescent="0.25">
      <c r="O52" s="105">
        <v>1</v>
      </c>
      <c r="P52" s="105">
        <f t="shared" si="3"/>
        <v>36.340000000000003</v>
      </c>
      <c r="Q52" s="2"/>
      <c r="T52" s="12" t="s">
        <v>123</v>
      </c>
      <c r="U52" s="117">
        <v>7292811</v>
      </c>
      <c r="W52" s="162">
        <v>42263</v>
      </c>
      <c r="X52" s="12">
        <v>31.08</v>
      </c>
      <c r="Y52" s="12">
        <v>31.57</v>
      </c>
      <c r="Z52" s="12">
        <v>30.92</v>
      </c>
      <c r="AA52" s="12">
        <v>31.2</v>
      </c>
      <c r="AB52" s="117">
        <v>17026400</v>
      </c>
      <c r="AC52" s="12">
        <v>31.2</v>
      </c>
      <c r="AD52" s="2">
        <f t="shared" si="0"/>
        <v>0.64999999999999858</v>
      </c>
      <c r="AE52" s="167">
        <f t="shared" si="1"/>
        <v>6.776379477250849E-3</v>
      </c>
    </row>
    <row r="53" spans="15:31" x14ac:dyDescent="0.25">
      <c r="O53" s="105">
        <v>0.99</v>
      </c>
      <c r="P53" s="105">
        <f t="shared" si="3"/>
        <v>35.976600000000005</v>
      </c>
      <c r="Q53" s="2"/>
      <c r="T53" s="12" t="s">
        <v>126</v>
      </c>
      <c r="U53" s="117">
        <v>14799700</v>
      </c>
      <c r="W53" s="162">
        <v>42262</v>
      </c>
      <c r="X53" s="12">
        <v>30.77</v>
      </c>
      <c r="Y53" s="12">
        <v>31.55</v>
      </c>
      <c r="Z53" s="12">
        <v>30.77</v>
      </c>
      <c r="AA53" s="12">
        <v>30.99</v>
      </c>
      <c r="AB53" s="117">
        <v>22161900</v>
      </c>
      <c r="AC53" s="12">
        <v>30.99</v>
      </c>
      <c r="AD53" s="2">
        <f t="shared" si="0"/>
        <v>0.78000000000000114</v>
      </c>
      <c r="AE53" s="167">
        <f t="shared" si="1"/>
        <v>8.7890625E-3</v>
      </c>
    </row>
    <row r="54" spans="15:31" x14ac:dyDescent="0.25">
      <c r="O54" s="105">
        <v>0.98</v>
      </c>
      <c r="P54" s="105">
        <f t="shared" si="3"/>
        <v>35.613200000000006</v>
      </c>
      <c r="Q54" s="2"/>
      <c r="T54" s="12" t="s">
        <v>124</v>
      </c>
      <c r="U54" s="12" t="s">
        <v>342</v>
      </c>
      <c r="W54" s="162">
        <v>42261</v>
      </c>
      <c r="X54" s="12">
        <v>30.11</v>
      </c>
      <c r="Y54" s="12">
        <v>30.77</v>
      </c>
      <c r="Z54" s="12">
        <v>30.06</v>
      </c>
      <c r="AA54" s="12">
        <v>30.72</v>
      </c>
      <c r="AB54" s="117">
        <v>20126200</v>
      </c>
      <c r="AC54" s="12">
        <v>30.72</v>
      </c>
      <c r="AD54" s="2">
        <f t="shared" si="0"/>
        <v>0.71000000000000085</v>
      </c>
      <c r="AE54" s="167">
        <f t="shared" si="1"/>
        <v>1.8905472636815857E-2</v>
      </c>
    </row>
    <row r="55" spans="15:31" x14ac:dyDescent="0.25">
      <c r="O55" s="105">
        <v>0.97</v>
      </c>
      <c r="P55" s="105">
        <f t="shared" si="3"/>
        <v>35.2498</v>
      </c>
      <c r="T55" s="12" t="s">
        <v>127</v>
      </c>
      <c r="U55" s="12">
        <v>13.33</v>
      </c>
      <c r="W55" s="162">
        <v>42258</v>
      </c>
      <c r="X55" s="12">
        <v>30.01</v>
      </c>
      <c r="Y55" s="12">
        <v>30.2</v>
      </c>
      <c r="Z55" s="12">
        <v>29.58</v>
      </c>
      <c r="AA55" s="12">
        <v>30.15</v>
      </c>
      <c r="AB55" s="117">
        <v>15260200</v>
      </c>
      <c r="AC55" s="12">
        <v>30.15</v>
      </c>
      <c r="AD55" s="2">
        <f t="shared" si="0"/>
        <v>0.62000000000000099</v>
      </c>
      <c r="AE55" s="167">
        <f t="shared" si="1"/>
        <v>4.9999999999998934E-3</v>
      </c>
    </row>
    <row r="56" spans="15:31" x14ac:dyDescent="0.25">
      <c r="O56" s="105">
        <v>0.96</v>
      </c>
      <c r="P56" s="105">
        <f t="shared" si="3"/>
        <v>34.886400000000002</v>
      </c>
      <c r="T56" s="12" t="s">
        <v>128</v>
      </c>
      <c r="U56" s="12">
        <v>2.73</v>
      </c>
      <c r="W56" s="162">
        <v>42257</v>
      </c>
      <c r="X56" s="12">
        <v>29.19</v>
      </c>
      <c r="Y56" s="12">
        <v>30.47</v>
      </c>
      <c r="Z56" s="12">
        <v>29.19</v>
      </c>
      <c r="AA56" s="12">
        <v>30</v>
      </c>
      <c r="AB56" s="117">
        <v>18350400</v>
      </c>
      <c r="AC56" s="12">
        <v>30</v>
      </c>
      <c r="AD56" s="2">
        <f t="shared" si="0"/>
        <v>1.2799999999999976</v>
      </c>
      <c r="AE56" s="167" t="e">
        <f t="shared" si="1"/>
        <v>#DIV/0!</v>
      </c>
    </row>
    <row r="57" spans="15:31" x14ac:dyDescent="0.25">
      <c r="O57" s="105">
        <v>0.95</v>
      </c>
      <c r="P57" s="105">
        <f t="shared" si="3"/>
        <v>34.523000000000003</v>
      </c>
      <c r="T57" s="12" t="s">
        <v>125</v>
      </c>
      <c r="U57" s="12" t="s">
        <v>343</v>
      </c>
      <c r="W57" s="162">
        <v>42257</v>
      </c>
      <c r="X57" s="12" t="s">
        <v>193</v>
      </c>
      <c r="Y57" s="12"/>
      <c r="Z57" s="12"/>
      <c r="AA57" s="12"/>
      <c r="AB57" s="117"/>
      <c r="AC57" s="12"/>
      <c r="AD57" s="2">
        <f t="shared" si="0"/>
        <v>0</v>
      </c>
      <c r="AE57" s="167">
        <f t="shared" si="1"/>
        <v>-1</v>
      </c>
    </row>
    <row r="58" spans="15:31" x14ac:dyDescent="0.25">
      <c r="O58" s="105">
        <v>0.94</v>
      </c>
      <c r="P58" s="105">
        <f t="shared" si="3"/>
        <v>34.159600000000005</v>
      </c>
      <c r="W58" s="162">
        <v>42256</v>
      </c>
      <c r="X58" s="12">
        <v>30.2</v>
      </c>
      <c r="Y58" s="12">
        <v>30.4</v>
      </c>
      <c r="Z58" s="12">
        <v>29.52</v>
      </c>
      <c r="AA58" s="12">
        <v>29.62</v>
      </c>
      <c r="AB58" s="117">
        <v>15747800</v>
      </c>
      <c r="AC58" s="12">
        <v>29.26</v>
      </c>
      <c r="AD58" s="2">
        <f t="shared" si="0"/>
        <v>0.87999999999999901</v>
      </c>
      <c r="AE58" s="167">
        <f t="shared" si="1"/>
        <v>-8.8075880758806679E-3</v>
      </c>
    </row>
    <row r="59" spans="15:31" x14ac:dyDescent="0.25">
      <c r="O59" s="105">
        <v>0.93</v>
      </c>
      <c r="P59" s="105">
        <f t="shared" si="3"/>
        <v>33.796200000000006</v>
      </c>
      <c r="W59" s="162">
        <v>42255</v>
      </c>
      <c r="X59" s="12">
        <v>29.5</v>
      </c>
      <c r="Y59" s="12">
        <v>29.94</v>
      </c>
      <c r="Z59" s="12">
        <v>29.5</v>
      </c>
      <c r="AA59" s="12">
        <v>29.88</v>
      </c>
      <c r="AB59" s="117">
        <v>19298900</v>
      </c>
      <c r="AC59" s="12">
        <v>29.52</v>
      </c>
      <c r="AD59" s="2">
        <f t="shared" si="0"/>
        <v>0.44000000000000128</v>
      </c>
      <c r="AE59" s="167">
        <f t="shared" si="1"/>
        <v>3.4700315457413256E-2</v>
      </c>
    </row>
    <row r="60" spans="15:31" x14ac:dyDescent="0.25">
      <c r="O60" s="105">
        <v>0.92</v>
      </c>
      <c r="P60" s="105">
        <f t="shared" si="3"/>
        <v>33.432800000000007</v>
      </c>
      <c r="W60" s="162">
        <v>42251</v>
      </c>
      <c r="X60" s="12">
        <v>28.78</v>
      </c>
      <c r="Y60" s="12">
        <v>29.04</v>
      </c>
      <c r="Z60" s="12">
        <v>28.57</v>
      </c>
      <c r="AA60" s="12">
        <v>28.88</v>
      </c>
      <c r="AB60" s="117">
        <v>13435300</v>
      </c>
      <c r="AC60" s="12">
        <v>28.53</v>
      </c>
      <c r="AD60" s="2">
        <f t="shared" si="0"/>
        <v>0.46999999999999886</v>
      </c>
      <c r="AE60" s="167">
        <f t="shared" si="1"/>
        <v>-7.9972183588317147E-3</v>
      </c>
    </row>
    <row r="61" spans="15:31" x14ac:dyDescent="0.25">
      <c r="O61" s="105">
        <v>0.91</v>
      </c>
      <c r="P61" s="105">
        <f t="shared" si="3"/>
        <v>33.069400000000002</v>
      </c>
      <c r="W61" s="162">
        <v>42250</v>
      </c>
      <c r="X61" s="12">
        <v>29.38</v>
      </c>
      <c r="Y61" s="12">
        <v>29.71</v>
      </c>
      <c r="Z61" s="12">
        <v>29.02</v>
      </c>
      <c r="AA61" s="12">
        <v>29.11</v>
      </c>
      <c r="AB61" s="117">
        <v>11504200</v>
      </c>
      <c r="AC61" s="12">
        <v>28.76</v>
      </c>
      <c r="AD61" s="2">
        <f t="shared" si="0"/>
        <v>0.69000000000000128</v>
      </c>
      <c r="AE61" s="167">
        <f t="shared" si="1"/>
        <v>-3.1195840554593124E-3</v>
      </c>
    </row>
    <row r="62" spans="15:31" x14ac:dyDescent="0.25">
      <c r="O62" s="105">
        <v>0.9</v>
      </c>
      <c r="P62" s="105">
        <f t="shared" si="3"/>
        <v>32.706000000000003</v>
      </c>
      <c r="W62" s="162">
        <v>42249</v>
      </c>
      <c r="X62" s="12">
        <v>29.01</v>
      </c>
      <c r="Y62" s="12">
        <v>29.22</v>
      </c>
      <c r="Z62" s="12">
        <v>28.62</v>
      </c>
      <c r="AA62" s="12">
        <v>29.21</v>
      </c>
      <c r="AB62" s="117">
        <v>10776300</v>
      </c>
      <c r="AC62" s="12">
        <v>28.85</v>
      </c>
      <c r="AD62" s="2">
        <f t="shared" si="0"/>
        <v>0.59999999999999787</v>
      </c>
      <c r="AE62" s="167">
        <f t="shared" si="1"/>
        <v>1.9794980558501374E-2</v>
      </c>
    </row>
    <row r="63" spans="15:31" x14ac:dyDescent="0.25">
      <c r="W63" s="162">
        <v>42248</v>
      </c>
      <c r="X63" s="12">
        <v>29.18</v>
      </c>
      <c r="Y63" s="12">
        <v>29.37</v>
      </c>
      <c r="Z63" s="12">
        <v>28.4</v>
      </c>
      <c r="AA63" s="12">
        <v>28.64</v>
      </c>
      <c r="AB63" s="117">
        <v>16687400</v>
      </c>
      <c r="AC63" s="12">
        <v>28.29</v>
      </c>
      <c r="AD63" s="2">
        <f t="shared" si="0"/>
        <v>0.97000000000000242</v>
      </c>
      <c r="AE63" s="167">
        <f t="shared" si="1"/>
        <v>-2.7166437414030242E-2</v>
      </c>
    </row>
    <row r="64" spans="15:31" x14ac:dyDescent="0.25">
      <c r="W64" s="162">
        <v>42247</v>
      </c>
      <c r="X64" s="12">
        <v>29.09</v>
      </c>
      <c r="Y64" s="12">
        <v>29.69</v>
      </c>
      <c r="Z64" s="12">
        <v>29.02</v>
      </c>
      <c r="AA64" s="12">
        <v>29.44</v>
      </c>
      <c r="AB64" s="117">
        <v>16283900</v>
      </c>
      <c r="AC64" s="12">
        <v>29.08</v>
      </c>
      <c r="AD64" s="2">
        <f t="shared" si="0"/>
        <v>0.67000000000000171</v>
      </c>
      <c r="AE64" s="167">
        <f t="shared" si="1"/>
        <v>1.5008726003490347E-2</v>
      </c>
    </row>
    <row r="65" spans="23:31" x14ac:dyDescent="0.25">
      <c r="W65" s="162">
        <v>42244</v>
      </c>
      <c r="X65" s="12">
        <v>28.6</v>
      </c>
      <c r="Y65" s="12">
        <v>29.14</v>
      </c>
      <c r="Z65" s="12">
        <v>28.53</v>
      </c>
      <c r="AA65" s="12">
        <v>29</v>
      </c>
      <c r="AB65" s="117">
        <v>15167300</v>
      </c>
      <c r="AC65" s="12">
        <v>28.65</v>
      </c>
      <c r="AD65" s="2">
        <f t="shared" si="0"/>
        <v>0.60999999999999943</v>
      </c>
      <c r="AE65" s="167">
        <f t="shared" si="1"/>
        <v>1.4877789585547196E-2</v>
      </c>
    </row>
    <row r="66" spans="23:31" x14ac:dyDescent="0.25">
      <c r="W66" s="162">
        <v>42243</v>
      </c>
      <c r="X66" s="12">
        <v>28.52</v>
      </c>
      <c r="Y66" s="12">
        <v>28.82</v>
      </c>
      <c r="Z66" s="12">
        <v>28.02</v>
      </c>
      <c r="AA66" s="12">
        <v>28.58</v>
      </c>
      <c r="AB66" s="117">
        <v>28498900</v>
      </c>
      <c r="AC66" s="12">
        <v>28.23</v>
      </c>
      <c r="AD66" s="2">
        <f t="shared" si="0"/>
        <v>0.80000000000000071</v>
      </c>
      <c r="AE66" s="167">
        <f t="shared" si="1"/>
        <v>1.6930835734870309E-2</v>
      </c>
    </row>
    <row r="67" spans="23:31" x14ac:dyDescent="0.25">
      <c r="W67" s="162">
        <v>42242</v>
      </c>
      <c r="X67" s="12">
        <v>27.62</v>
      </c>
      <c r="Y67" s="12">
        <v>28.2</v>
      </c>
      <c r="Z67" s="12">
        <v>26.9</v>
      </c>
      <c r="AA67" s="12">
        <v>28.1</v>
      </c>
      <c r="AB67" s="117">
        <v>27717300</v>
      </c>
      <c r="AC67" s="12">
        <v>27.76</v>
      </c>
      <c r="AD67" s="2">
        <f t="shared" ref="AD67:AD69" si="4">Y67-Z67</f>
        <v>1.3000000000000007</v>
      </c>
      <c r="AE67" s="167">
        <f t="shared" ref="AE67:AE69" si="5">AC67/AC68-1</f>
        <v>3.0055658627087256E-2</v>
      </c>
    </row>
    <row r="68" spans="23:31" x14ac:dyDescent="0.25">
      <c r="W68" s="162">
        <v>42241</v>
      </c>
      <c r="X68" s="12">
        <v>29.2</v>
      </c>
      <c r="Y68" s="12">
        <v>29.2</v>
      </c>
      <c r="Z68" s="12">
        <v>27.28</v>
      </c>
      <c r="AA68" s="12">
        <v>27.28</v>
      </c>
      <c r="AB68" s="117">
        <v>19966200</v>
      </c>
      <c r="AC68" s="12">
        <v>26.95</v>
      </c>
      <c r="AD68" s="2">
        <f t="shared" si="4"/>
        <v>1.9199999999999982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59" priority="6">
      <formula>Q7&gt;0</formula>
    </cfRule>
    <cfRule type="expression" dxfId="58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42333</v>
      </c>
      <c r="X2" s="12">
        <v>32.119999999999997</v>
      </c>
      <c r="Y2" s="12">
        <v>32.299999999999997</v>
      </c>
      <c r="Z2" s="12">
        <v>31.89</v>
      </c>
      <c r="AA2" s="12">
        <v>32.04</v>
      </c>
      <c r="AB2" s="117">
        <v>627700</v>
      </c>
      <c r="AC2" s="12">
        <v>32.04</v>
      </c>
      <c r="AD2" s="2">
        <f>Y2-Z2</f>
        <v>0.40999999999999659</v>
      </c>
      <c r="AE2" s="167">
        <f>AC2/AC3-1</f>
        <v>-3.7313432835820448E-3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42332</v>
      </c>
      <c r="X3" s="12">
        <v>31.4</v>
      </c>
      <c r="Y3" s="12">
        <v>32.22</v>
      </c>
      <c r="Z3" s="12">
        <v>31.34</v>
      </c>
      <c r="AA3" s="12">
        <v>32.159999999999997</v>
      </c>
      <c r="AB3" s="117">
        <v>564500</v>
      </c>
      <c r="AC3" s="12">
        <v>32.159999999999997</v>
      </c>
      <c r="AD3" s="2">
        <f t="shared" ref="AD3:AD66" si="1">Y3-Z3</f>
        <v>0.87999999999999901</v>
      </c>
      <c r="AE3" s="167">
        <f t="shared" ref="AE3:AE66" si="2">AC3/AC4-1</f>
        <v>1.8043684710351338E-2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32.04</v>
      </c>
      <c r="W4" s="162">
        <v>42331</v>
      </c>
      <c r="X4" s="12">
        <v>31.82</v>
      </c>
      <c r="Y4" s="12">
        <v>32.04</v>
      </c>
      <c r="Z4" s="12">
        <v>31.5</v>
      </c>
      <c r="AA4" s="12">
        <v>31.59</v>
      </c>
      <c r="AB4" s="117">
        <v>508000</v>
      </c>
      <c r="AC4" s="12">
        <v>31.59</v>
      </c>
      <c r="AD4" s="2">
        <f t="shared" si="1"/>
        <v>0.53999999999999915</v>
      </c>
      <c r="AE4" s="167">
        <f t="shared" si="2"/>
        <v>-5.039370078740113E-3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2883.6</v>
      </c>
      <c r="W5" s="162">
        <v>42328</v>
      </c>
      <c r="X5" s="12">
        <v>31.34</v>
      </c>
      <c r="Y5" s="12">
        <v>32</v>
      </c>
      <c r="Z5" s="12">
        <v>31.34</v>
      </c>
      <c r="AA5" s="12">
        <v>31.75</v>
      </c>
      <c r="AB5" s="117">
        <v>931400</v>
      </c>
      <c r="AC5" s="12">
        <v>31.75</v>
      </c>
      <c r="AD5" s="2">
        <f t="shared" si="1"/>
        <v>0.66000000000000014</v>
      </c>
      <c r="AE5" s="167">
        <f t="shared" si="2"/>
        <v>1.7302146747837144E-2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42327</v>
      </c>
      <c r="X6" s="12">
        <v>30.98</v>
      </c>
      <c r="Y6" s="12">
        <v>31.33</v>
      </c>
      <c r="Z6" s="12">
        <v>30.81</v>
      </c>
      <c r="AA6" s="12">
        <v>31.21</v>
      </c>
      <c r="AB6" s="117">
        <v>497600</v>
      </c>
      <c r="AC6" s="12">
        <v>31.21</v>
      </c>
      <c r="AD6" s="2">
        <f t="shared" si="1"/>
        <v>0.51999999999999957</v>
      </c>
      <c r="AE6" s="167" t="e">
        <f t="shared" si="2"/>
        <v>#DIV/0!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501.91000000000031</v>
      </c>
      <c r="R7" s="248" t="s">
        <v>247</v>
      </c>
      <c r="W7" s="162">
        <v>42327</v>
      </c>
      <c r="X7" s="12" t="s">
        <v>175</v>
      </c>
      <c r="Y7" s="12"/>
      <c r="Z7" s="12"/>
      <c r="AA7" s="12"/>
      <c r="AB7" s="117"/>
      <c r="AC7" s="12"/>
      <c r="AD7" s="2">
        <f t="shared" si="1"/>
        <v>0</v>
      </c>
      <c r="AE7" s="167">
        <f t="shared" si="2"/>
        <v>-1</v>
      </c>
    </row>
    <row r="8" spans="1:31" x14ac:dyDescent="0.25">
      <c r="O8" s="13" t="s">
        <v>98</v>
      </c>
      <c r="Q8" s="167">
        <f>(Q4-Q3)/Q3</f>
        <v>0.21073691370413464</v>
      </c>
      <c r="W8" s="162">
        <v>42326</v>
      </c>
      <c r="X8" s="12">
        <v>30.85</v>
      </c>
      <c r="Y8" s="12">
        <v>31.35</v>
      </c>
      <c r="Z8" s="12">
        <v>30.69</v>
      </c>
      <c r="AA8" s="12">
        <v>31.28</v>
      </c>
      <c r="AB8" s="117">
        <v>587800</v>
      </c>
      <c r="AC8" s="12">
        <v>31.02</v>
      </c>
      <c r="AD8" s="2">
        <f t="shared" si="1"/>
        <v>0.66000000000000014</v>
      </c>
      <c r="AE8" s="167">
        <f t="shared" si="2"/>
        <v>1.8050541516245522E-2</v>
      </c>
    </row>
    <row r="9" spans="1:31" x14ac:dyDescent="0.25">
      <c r="W9" s="162">
        <v>42325</v>
      </c>
      <c r="X9" s="12">
        <v>31.28</v>
      </c>
      <c r="Y9" s="12">
        <v>31.28</v>
      </c>
      <c r="Z9" s="12">
        <v>30.61</v>
      </c>
      <c r="AA9" s="12">
        <v>30.73</v>
      </c>
      <c r="AB9" s="117">
        <v>641900</v>
      </c>
      <c r="AC9" s="12">
        <v>30.47</v>
      </c>
      <c r="AD9" s="2">
        <f t="shared" si="1"/>
        <v>0.67000000000000171</v>
      </c>
      <c r="AE9" s="167">
        <f t="shared" si="2"/>
        <v>-1.5190691661279954E-2</v>
      </c>
    </row>
    <row r="10" spans="1:31" x14ac:dyDescent="0.25">
      <c r="W10" s="162">
        <v>42324</v>
      </c>
      <c r="X10" s="12">
        <v>30.45</v>
      </c>
      <c r="Y10" s="12">
        <v>31.25</v>
      </c>
      <c r="Z10" s="12">
        <v>30.33</v>
      </c>
      <c r="AA10" s="12">
        <v>31.2</v>
      </c>
      <c r="AB10" s="117">
        <v>612500</v>
      </c>
      <c r="AC10" s="12">
        <v>30.94</v>
      </c>
      <c r="AD10" s="2">
        <f t="shared" si="1"/>
        <v>0.92000000000000171</v>
      </c>
      <c r="AE10" s="167">
        <f t="shared" si="2"/>
        <v>2.2134126197555393E-2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42321</v>
      </c>
      <c r="X11" s="12">
        <v>30.11</v>
      </c>
      <c r="Y11" s="12">
        <v>30.67</v>
      </c>
      <c r="Z11" s="12">
        <v>29.99</v>
      </c>
      <c r="AA11" s="12">
        <v>30.52</v>
      </c>
      <c r="AB11" s="117">
        <v>852900</v>
      </c>
      <c r="AC11" s="12">
        <v>30.27</v>
      </c>
      <c r="AD11" s="2">
        <f t="shared" si="1"/>
        <v>0.68000000000000327</v>
      </c>
      <c r="AE11" s="167">
        <f t="shared" si="2"/>
        <v>9.3364454818272158E-3</v>
      </c>
    </row>
    <row r="12" spans="1:31" x14ac:dyDescent="0.25">
      <c r="W12" s="162">
        <v>42320</v>
      </c>
      <c r="X12" s="12">
        <v>31.13</v>
      </c>
      <c r="Y12" s="12">
        <v>31.27</v>
      </c>
      <c r="Z12" s="12">
        <v>30.21</v>
      </c>
      <c r="AA12" s="12">
        <v>30.24</v>
      </c>
      <c r="AB12" s="117">
        <v>745400</v>
      </c>
      <c r="AC12" s="12">
        <v>29.99</v>
      </c>
      <c r="AD12" s="2">
        <f t="shared" si="1"/>
        <v>1.0599999999999987</v>
      </c>
      <c r="AE12" s="167">
        <f t="shared" si="2"/>
        <v>-4.0626999360204863E-2</v>
      </c>
    </row>
    <row r="13" spans="1:31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1" t="s">
        <v>234</v>
      </c>
      <c r="H13" s="255" t="s">
        <v>98</v>
      </c>
      <c r="W13" s="162">
        <v>42319</v>
      </c>
      <c r="X13" s="12">
        <v>31.95</v>
      </c>
      <c r="Y13" s="12">
        <v>31.95</v>
      </c>
      <c r="Z13" s="12">
        <v>31.39</v>
      </c>
      <c r="AA13" s="12">
        <v>31.52</v>
      </c>
      <c r="AB13" s="117">
        <v>350300</v>
      </c>
      <c r="AC13" s="12">
        <v>31.26</v>
      </c>
      <c r="AD13" s="2">
        <f t="shared" si="1"/>
        <v>0.55999999999999872</v>
      </c>
      <c r="AE13" s="167">
        <f t="shared" si="2"/>
        <v>-1.169775529560535E-2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6">
        <f>IF(C14=0, D14, (E14-D14)/D14)</f>
        <v>-3.3254954652334516E-2</v>
      </c>
      <c r="W14" s="162">
        <v>42318</v>
      </c>
      <c r="X14" s="12">
        <v>31.35</v>
      </c>
      <c r="Y14" s="12">
        <v>31.91</v>
      </c>
      <c r="Z14" s="12">
        <v>31.2</v>
      </c>
      <c r="AA14" s="12">
        <v>31.9</v>
      </c>
      <c r="AB14" s="117">
        <v>578700</v>
      </c>
      <c r="AC14" s="12">
        <v>31.63</v>
      </c>
      <c r="AD14" s="2">
        <f t="shared" si="1"/>
        <v>0.71000000000000085</v>
      </c>
      <c r="AE14" s="167">
        <f t="shared" si="2"/>
        <v>1.0866091403004097E-2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6">
        <f>IF(C15=0, D15, (E15-D15)/D15)</f>
        <v>4.4368600682593878E-2</v>
      </c>
      <c r="W15" s="162">
        <v>42317</v>
      </c>
      <c r="X15" s="12">
        <v>32.24</v>
      </c>
      <c r="Y15" s="12">
        <v>32.24</v>
      </c>
      <c r="Z15" s="12">
        <v>31.28</v>
      </c>
      <c r="AA15" s="12">
        <v>31.55</v>
      </c>
      <c r="AB15" s="117">
        <v>507500</v>
      </c>
      <c r="AC15" s="12">
        <v>31.29</v>
      </c>
      <c r="AD15" s="2">
        <f t="shared" si="1"/>
        <v>0.96000000000000085</v>
      </c>
      <c r="AE15" s="167">
        <f t="shared" si="2"/>
        <v>-2.1881838074398252E-2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6">
        <f>IF(C16=0, D16, (E16-D16)/D16)</f>
        <v>0.22486772486772469</v>
      </c>
      <c r="W16" s="162">
        <v>42314</v>
      </c>
      <c r="X16" s="12">
        <v>32.119999999999997</v>
      </c>
      <c r="Y16" s="12">
        <v>32.380000000000003</v>
      </c>
      <c r="Z16" s="12">
        <v>31.76</v>
      </c>
      <c r="AA16" s="12">
        <v>32.26</v>
      </c>
      <c r="AB16" s="117">
        <v>768300</v>
      </c>
      <c r="AC16" s="12">
        <v>31.99</v>
      </c>
      <c r="AD16" s="2">
        <f t="shared" si="1"/>
        <v>0.62000000000000099</v>
      </c>
      <c r="AE16" s="167">
        <f t="shared" si="2"/>
        <v>-3.4267912772586451E-3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42313</v>
      </c>
      <c r="X17" s="12">
        <v>32.25</v>
      </c>
      <c r="Y17" s="12">
        <v>32.5</v>
      </c>
      <c r="Z17" s="12">
        <v>31.85</v>
      </c>
      <c r="AA17" s="12">
        <v>32.369999999999997</v>
      </c>
      <c r="AB17" s="117">
        <v>493000</v>
      </c>
      <c r="AC17" s="12">
        <v>32.1</v>
      </c>
      <c r="AD17" s="2">
        <f t="shared" si="1"/>
        <v>0.64999999999999858</v>
      </c>
      <c r="AE17" s="167">
        <f t="shared" si="2"/>
        <v>3.7523452157599557E-3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42312</v>
      </c>
      <c r="X18" s="12">
        <v>32.49</v>
      </c>
      <c r="Y18" s="12">
        <v>32.89</v>
      </c>
      <c r="Z18" s="12">
        <v>32.04</v>
      </c>
      <c r="AA18" s="12">
        <v>32.25</v>
      </c>
      <c r="AB18" s="117">
        <v>595300</v>
      </c>
      <c r="AC18" s="12">
        <v>31.98</v>
      </c>
      <c r="AD18" s="2">
        <f t="shared" si="1"/>
        <v>0.85000000000000142</v>
      </c>
      <c r="AE18" s="167">
        <f t="shared" si="2"/>
        <v>-4.9782202862477254E-3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42311</v>
      </c>
      <c r="X19" s="12">
        <v>32.14</v>
      </c>
      <c r="Y19" s="12">
        <v>32.67</v>
      </c>
      <c r="Z19" s="12">
        <v>32.130000000000003</v>
      </c>
      <c r="AA19" s="12">
        <v>32.409999999999997</v>
      </c>
      <c r="AB19" s="117">
        <v>781300</v>
      </c>
      <c r="AC19" s="12">
        <v>32.14</v>
      </c>
      <c r="AD19" s="2">
        <f t="shared" si="1"/>
        <v>0.53999999999999915</v>
      </c>
      <c r="AE19" s="167">
        <f t="shared" si="2"/>
        <v>4.0612308653547036E-3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42310</v>
      </c>
      <c r="X20" s="12">
        <v>31.61</v>
      </c>
      <c r="Y20" s="12">
        <v>32.43</v>
      </c>
      <c r="Z20" s="12">
        <v>31.35</v>
      </c>
      <c r="AA20" s="12">
        <v>32.28</v>
      </c>
      <c r="AB20" s="117">
        <v>976500</v>
      </c>
      <c r="AC20" s="12">
        <v>32.01</v>
      </c>
      <c r="AD20" s="2">
        <f t="shared" si="1"/>
        <v>1.0799999999999983</v>
      </c>
      <c r="AE20" s="167">
        <f t="shared" si="2"/>
        <v>2.1378430121250735E-2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42307</v>
      </c>
      <c r="X21" s="12">
        <v>31.19</v>
      </c>
      <c r="Y21" s="12">
        <v>31.95</v>
      </c>
      <c r="Z21" s="12">
        <v>30.99</v>
      </c>
      <c r="AA21" s="12">
        <v>31.6</v>
      </c>
      <c r="AB21" s="117">
        <v>1566600</v>
      </c>
      <c r="AC21" s="12">
        <v>31.34</v>
      </c>
      <c r="AD21" s="2">
        <f t="shared" si="1"/>
        <v>0.96000000000000085</v>
      </c>
      <c r="AE21" s="167">
        <f t="shared" si="2"/>
        <v>1.7532467532467511E-2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42306</v>
      </c>
      <c r="X22" s="12">
        <v>30.39</v>
      </c>
      <c r="Y22" s="12">
        <v>31.11</v>
      </c>
      <c r="Z22" s="12">
        <v>30.23</v>
      </c>
      <c r="AA22" s="12">
        <v>31.06</v>
      </c>
      <c r="AB22" s="117">
        <v>1301600</v>
      </c>
      <c r="AC22" s="12">
        <v>30.8</v>
      </c>
      <c r="AD22" s="2">
        <f t="shared" si="1"/>
        <v>0.87999999999999901</v>
      </c>
      <c r="AE22" s="167">
        <f t="shared" si="2"/>
        <v>1.4827018121911006E-2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42305</v>
      </c>
      <c r="X23" s="12">
        <v>29.13</v>
      </c>
      <c r="Y23" s="12">
        <v>30.8</v>
      </c>
      <c r="Z23" s="12">
        <v>29.13</v>
      </c>
      <c r="AA23" s="12">
        <v>30.6</v>
      </c>
      <c r="AB23" s="117">
        <v>1914600</v>
      </c>
      <c r="AC23" s="12">
        <v>30.35</v>
      </c>
      <c r="AD23" s="2">
        <f t="shared" si="1"/>
        <v>1.6700000000000017</v>
      </c>
      <c r="AE23" s="167">
        <f t="shared" si="2"/>
        <v>6.3419761737911751E-2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42304</v>
      </c>
      <c r="X24" s="12">
        <v>28.96</v>
      </c>
      <c r="Y24" s="12">
        <v>29.25</v>
      </c>
      <c r="Z24" s="12">
        <v>28.62</v>
      </c>
      <c r="AA24" s="12">
        <v>28.78</v>
      </c>
      <c r="AB24" s="117">
        <v>1522100</v>
      </c>
      <c r="AC24" s="12">
        <v>28.54</v>
      </c>
      <c r="AD24" s="2">
        <f t="shared" si="1"/>
        <v>0.62999999999999901</v>
      </c>
      <c r="AE24" s="167">
        <f t="shared" si="2"/>
        <v>-2.5273224043715903E-2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42303</v>
      </c>
      <c r="X25" s="12">
        <v>29.69</v>
      </c>
      <c r="Y25" s="12">
        <v>29.88</v>
      </c>
      <c r="Z25" s="12">
        <v>29.39</v>
      </c>
      <c r="AA25" s="12">
        <v>29.53</v>
      </c>
      <c r="AB25" s="117">
        <v>640000</v>
      </c>
      <c r="AC25" s="12">
        <v>29.28</v>
      </c>
      <c r="AD25" s="2">
        <f t="shared" si="1"/>
        <v>0.48999999999999844</v>
      </c>
      <c r="AE25" s="167">
        <f t="shared" si="2"/>
        <v>-6.4472344757379174E-3</v>
      </c>
    </row>
    <row r="26" spans="2:31" x14ac:dyDescent="0.25">
      <c r="W26" s="162">
        <v>42300</v>
      </c>
      <c r="X26" s="12">
        <v>29.49</v>
      </c>
      <c r="Y26" s="12">
        <v>29.91</v>
      </c>
      <c r="Z26" s="12">
        <v>29.29</v>
      </c>
      <c r="AA26" s="12">
        <v>29.72</v>
      </c>
      <c r="AB26" s="117">
        <v>768100</v>
      </c>
      <c r="AC26" s="12">
        <v>29.47</v>
      </c>
      <c r="AD26" s="2">
        <f t="shared" si="1"/>
        <v>0.62000000000000099</v>
      </c>
      <c r="AE26" s="167">
        <f t="shared" si="2"/>
        <v>1.4457831325301207E-2</v>
      </c>
    </row>
    <row r="27" spans="2:31" x14ac:dyDescent="0.25">
      <c r="W27" s="162">
        <v>42299</v>
      </c>
      <c r="X27" s="12">
        <v>28.79</v>
      </c>
      <c r="Y27" s="12">
        <v>29.78</v>
      </c>
      <c r="Z27" s="12">
        <v>28.66</v>
      </c>
      <c r="AA27" s="12">
        <v>29.29</v>
      </c>
      <c r="AB27" s="117">
        <v>497200</v>
      </c>
      <c r="AC27" s="12">
        <v>29.05</v>
      </c>
      <c r="AD27" s="2">
        <f t="shared" si="1"/>
        <v>1.120000000000001</v>
      </c>
      <c r="AE27" s="167">
        <f t="shared" si="2"/>
        <v>2.5414754677020923E-2</v>
      </c>
    </row>
    <row r="28" spans="2:31" x14ac:dyDescent="0.25">
      <c r="W28" s="162">
        <v>42298</v>
      </c>
      <c r="X28" s="12">
        <v>28.81</v>
      </c>
      <c r="Y28" s="12">
        <v>29.07</v>
      </c>
      <c r="Z28" s="12">
        <v>28.5</v>
      </c>
      <c r="AA28" s="12">
        <v>28.57</v>
      </c>
      <c r="AB28" s="117">
        <v>510800</v>
      </c>
      <c r="AC28" s="12">
        <v>28.33</v>
      </c>
      <c r="AD28" s="2">
        <f t="shared" si="1"/>
        <v>0.57000000000000028</v>
      </c>
      <c r="AE28" s="167">
        <f t="shared" si="2"/>
        <v>-4.2179261862917983E-3</v>
      </c>
    </row>
    <row r="29" spans="2:31" x14ac:dyDescent="0.25">
      <c r="W29" s="162">
        <v>42297</v>
      </c>
      <c r="X29" s="12">
        <v>28.56</v>
      </c>
      <c r="Y29" s="12">
        <v>29.42</v>
      </c>
      <c r="Z29" s="12">
        <v>28.37</v>
      </c>
      <c r="AA29" s="12">
        <v>28.69</v>
      </c>
      <c r="AB29" s="117">
        <v>1116200</v>
      </c>
      <c r="AC29" s="12">
        <v>28.45</v>
      </c>
      <c r="AD29" s="2">
        <f t="shared" si="1"/>
        <v>1.0500000000000007</v>
      </c>
      <c r="AE29" s="167">
        <f t="shared" si="2"/>
        <v>0</v>
      </c>
    </row>
    <row r="30" spans="2:31" x14ac:dyDescent="0.25">
      <c r="W30" s="162">
        <v>42296</v>
      </c>
      <c r="X30" s="12">
        <v>28.41</v>
      </c>
      <c r="Y30" s="12">
        <v>28.76</v>
      </c>
      <c r="Z30" s="12">
        <v>28.37</v>
      </c>
      <c r="AA30" s="12">
        <v>28.69</v>
      </c>
      <c r="AB30" s="117">
        <v>819000</v>
      </c>
      <c r="AC30" s="12">
        <v>28.45</v>
      </c>
      <c r="AD30" s="2">
        <f t="shared" si="1"/>
        <v>0.39000000000000057</v>
      </c>
      <c r="AE30" s="167">
        <f t="shared" si="2"/>
        <v>3.5273368606700828E-3</v>
      </c>
    </row>
    <row r="31" spans="2:31" x14ac:dyDescent="0.25">
      <c r="W31" s="162">
        <v>42293</v>
      </c>
      <c r="X31" s="12">
        <v>29.5</v>
      </c>
      <c r="Y31" s="12">
        <v>29.5</v>
      </c>
      <c r="Z31" s="12">
        <v>28.22</v>
      </c>
      <c r="AA31" s="12">
        <v>28.59</v>
      </c>
      <c r="AB31" s="117">
        <v>1787200</v>
      </c>
      <c r="AC31" s="12">
        <v>28.35</v>
      </c>
      <c r="AD31" s="2">
        <f t="shared" si="1"/>
        <v>1.2800000000000011</v>
      </c>
      <c r="AE31" s="167">
        <f t="shared" si="2"/>
        <v>-5.7513297872340274E-2</v>
      </c>
    </row>
    <row r="32" spans="2:31" x14ac:dyDescent="0.25">
      <c r="W32" s="162">
        <v>42292</v>
      </c>
      <c r="X32" s="12">
        <v>29.8</v>
      </c>
      <c r="Y32" s="12">
        <v>30.33</v>
      </c>
      <c r="Z32" s="12">
        <v>29.51</v>
      </c>
      <c r="AA32" s="12">
        <v>30.33</v>
      </c>
      <c r="AB32" s="117">
        <v>664500</v>
      </c>
      <c r="AC32" s="12">
        <v>30.08</v>
      </c>
      <c r="AD32" s="2">
        <f t="shared" si="1"/>
        <v>0.81999999999999673</v>
      </c>
      <c r="AE32" s="167">
        <f t="shared" si="2"/>
        <v>1.4502529510961315E-2</v>
      </c>
    </row>
    <row r="33" spans="15:31" x14ac:dyDescent="0.25">
      <c r="W33" s="162">
        <v>42291</v>
      </c>
      <c r="X33" s="12">
        <v>29.84</v>
      </c>
      <c r="Y33" s="12">
        <v>30.15</v>
      </c>
      <c r="Z33" s="12">
        <v>29.51</v>
      </c>
      <c r="AA33" s="12">
        <v>29.9</v>
      </c>
      <c r="AB33" s="117">
        <v>766200</v>
      </c>
      <c r="AC33" s="12">
        <v>29.65</v>
      </c>
      <c r="AD33" s="2">
        <f t="shared" si="1"/>
        <v>0.63999999999999702</v>
      </c>
      <c r="AE33" s="167">
        <f t="shared" si="2"/>
        <v>6.7499156260542037E-4</v>
      </c>
    </row>
    <row r="34" spans="15:31" x14ac:dyDescent="0.25">
      <c r="W34" s="162">
        <v>42290</v>
      </c>
      <c r="X34" s="12">
        <v>30.09</v>
      </c>
      <c r="Y34" s="12">
        <v>30.63</v>
      </c>
      <c r="Z34" s="12">
        <v>29.77</v>
      </c>
      <c r="AA34" s="12">
        <v>29.88</v>
      </c>
      <c r="AB34" s="117">
        <v>958700</v>
      </c>
      <c r="AC34" s="12">
        <v>29.63</v>
      </c>
      <c r="AD34" s="2">
        <f t="shared" si="1"/>
        <v>0.85999999999999943</v>
      </c>
      <c r="AE34" s="167">
        <f t="shared" si="2"/>
        <v>-1.6921035169210397E-2</v>
      </c>
    </row>
    <row r="35" spans="15:31" x14ac:dyDescent="0.25">
      <c r="W35" s="162">
        <v>42289</v>
      </c>
      <c r="X35" s="12">
        <v>31.05</v>
      </c>
      <c r="Y35" s="12">
        <v>31.07</v>
      </c>
      <c r="Z35" s="12">
        <v>30.33</v>
      </c>
      <c r="AA35" s="12">
        <v>30.39</v>
      </c>
      <c r="AB35" s="117">
        <v>550100</v>
      </c>
      <c r="AC35" s="12">
        <v>30.14</v>
      </c>
      <c r="AD35" s="2">
        <f t="shared" si="1"/>
        <v>0.74000000000000199</v>
      </c>
      <c r="AE35" s="167">
        <f t="shared" si="2"/>
        <v>-1.9199479336153624E-2</v>
      </c>
    </row>
    <row r="36" spans="15:31" x14ac:dyDescent="0.25">
      <c r="W36" s="162">
        <v>42286</v>
      </c>
      <c r="X36" s="12">
        <v>31.12</v>
      </c>
      <c r="Y36" s="12">
        <v>31.48</v>
      </c>
      <c r="Z36" s="12">
        <v>30.78</v>
      </c>
      <c r="AA36" s="12">
        <v>30.99</v>
      </c>
      <c r="AB36" s="117">
        <v>1122200</v>
      </c>
      <c r="AC36" s="12">
        <v>30.73</v>
      </c>
      <c r="AD36" s="2">
        <f t="shared" si="1"/>
        <v>0.69999999999999929</v>
      </c>
      <c r="AE36" s="167">
        <f t="shared" si="2"/>
        <v>-3.2530904359129309E-4</v>
      </c>
    </row>
    <row r="37" spans="15:31" x14ac:dyDescent="0.25">
      <c r="W37" s="162">
        <v>42285</v>
      </c>
      <c r="X37" s="12">
        <v>29.79</v>
      </c>
      <c r="Y37" s="12">
        <v>31.13</v>
      </c>
      <c r="Z37" s="12">
        <v>29.79</v>
      </c>
      <c r="AA37" s="12">
        <v>31</v>
      </c>
      <c r="AB37" s="117">
        <v>1068700</v>
      </c>
      <c r="AC37" s="12">
        <v>30.74</v>
      </c>
      <c r="AD37" s="2">
        <f t="shared" si="1"/>
        <v>1.3399999999999999</v>
      </c>
      <c r="AE37" s="167">
        <f t="shared" si="2"/>
        <v>3.8864481243663374E-2</v>
      </c>
    </row>
    <row r="38" spans="15:31" x14ac:dyDescent="0.25">
      <c r="W38" s="162">
        <v>42284</v>
      </c>
      <c r="X38" s="12">
        <v>29.93</v>
      </c>
      <c r="Y38" s="12">
        <v>30.71</v>
      </c>
      <c r="Z38" s="12">
        <v>29.64</v>
      </c>
      <c r="AA38" s="12">
        <v>29.84</v>
      </c>
      <c r="AB38" s="117">
        <v>1087200</v>
      </c>
      <c r="AC38" s="12">
        <v>29.59</v>
      </c>
      <c r="AD38" s="2">
        <f t="shared" si="1"/>
        <v>1.0700000000000003</v>
      </c>
      <c r="AE38" s="167">
        <f t="shared" si="2"/>
        <v>2.3712737127370431E-3</v>
      </c>
    </row>
    <row r="39" spans="15:31" x14ac:dyDescent="0.25">
      <c r="W39" s="162">
        <v>42283</v>
      </c>
      <c r="X39" s="12">
        <v>29.6</v>
      </c>
      <c r="Y39" s="12">
        <v>30.05</v>
      </c>
      <c r="Z39" s="12">
        <v>29.58</v>
      </c>
      <c r="AA39" s="12">
        <v>29.77</v>
      </c>
      <c r="AB39" s="117">
        <v>794600</v>
      </c>
      <c r="AC39" s="12">
        <v>29.52</v>
      </c>
      <c r="AD39" s="2">
        <f t="shared" si="1"/>
        <v>0.47000000000000242</v>
      </c>
      <c r="AE39" s="167">
        <f t="shared" si="2"/>
        <v>8.5411684318414949E-3</v>
      </c>
    </row>
    <row r="40" spans="15:31" x14ac:dyDescent="0.25">
      <c r="W40" s="162">
        <v>42282</v>
      </c>
      <c r="X40" s="12">
        <v>28.44</v>
      </c>
      <c r="Y40" s="12">
        <v>29.68</v>
      </c>
      <c r="Z40" s="12">
        <v>28.44</v>
      </c>
      <c r="AA40" s="12">
        <v>29.52</v>
      </c>
      <c r="AB40" s="117">
        <v>856000</v>
      </c>
      <c r="AC40" s="12">
        <v>29.27</v>
      </c>
      <c r="AD40" s="2">
        <f t="shared" si="1"/>
        <v>1.2399999999999984</v>
      </c>
      <c r="AE40" s="167">
        <f t="shared" si="2"/>
        <v>4.5730618077884921E-2</v>
      </c>
    </row>
    <row r="41" spans="15:31" x14ac:dyDescent="0.25">
      <c r="W41" s="162">
        <v>42279</v>
      </c>
      <c r="X41" s="12">
        <v>27.09</v>
      </c>
      <c r="Y41" s="12">
        <v>28.24</v>
      </c>
      <c r="Z41" s="12">
        <v>26.84</v>
      </c>
      <c r="AA41" s="12">
        <v>28.22</v>
      </c>
      <c r="AB41" s="117">
        <v>1089000</v>
      </c>
      <c r="AC41" s="12">
        <v>27.99</v>
      </c>
      <c r="AD41" s="2">
        <f t="shared" si="1"/>
        <v>1.3999999999999986</v>
      </c>
      <c r="AE41" s="167">
        <f t="shared" si="2"/>
        <v>2.7910392948953255E-2</v>
      </c>
    </row>
    <row r="42" spans="15:31" x14ac:dyDescent="0.25">
      <c r="W42" s="162">
        <v>42278</v>
      </c>
      <c r="X42" s="12">
        <v>27.54</v>
      </c>
      <c r="Y42" s="12">
        <v>27.81</v>
      </c>
      <c r="Z42" s="12">
        <v>27.15</v>
      </c>
      <c r="AA42" s="12">
        <v>27.46</v>
      </c>
      <c r="AB42" s="117">
        <v>883700</v>
      </c>
      <c r="AC42" s="12">
        <v>27.23</v>
      </c>
      <c r="AD42" s="2">
        <f t="shared" si="1"/>
        <v>0.66000000000000014</v>
      </c>
      <c r="AE42" s="167">
        <f t="shared" si="2"/>
        <v>-1.1005135730007831E-3</v>
      </c>
    </row>
    <row r="43" spans="15:31" x14ac:dyDescent="0.25">
      <c r="W43" s="162">
        <v>42277</v>
      </c>
      <c r="X43" s="12">
        <v>27.11</v>
      </c>
      <c r="Y43" s="12">
        <v>27.52</v>
      </c>
      <c r="Z43" s="12">
        <v>26.95</v>
      </c>
      <c r="AA43" s="12">
        <v>27.49</v>
      </c>
      <c r="AB43" s="117">
        <v>1128500</v>
      </c>
      <c r="AC43" s="12">
        <v>27.26</v>
      </c>
      <c r="AD43" s="2">
        <f t="shared" si="1"/>
        <v>0.57000000000000028</v>
      </c>
      <c r="AE43" s="167">
        <f t="shared" si="2"/>
        <v>2.0973782771535721E-2</v>
      </c>
    </row>
    <row r="44" spans="15:31" x14ac:dyDescent="0.25">
      <c r="W44" s="162">
        <v>42276</v>
      </c>
      <c r="X44" s="12">
        <v>26.52</v>
      </c>
      <c r="Y44" s="12">
        <v>26.98</v>
      </c>
      <c r="Z44" s="12">
        <v>26.33</v>
      </c>
      <c r="AA44" s="12">
        <v>26.92</v>
      </c>
      <c r="AB44" s="117">
        <v>1326800</v>
      </c>
      <c r="AC44" s="12">
        <v>26.7</v>
      </c>
      <c r="AD44" s="2">
        <f t="shared" si="1"/>
        <v>0.65000000000000213</v>
      </c>
      <c r="AE44" s="167">
        <f t="shared" si="2"/>
        <v>1.7530487804878092E-2</v>
      </c>
    </row>
    <row r="45" spans="15:31" ht="20.25" thickBot="1" x14ac:dyDescent="0.35">
      <c r="O45" s="338" t="s">
        <v>78</v>
      </c>
      <c r="P45" s="338"/>
      <c r="T45" s="113" t="s">
        <v>129</v>
      </c>
      <c r="W45" s="162">
        <v>42275</v>
      </c>
      <c r="X45" s="12">
        <v>26.9</v>
      </c>
      <c r="Y45" s="12">
        <v>27</v>
      </c>
      <c r="Z45" s="12">
        <v>26.31</v>
      </c>
      <c r="AA45" s="12">
        <v>26.46</v>
      </c>
      <c r="AB45" s="117">
        <v>2278600</v>
      </c>
      <c r="AC45" s="12">
        <v>26.24</v>
      </c>
      <c r="AD45" s="2">
        <f t="shared" si="1"/>
        <v>0.69000000000000128</v>
      </c>
      <c r="AE45" s="167">
        <f t="shared" si="2"/>
        <v>-2.3446222553033191E-2</v>
      </c>
    </row>
    <row r="46" spans="15:31" ht="15.75" thickTop="1" x14ac:dyDescent="0.25">
      <c r="O46" s="105">
        <v>1.1000000000000001</v>
      </c>
      <c r="P46" s="105">
        <f>O46*$Q$4</f>
        <v>35.244</v>
      </c>
      <c r="Q46" s="2"/>
      <c r="T46" s="241" t="s">
        <v>114</v>
      </c>
      <c r="U46" s="241">
        <v>32.159999999999997</v>
      </c>
      <c r="W46" s="162">
        <v>42272</v>
      </c>
      <c r="X46" s="12">
        <v>27.49</v>
      </c>
      <c r="Y46" s="12">
        <v>27.56</v>
      </c>
      <c r="Z46" s="12">
        <v>27.06</v>
      </c>
      <c r="AA46" s="12">
        <v>27.1</v>
      </c>
      <c r="AB46" s="117">
        <v>798500</v>
      </c>
      <c r="AC46" s="12">
        <v>26.87</v>
      </c>
      <c r="AD46" s="2">
        <f t="shared" si="1"/>
        <v>0.5</v>
      </c>
      <c r="AE46" s="167">
        <f t="shared" si="2"/>
        <v>-7.7548005908418816E-3</v>
      </c>
    </row>
    <row r="47" spans="15:31" x14ac:dyDescent="0.25">
      <c r="O47" s="105">
        <v>1.0900000000000001</v>
      </c>
      <c r="P47" s="105">
        <f t="shared" ref="P47:P66" si="3">O47*$Q$4</f>
        <v>34.9236</v>
      </c>
      <c r="Q47" s="2"/>
      <c r="T47" s="241" t="s">
        <v>115</v>
      </c>
      <c r="U47" s="241">
        <v>32.119999999999997</v>
      </c>
      <c r="W47" s="162">
        <v>42271</v>
      </c>
      <c r="X47" s="12">
        <v>27.81</v>
      </c>
      <c r="Y47" s="12">
        <v>27.86</v>
      </c>
      <c r="Z47" s="12">
        <v>27.22</v>
      </c>
      <c r="AA47" s="12">
        <v>27.31</v>
      </c>
      <c r="AB47" s="117">
        <v>1643100</v>
      </c>
      <c r="AC47" s="12">
        <v>27.08</v>
      </c>
      <c r="AD47" s="2">
        <f t="shared" si="1"/>
        <v>0.64000000000000057</v>
      </c>
      <c r="AE47" s="167">
        <f t="shared" si="2"/>
        <v>-2.8345891639756093E-2</v>
      </c>
    </row>
    <row r="48" spans="15:31" x14ac:dyDescent="0.25">
      <c r="O48" s="105">
        <v>1.08</v>
      </c>
      <c r="P48" s="105">
        <f t="shared" si="3"/>
        <v>34.603200000000001</v>
      </c>
      <c r="Q48" s="2"/>
      <c r="T48" s="241" t="s">
        <v>116</v>
      </c>
      <c r="U48" s="241" t="s">
        <v>344</v>
      </c>
      <c r="W48" s="162">
        <v>42270</v>
      </c>
      <c r="X48" s="12">
        <v>28.48</v>
      </c>
      <c r="Y48" s="12">
        <v>28.65</v>
      </c>
      <c r="Z48" s="12">
        <v>28.07</v>
      </c>
      <c r="AA48" s="12">
        <v>28.1</v>
      </c>
      <c r="AB48" s="117">
        <v>877000</v>
      </c>
      <c r="AC48" s="12">
        <v>27.87</v>
      </c>
      <c r="AD48" s="2">
        <f t="shared" si="1"/>
        <v>0.57999999999999829</v>
      </c>
      <c r="AE48" s="167">
        <f t="shared" si="2"/>
        <v>-1.3101983002832718E-2</v>
      </c>
    </row>
    <row r="49" spans="15:31" x14ac:dyDescent="0.25">
      <c r="O49" s="105">
        <v>1.07</v>
      </c>
      <c r="P49" s="105">
        <f t="shared" si="3"/>
        <v>34.282800000000002</v>
      </c>
      <c r="Q49" s="2"/>
      <c r="T49" s="241" t="s">
        <v>117</v>
      </c>
      <c r="U49" s="241" t="s">
        <v>345</v>
      </c>
      <c r="W49" s="162">
        <v>42269</v>
      </c>
      <c r="X49" s="12">
        <v>28.54</v>
      </c>
      <c r="Y49" s="12">
        <v>28.9</v>
      </c>
      <c r="Z49" s="12">
        <v>28.26</v>
      </c>
      <c r="AA49" s="12">
        <v>28.48</v>
      </c>
      <c r="AB49" s="117">
        <v>773400</v>
      </c>
      <c r="AC49" s="12">
        <v>28.24</v>
      </c>
      <c r="AD49" s="2">
        <f t="shared" si="1"/>
        <v>0.63999999999999702</v>
      </c>
      <c r="AE49" s="167">
        <f t="shared" si="2"/>
        <v>-1.4998256016742317E-2</v>
      </c>
    </row>
    <row r="50" spans="15:31" x14ac:dyDescent="0.25">
      <c r="O50" s="105">
        <v>1.06</v>
      </c>
      <c r="P50" s="105">
        <f t="shared" si="3"/>
        <v>33.962400000000002</v>
      </c>
      <c r="Q50" s="2"/>
      <c r="T50" s="241" t="s">
        <v>118</v>
      </c>
      <c r="U50" s="241">
        <v>38.6</v>
      </c>
      <c r="W50" s="162">
        <v>42268</v>
      </c>
      <c r="X50" s="12">
        <v>29.19</v>
      </c>
      <c r="Y50" s="12">
        <v>29.57</v>
      </c>
      <c r="Z50" s="12">
        <v>28.87</v>
      </c>
      <c r="AA50" s="12">
        <v>28.91</v>
      </c>
      <c r="AB50" s="117">
        <v>881800</v>
      </c>
      <c r="AC50" s="12">
        <v>28.67</v>
      </c>
      <c r="AD50" s="2">
        <f t="shared" si="1"/>
        <v>0.69999999999999929</v>
      </c>
      <c r="AE50" s="167">
        <f t="shared" si="2"/>
        <v>-3.8220986796385636E-3</v>
      </c>
    </row>
    <row r="51" spans="15:31" x14ac:dyDescent="0.25">
      <c r="O51" s="105">
        <v>1.05</v>
      </c>
      <c r="P51" s="105">
        <f t="shared" si="3"/>
        <v>33.642000000000003</v>
      </c>
      <c r="Q51" s="2"/>
      <c r="T51" s="241" t="s">
        <v>119</v>
      </c>
      <c r="U51" s="241">
        <v>1.34507</v>
      </c>
      <c r="W51" s="162">
        <v>42265</v>
      </c>
      <c r="X51" s="12">
        <v>29.5</v>
      </c>
      <c r="Y51" s="12">
        <v>29.57</v>
      </c>
      <c r="Z51" s="12">
        <v>28.9</v>
      </c>
      <c r="AA51" s="12">
        <v>29.02</v>
      </c>
      <c r="AB51" s="117">
        <v>1622900</v>
      </c>
      <c r="AC51" s="12">
        <v>28.78</v>
      </c>
      <c r="AD51" s="2">
        <f t="shared" si="1"/>
        <v>0.67000000000000171</v>
      </c>
      <c r="AE51" s="167">
        <f t="shared" si="2"/>
        <v>-2.9014844804318485E-2</v>
      </c>
    </row>
    <row r="52" spans="15:31" x14ac:dyDescent="0.25">
      <c r="O52" s="105">
        <v>1.04</v>
      </c>
      <c r="P52" s="105">
        <f t="shared" si="3"/>
        <v>33.321600000000004</v>
      </c>
      <c r="Q52" s="2"/>
      <c r="T52" s="241" t="s">
        <v>120</v>
      </c>
      <c r="U52" s="241" t="s">
        <v>160</v>
      </c>
      <c r="W52" s="162">
        <v>42264</v>
      </c>
      <c r="X52" s="12">
        <v>29.9</v>
      </c>
      <c r="Y52" s="12">
        <v>30.11</v>
      </c>
      <c r="Z52" s="12">
        <v>29.69</v>
      </c>
      <c r="AA52" s="12">
        <v>29.89</v>
      </c>
      <c r="AB52" s="117">
        <v>1243400</v>
      </c>
      <c r="AC52" s="12">
        <v>29.64</v>
      </c>
      <c r="AD52" s="2">
        <f t="shared" si="1"/>
        <v>0.41999999999999815</v>
      </c>
      <c r="AE52" s="167">
        <f t="shared" si="2"/>
        <v>-6.0362173038229772E-3</v>
      </c>
    </row>
    <row r="53" spans="15:31" x14ac:dyDescent="0.25">
      <c r="O53" s="105">
        <v>1.03</v>
      </c>
      <c r="P53" s="105">
        <f t="shared" si="3"/>
        <v>33.001199999999997</v>
      </c>
      <c r="Q53" s="2"/>
      <c r="T53" s="241"/>
      <c r="U53" s="241"/>
      <c r="W53" s="162">
        <v>42263</v>
      </c>
      <c r="X53" s="12">
        <v>29.91</v>
      </c>
      <c r="Y53" s="12">
        <v>30.25</v>
      </c>
      <c r="Z53" s="12">
        <v>29.76</v>
      </c>
      <c r="AA53" s="12">
        <v>30.07</v>
      </c>
      <c r="AB53" s="117">
        <v>804200</v>
      </c>
      <c r="AC53" s="12">
        <v>29.82</v>
      </c>
      <c r="AD53" s="2">
        <f t="shared" si="1"/>
        <v>0.48999999999999844</v>
      </c>
      <c r="AE53" s="167">
        <f t="shared" si="2"/>
        <v>1.0847457627118695E-2</v>
      </c>
    </row>
    <row r="54" spans="15:31" x14ac:dyDescent="0.25">
      <c r="O54" s="105">
        <v>1.02</v>
      </c>
      <c r="P54" s="105">
        <f t="shared" si="3"/>
        <v>32.680799999999998</v>
      </c>
      <c r="Q54" s="2"/>
      <c r="T54" s="241" t="s">
        <v>121</v>
      </c>
      <c r="U54" s="241" t="s">
        <v>346</v>
      </c>
      <c r="W54" s="162">
        <v>42262</v>
      </c>
      <c r="X54" s="12">
        <v>29.28</v>
      </c>
      <c r="Y54" s="12">
        <v>29.87</v>
      </c>
      <c r="Z54" s="12">
        <v>29.16</v>
      </c>
      <c r="AA54" s="12">
        <v>29.75</v>
      </c>
      <c r="AB54" s="117">
        <v>667400</v>
      </c>
      <c r="AC54" s="12">
        <v>29.5</v>
      </c>
      <c r="AD54" s="2">
        <f t="shared" si="1"/>
        <v>0.71000000000000085</v>
      </c>
      <c r="AE54" s="167">
        <f t="shared" si="2"/>
        <v>1.9702730729346696E-2</v>
      </c>
    </row>
    <row r="55" spans="15:31" x14ac:dyDescent="0.25">
      <c r="O55" s="105">
        <v>1.01</v>
      </c>
      <c r="P55" s="105">
        <f t="shared" si="3"/>
        <v>32.360399999999998</v>
      </c>
      <c r="Q55" s="2"/>
      <c r="T55" s="241" t="s">
        <v>122</v>
      </c>
      <c r="U55" s="241" t="s">
        <v>174</v>
      </c>
      <c r="W55" s="162">
        <v>42261</v>
      </c>
      <c r="X55" s="12">
        <v>30.24</v>
      </c>
      <c r="Y55" s="12">
        <v>30.24</v>
      </c>
      <c r="Z55" s="12">
        <v>29.16</v>
      </c>
      <c r="AA55" s="12">
        <v>29.17</v>
      </c>
      <c r="AB55" s="117">
        <v>1046500</v>
      </c>
      <c r="AC55" s="12">
        <v>28.93</v>
      </c>
      <c r="AD55" s="2">
        <f t="shared" si="1"/>
        <v>1.0799999999999983</v>
      </c>
      <c r="AE55" s="167">
        <f t="shared" si="2"/>
        <v>-4.014598540145986E-2</v>
      </c>
    </row>
    <row r="56" spans="15:31" x14ac:dyDescent="0.25">
      <c r="O56" s="105">
        <v>1</v>
      </c>
      <c r="P56" s="105">
        <f t="shared" si="3"/>
        <v>32.04</v>
      </c>
      <c r="Q56" s="2"/>
      <c r="T56" s="241" t="s">
        <v>123</v>
      </c>
      <c r="U56" s="242">
        <v>627715</v>
      </c>
      <c r="W56" s="162">
        <v>42258</v>
      </c>
      <c r="X56" s="12">
        <v>30.17</v>
      </c>
      <c r="Y56" s="12">
        <v>30.43</v>
      </c>
      <c r="Z56" s="12">
        <v>30.05</v>
      </c>
      <c r="AA56" s="12">
        <v>30.39</v>
      </c>
      <c r="AB56" s="117">
        <v>264200</v>
      </c>
      <c r="AC56" s="12">
        <v>30.14</v>
      </c>
      <c r="AD56" s="2">
        <f t="shared" si="1"/>
        <v>0.37999999999999901</v>
      </c>
      <c r="AE56" s="167">
        <f t="shared" si="2"/>
        <v>9.9634672866155682E-4</v>
      </c>
    </row>
    <row r="57" spans="15:31" x14ac:dyDescent="0.25">
      <c r="O57" s="105">
        <v>0.99</v>
      </c>
      <c r="P57" s="105">
        <f t="shared" si="3"/>
        <v>31.7196</v>
      </c>
      <c r="Q57" s="2"/>
      <c r="T57" s="241" t="s">
        <v>126</v>
      </c>
      <c r="U57" s="242">
        <v>876675</v>
      </c>
      <c r="W57" s="162">
        <v>42257</v>
      </c>
      <c r="X57" s="12">
        <v>30.48</v>
      </c>
      <c r="Y57" s="12">
        <v>30.7</v>
      </c>
      <c r="Z57" s="12">
        <v>30.2</v>
      </c>
      <c r="AA57" s="12">
        <v>30.36</v>
      </c>
      <c r="AB57" s="117">
        <v>469100</v>
      </c>
      <c r="AC57" s="12">
        <v>30.11</v>
      </c>
      <c r="AD57" s="2">
        <f t="shared" si="1"/>
        <v>0.5</v>
      </c>
      <c r="AE57" s="167">
        <f t="shared" si="2"/>
        <v>-4.957038995373475E-3</v>
      </c>
    </row>
    <row r="58" spans="15:31" x14ac:dyDescent="0.25">
      <c r="O58" s="105">
        <v>0.98</v>
      </c>
      <c r="P58" s="105">
        <f t="shared" si="3"/>
        <v>31.399199999999997</v>
      </c>
      <c r="Q58" s="2"/>
      <c r="T58" s="241" t="s">
        <v>124</v>
      </c>
      <c r="U58" s="241" t="s">
        <v>347</v>
      </c>
      <c r="W58" s="162">
        <v>42256</v>
      </c>
      <c r="X58" s="12">
        <v>31.31</v>
      </c>
      <c r="Y58" s="12">
        <v>31.47</v>
      </c>
      <c r="Z58" s="12">
        <v>30.45</v>
      </c>
      <c r="AA58" s="12">
        <v>30.51</v>
      </c>
      <c r="AB58" s="117">
        <v>618800</v>
      </c>
      <c r="AC58" s="12">
        <v>30.26</v>
      </c>
      <c r="AD58" s="2">
        <f t="shared" si="1"/>
        <v>1.0199999999999996</v>
      </c>
      <c r="AE58" s="167">
        <f t="shared" si="2"/>
        <v>-1.7532467532467511E-2</v>
      </c>
    </row>
    <row r="59" spans="15:31" x14ac:dyDescent="0.25">
      <c r="O59" s="105">
        <v>0.97</v>
      </c>
      <c r="P59" s="105">
        <f t="shared" si="3"/>
        <v>31.078799999999998</v>
      </c>
      <c r="T59" s="241" t="s">
        <v>127</v>
      </c>
      <c r="U59" s="241">
        <v>242.73</v>
      </c>
      <c r="W59" s="162">
        <v>42255</v>
      </c>
      <c r="X59" s="12">
        <v>30.81</v>
      </c>
      <c r="Y59" s="12">
        <v>31.11</v>
      </c>
      <c r="Z59" s="12">
        <v>30.65</v>
      </c>
      <c r="AA59" s="12">
        <v>31.06</v>
      </c>
      <c r="AB59" s="117">
        <v>430300</v>
      </c>
      <c r="AC59" s="12">
        <v>30.8</v>
      </c>
      <c r="AD59" s="2">
        <f t="shared" si="1"/>
        <v>0.46000000000000085</v>
      </c>
      <c r="AE59" s="167">
        <f t="shared" si="2"/>
        <v>2.4276687728633117E-2</v>
      </c>
    </row>
    <row r="60" spans="15:31" x14ac:dyDescent="0.25">
      <c r="O60" s="105">
        <v>0.96</v>
      </c>
      <c r="P60" s="105">
        <f t="shared" si="3"/>
        <v>30.758399999999998</v>
      </c>
      <c r="T60" s="241" t="s">
        <v>128</v>
      </c>
      <c r="U60" s="241">
        <v>0.13</v>
      </c>
      <c r="W60" s="162">
        <v>42251</v>
      </c>
      <c r="X60" s="12">
        <v>30.57</v>
      </c>
      <c r="Y60" s="12">
        <v>30.81</v>
      </c>
      <c r="Z60" s="12">
        <v>30.31</v>
      </c>
      <c r="AA60" s="12">
        <v>30.32</v>
      </c>
      <c r="AB60" s="117">
        <v>773600</v>
      </c>
      <c r="AC60" s="12">
        <v>30.07</v>
      </c>
      <c r="AD60" s="2">
        <f t="shared" si="1"/>
        <v>0.5</v>
      </c>
      <c r="AE60" s="167">
        <f t="shared" si="2"/>
        <v>-1.796211626387989E-2</v>
      </c>
    </row>
    <row r="61" spans="15:31" x14ac:dyDescent="0.25">
      <c r="O61" s="105">
        <v>0.95</v>
      </c>
      <c r="P61" s="105">
        <f t="shared" si="3"/>
        <v>30.437999999999999</v>
      </c>
      <c r="T61" s="241" t="s">
        <v>125</v>
      </c>
      <c r="U61" s="241" t="s">
        <v>348</v>
      </c>
      <c r="W61" s="162">
        <v>42250</v>
      </c>
      <c r="X61" s="12">
        <v>30.66</v>
      </c>
      <c r="Y61" s="12">
        <v>31.24</v>
      </c>
      <c r="Z61" s="12">
        <v>30.57</v>
      </c>
      <c r="AA61" s="12">
        <v>30.88</v>
      </c>
      <c r="AB61" s="117">
        <v>545900</v>
      </c>
      <c r="AC61" s="12">
        <v>30.62</v>
      </c>
      <c r="AD61" s="2">
        <f t="shared" si="1"/>
        <v>0.66999999999999815</v>
      </c>
      <c r="AE61" s="167">
        <f t="shared" si="2"/>
        <v>5.9132720105123937E-3</v>
      </c>
    </row>
    <row r="62" spans="15:31" x14ac:dyDescent="0.25">
      <c r="O62" s="105">
        <v>0.94</v>
      </c>
      <c r="P62" s="105">
        <f t="shared" si="3"/>
        <v>30.117599999999996</v>
      </c>
      <c r="W62" s="162">
        <v>42249</v>
      </c>
      <c r="X62" s="12">
        <v>30.78</v>
      </c>
      <c r="Y62" s="12">
        <v>30.87</v>
      </c>
      <c r="Z62" s="12">
        <v>30.33</v>
      </c>
      <c r="AA62" s="12">
        <v>30.7</v>
      </c>
      <c r="AB62" s="117">
        <v>518600</v>
      </c>
      <c r="AC62" s="12">
        <v>30.44</v>
      </c>
      <c r="AD62" s="2">
        <f t="shared" si="1"/>
        <v>0.5400000000000027</v>
      </c>
      <c r="AE62" s="167">
        <f t="shared" si="2"/>
        <v>8.2808877111626433E-3</v>
      </c>
    </row>
    <row r="63" spans="15:31" x14ac:dyDescent="0.25">
      <c r="O63" s="105">
        <v>0.93</v>
      </c>
      <c r="P63" s="105">
        <f t="shared" si="3"/>
        <v>29.7972</v>
      </c>
      <c r="W63" s="162">
        <v>42248</v>
      </c>
      <c r="X63" s="12">
        <v>31.05</v>
      </c>
      <c r="Y63" s="12">
        <v>31.44</v>
      </c>
      <c r="Z63" s="12">
        <v>30.33</v>
      </c>
      <c r="AA63" s="12">
        <v>30.44</v>
      </c>
      <c r="AB63" s="117">
        <v>733100</v>
      </c>
      <c r="AC63" s="12">
        <v>30.19</v>
      </c>
      <c r="AD63" s="2">
        <f t="shared" si="1"/>
        <v>1.110000000000003</v>
      </c>
      <c r="AE63" s="167">
        <f t="shared" si="2"/>
        <v>-4.1282946967291068E-2</v>
      </c>
    </row>
    <row r="64" spans="15:31" x14ac:dyDescent="0.25">
      <c r="O64" s="105">
        <v>0.92</v>
      </c>
      <c r="P64" s="105">
        <f t="shared" si="3"/>
        <v>29.476800000000001</v>
      </c>
      <c r="W64" s="162">
        <v>42247</v>
      </c>
      <c r="X64" s="12">
        <v>31.21</v>
      </c>
      <c r="Y64" s="12">
        <v>31.9</v>
      </c>
      <c r="Z64" s="12">
        <v>31.14</v>
      </c>
      <c r="AA64" s="12">
        <v>31.75</v>
      </c>
      <c r="AB64" s="117">
        <v>708600</v>
      </c>
      <c r="AC64" s="12">
        <v>31.49</v>
      </c>
      <c r="AD64" s="2">
        <f t="shared" si="1"/>
        <v>0.75999999999999801</v>
      </c>
      <c r="AE64" s="167">
        <f t="shared" si="2"/>
        <v>1.2865873271148187E-2</v>
      </c>
    </row>
    <row r="65" spans="15:31" x14ac:dyDescent="0.25">
      <c r="O65" s="105">
        <v>0.91</v>
      </c>
      <c r="P65" s="105">
        <f t="shared" si="3"/>
        <v>29.156400000000001</v>
      </c>
      <c r="W65" s="162">
        <v>42244</v>
      </c>
      <c r="X65" s="12">
        <v>30.68</v>
      </c>
      <c r="Y65" s="12">
        <v>31.41</v>
      </c>
      <c r="Z65" s="12">
        <v>30.68</v>
      </c>
      <c r="AA65" s="12">
        <v>31.35</v>
      </c>
      <c r="AB65" s="117">
        <v>599800</v>
      </c>
      <c r="AC65" s="12">
        <v>31.09</v>
      </c>
      <c r="AD65" s="2">
        <f t="shared" si="1"/>
        <v>0.73000000000000043</v>
      </c>
      <c r="AE65" s="167">
        <f t="shared" si="2"/>
        <v>1.9344262295081904E-2</v>
      </c>
    </row>
    <row r="66" spans="15:31" x14ac:dyDescent="0.25">
      <c r="O66" s="105">
        <v>0.9</v>
      </c>
      <c r="P66" s="105">
        <f t="shared" si="3"/>
        <v>28.835999999999999</v>
      </c>
      <c r="W66" s="162">
        <v>42243</v>
      </c>
      <c r="X66" s="12">
        <v>30.37</v>
      </c>
      <c r="Y66" s="12">
        <v>30.89</v>
      </c>
      <c r="Z66" s="12">
        <v>30.11</v>
      </c>
      <c r="AA66" s="12">
        <v>30.76</v>
      </c>
      <c r="AB66" s="117">
        <v>1394500</v>
      </c>
      <c r="AC66" s="12">
        <v>30.5</v>
      </c>
      <c r="AD66" s="2">
        <f t="shared" si="1"/>
        <v>0.78000000000000114</v>
      </c>
      <c r="AE66" s="167">
        <f t="shared" si="2"/>
        <v>2.6244952893674345E-2</v>
      </c>
    </row>
    <row r="67" spans="15:31" x14ac:dyDescent="0.25">
      <c r="W67" s="162">
        <v>42242</v>
      </c>
      <c r="X67" s="12">
        <v>29.98</v>
      </c>
      <c r="Y67" s="12">
        <v>30.06</v>
      </c>
      <c r="Z67" s="12">
        <v>29.31</v>
      </c>
      <c r="AA67" s="12">
        <v>29.97</v>
      </c>
      <c r="AB67" s="117">
        <v>930400</v>
      </c>
      <c r="AC67" s="12">
        <v>29.72</v>
      </c>
      <c r="AD67" s="2">
        <f t="shared" ref="AD67:AD68" si="4">Y67-Z67</f>
        <v>0.75</v>
      </c>
      <c r="AE67" s="167">
        <f t="shared" ref="AE67" si="5">AC67/AC68-1</f>
        <v>1.9204389574760006E-2</v>
      </c>
    </row>
    <row r="68" spans="15:31" x14ac:dyDescent="0.25">
      <c r="W68" s="162">
        <v>42241</v>
      </c>
      <c r="X68" s="12">
        <v>30.8</v>
      </c>
      <c r="Y68" s="12">
        <v>30.88</v>
      </c>
      <c r="Z68" s="12">
        <v>29.36</v>
      </c>
      <c r="AA68" s="12">
        <v>29.4</v>
      </c>
      <c r="AB68" s="117">
        <v>1072400</v>
      </c>
      <c r="AC68" s="12">
        <v>29.16</v>
      </c>
      <c r="AD68" s="2">
        <f t="shared" si="4"/>
        <v>1.5199999999999996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5" priority="3">
      <formula>F14&gt;0</formula>
    </cfRule>
    <cfRule type="expression" dxfId="54" priority="4">
      <formula>F14&lt;0</formula>
    </cfRule>
  </conditionalFormatting>
  <conditionalFormatting sqref="H14:H25">
    <cfRule type="expression" dxfId="53" priority="1">
      <formula>H14&gt;0</formula>
    </cfRule>
    <cfRule type="expression" dxfId="5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2</v>
      </c>
      <c r="T2" s="200">
        <v>42292</v>
      </c>
      <c r="U2" s="108" t="s">
        <v>201</v>
      </c>
      <c r="W2" s="162">
        <v>42333</v>
      </c>
      <c r="X2" s="12">
        <v>3.19</v>
      </c>
      <c r="Y2" s="12">
        <v>3.44</v>
      </c>
      <c r="Z2" s="12">
        <v>3.19</v>
      </c>
      <c r="AA2" s="12">
        <v>3.26</v>
      </c>
      <c r="AB2" s="117">
        <v>114700</v>
      </c>
      <c r="AC2" s="12">
        <v>3.26</v>
      </c>
      <c r="AD2" s="2">
        <f>Y2-Z2</f>
        <v>0.25</v>
      </c>
      <c r="AE2" s="167">
        <f>AC2/AC3-1</f>
        <v>1.8749999999999822E-2</v>
      </c>
    </row>
    <row r="3" spans="1:31" x14ac:dyDescent="0.25">
      <c r="A3" s="26" t="s">
        <v>71</v>
      </c>
      <c r="B3" s="339">
        <v>42338</v>
      </c>
      <c r="C3" s="319">
        <v>50</v>
      </c>
      <c r="D3" s="320">
        <v>3.03</v>
      </c>
      <c r="E3" s="320">
        <v>0</v>
      </c>
      <c r="F3" s="32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-23.455000000000041</v>
      </c>
      <c r="T3" s="1">
        <v>42293</v>
      </c>
      <c r="U3" s="108" t="s">
        <v>215</v>
      </c>
      <c r="W3" s="162">
        <v>42332</v>
      </c>
      <c r="X3" s="12">
        <v>3.15</v>
      </c>
      <c r="Y3" s="12">
        <v>3.25</v>
      </c>
      <c r="Z3" s="12">
        <v>3</v>
      </c>
      <c r="AA3" s="12">
        <v>3.2</v>
      </c>
      <c r="AB3" s="117">
        <v>159500</v>
      </c>
      <c r="AC3" s="12">
        <v>3.2</v>
      </c>
      <c r="AD3" s="2">
        <f t="shared" ref="AD3:AD66" si="0">Y3-Z3</f>
        <v>0.25</v>
      </c>
      <c r="AE3" s="167">
        <f t="shared" ref="AE3:AE66" si="1">AC3/AC4-1</f>
        <v>9.4637223974765039E-3</v>
      </c>
    </row>
    <row r="4" spans="1:31" x14ac:dyDescent="0.25">
      <c r="B4" s="339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9">
        <v>50</v>
      </c>
      <c r="I4" s="319">
        <v>3.38</v>
      </c>
      <c r="J4" s="319">
        <v>0.01</v>
      </c>
      <c r="K4" s="319">
        <f>I4*H4-J4</f>
        <v>168.99</v>
      </c>
      <c r="O4" s="13" t="s">
        <v>66</v>
      </c>
      <c r="Q4" s="70">
        <v>3.26</v>
      </c>
      <c r="U4" s="108"/>
      <c r="W4" s="162">
        <v>42331</v>
      </c>
      <c r="X4" s="12">
        <v>3.2</v>
      </c>
      <c r="Y4" s="12">
        <v>3.25</v>
      </c>
      <c r="Z4" s="12">
        <v>3.12</v>
      </c>
      <c r="AA4" s="12">
        <v>3.17</v>
      </c>
      <c r="AB4" s="117">
        <v>85500</v>
      </c>
      <c r="AC4" s="12">
        <v>3.17</v>
      </c>
      <c r="AD4" s="2">
        <f t="shared" si="0"/>
        <v>0.12999999999999989</v>
      </c>
      <c r="AE4" s="167">
        <f t="shared" si="1"/>
        <v>-3.1446540880504248E-3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6.52</v>
      </c>
      <c r="U5" s="108"/>
      <c r="W5" s="162">
        <v>42328</v>
      </c>
      <c r="X5" s="12">
        <v>3</v>
      </c>
      <c r="Y5" s="12">
        <v>3.22</v>
      </c>
      <c r="Z5" s="12">
        <v>3</v>
      </c>
      <c r="AA5" s="12">
        <v>3.18</v>
      </c>
      <c r="AB5" s="117">
        <v>54000</v>
      </c>
      <c r="AC5" s="12">
        <v>3.18</v>
      </c>
      <c r="AD5" s="2">
        <f t="shared" si="0"/>
        <v>0.2200000000000002</v>
      </c>
      <c r="AE5" s="167">
        <f t="shared" si="1"/>
        <v>6.0000000000000053E-2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-46.910000000000082</v>
      </c>
      <c r="U6" s="108"/>
      <c r="W6" s="162">
        <v>42327</v>
      </c>
      <c r="X6" s="12">
        <v>3</v>
      </c>
      <c r="Y6" s="12">
        <v>3.1</v>
      </c>
      <c r="Z6" s="12">
        <v>2.98</v>
      </c>
      <c r="AA6" s="12">
        <v>3</v>
      </c>
      <c r="AB6" s="117">
        <v>74700</v>
      </c>
      <c r="AC6" s="12">
        <v>3</v>
      </c>
      <c r="AD6" s="2">
        <f t="shared" si="0"/>
        <v>0.12000000000000011</v>
      </c>
      <c r="AE6" s="167">
        <f t="shared" si="1"/>
        <v>-6.6225165562914245E-3</v>
      </c>
    </row>
    <row r="7" spans="1:31" ht="15.75" x14ac:dyDescent="0.25">
      <c r="E7" s="2"/>
      <c r="O7" s="13" t="s">
        <v>65</v>
      </c>
      <c r="Q7" s="2">
        <f>IF(Q2=0, K8+M8-F8,Q5-Q6)</f>
        <v>53.430000000000078</v>
      </c>
      <c r="R7" s="203" t="s">
        <v>264</v>
      </c>
      <c r="U7" s="108"/>
      <c r="W7" s="162">
        <v>42326</v>
      </c>
      <c r="X7" s="12">
        <v>3.12</v>
      </c>
      <c r="Y7" s="12">
        <v>3.16</v>
      </c>
      <c r="Z7" s="12">
        <v>2.84</v>
      </c>
      <c r="AA7" s="12">
        <v>3.02</v>
      </c>
      <c r="AB7" s="117">
        <v>221300</v>
      </c>
      <c r="AC7" s="12">
        <v>3.02</v>
      </c>
      <c r="AD7" s="2">
        <f t="shared" si="0"/>
        <v>0.32000000000000028</v>
      </c>
      <c r="AE7" s="167">
        <f t="shared" si="1"/>
        <v>-3.8216560509554132E-2</v>
      </c>
    </row>
    <row r="8" spans="1:31" x14ac:dyDescent="0.25">
      <c r="A8" s="45" t="s">
        <v>82</v>
      </c>
      <c r="B8" s="16"/>
      <c r="C8" s="16">
        <f>SUM(C2:C7)</f>
        <v>202</v>
      </c>
      <c r="D8" s="16"/>
      <c r="E8" s="21"/>
      <c r="F8" s="16">
        <f>SUM(F2:F7)</f>
        <v>720.06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-1.1389895544659985</v>
      </c>
      <c r="U8" s="108"/>
      <c r="W8" s="162">
        <v>42325</v>
      </c>
      <c r="X8" s="12">
        <v>3.15</v>
      </c>
      <c r="Y8" s="12">
        <v>3.19</v>
      </c>
      <c r="Z8" s="12">
        <v>3.11</v>
      </c>
      <c r="AA8" s="12">
        <v>3.14</v>
      </c>
      <c r="AB8" s="117">
        <v>68200</v>
      </c>
      <c r="AC8" s="12">
        <v>3.14</v>
      </c>
      <c r="AD8" s="2">
        <f t="shared" si="0"/>
        <v>8.0000000000000071E-2</v>
      </c>
      <c r="AE8" s="167">
        <f t="shared" si="1"/>
        <v>-1.5673981191222541E-2</v>
      </c>
    </row>
    <row r="9" spans="1:31" x14ac:dyDescent="0.25">
      <c r="E9" s="2"/>
      <c r="U9" s="108"/>
      <c r="W9" s="162">
        <v>42324</v>
      </c>
      <c r="X9" s="12">
        <v>3.21</v>
      </c>
      <c r="Y9" s="12">
        <v>3.26</v>
      </c>
      <c r="Z9" s="12">
        <v>3.09</v>
      </c>
      <c r="AA9" s="12">
        <v>3.19</v>
      </c>
      <c r="AB9" s="117">
        <v>93200</v>
      </c>
      <c r="AC9" s="12">
        <v>3.19</v>
      </c>
      <c r="AD9" s="2">
        <f t="shared" si="0"/>
        <v>0.16999999999999993</v>
      </c>
      <c r="AE9" s="167">
        <f t="shared" si="1"/>
        <v>3.1446540880502027E-3</v>
      </c>
    </row>
    <row r="10" spans="1:31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1" t="s">
        <v>234</v>
      </c>
      <c r="H10" s="255" t="s">
        <v>98</v>
      </c>
      <c r="U10" s="108"/>
      <c r="W10" s="162">
        <v>42321</v>
      </c>
      <c r="X10" s="12">
        <v>3.15</v>
      </c>
      <c r="Y10" s="12">
        <v>3.27</v>
      </c>
      <c r="Z10" s="12">
        <v>3.1</v>
      </c>
      <c r="AA10" s="12">
        <v>3.18</v>
      </c>
      <c r="AB10" s="117">
        <v>115300</v>
      </c>
      <c r="AC10" s="12">
        <v>3.18</v>
      </c>
      <c r="AD10" s="2">
        <f t="shared" si="0"/>
        <v>0.16999999999999993</v>
      </c>
      <c r="AE10" s="167">
        <f t="shared" si="1"/>
        <v>9.523809523809712E-3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6">
        <f>IF(C11=0, D11, (E11-D11)/D11)</f>
        <v>0.6857142857142855</v>
      </c>
      <c r="U11" s="108"/>
      <c r="W11" s="162">
        <v>42320</v>
      </c>
      <c r="X11" s="12">
        <v>3.15</v>
      </c>
      <c r="Y11" s="12">
        <v>3.36</v>
      </c>
      <c r="Z11" s="12">
        <v>3.15</v>
      </c>
      <c r="AA11" s="12">
        <v>3.15</v>
      </c>
      <c r="AB11" s="117">
        <v>105100</v>
      </c>
      <c r="AC11" s="12">
        <v>3.15</v>
      </c>
      <c r="AD11" s="2">
        <f t="shared" si="0"/>
        <v>0.20999999999999996</v>
      </c>
      <c r="AE11" s="167">
        <f t="shared" si="1"/>
        <v>-9.4339622641510523E-3</v>
      </c>
    </row>
    <row r="12" spans="1:31" x14ac:dyDescent="0.25">
      <c r="B12" s="253">
        <v>42328</v>
      </c>
      <c r="C12" s="12">
        <v>0</v>
      </c>
      <c r="D12" s="265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6" t="str">
        <f t="shared" ref="H12:H13" si="3">IF(C12=0, D12, (E12-D12)/D12)</f>
        <v>N/A</v>
      </c>
      <c r="U12" s="108"/>
      <c r="W12" s="162">
        <v>42319</v>
      </c>
      <c r="X12" s="12">
        <v>3.45</v>
      </c>
      <c r="Y12" s="12">
        <v>3.45</v>
      </c>
      <c r="Z12" s="12">
        <v>3.18</v>
      </c>
      <c r="AA12" s="12">
        <v>3.18</v>
      </c>
      <c r="AB12" s="117">
        <v>161500</v>
      </c>
      <c r="AC12" s="12">
        <v>3.18</v>
      </c>
      <c r="AD12" s="2">
        <f t="shared" si="0"/>
        <v>0.27</v>
      </c>
      <c r="AE12" s="167">
        <f t="shared" si="1"/>
        <v>-7.0175438596491113E-2</v>
      </c>
    </row>
    <row r="13" spans="1:31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6">
        <f t="shared" si="3"/>
        <v>0.34893617021276585</v>
      </c>
      <c r="U13" s="108"/>
      <c r="W13" s="162">
        <v>42318</v>
      </c>
      <c r="X13" s="12">
        <v>3.42</v>
      </c>
      <c r="Y13" s="12">
        <v>3.47</v>
      </c>
      <c r="Z13" s="12">
        <v>3.4</v>
      </c>
      <c r="AA13" s="12">
        <v>3.42</v>
      </c>
      <c r="AB13" s="117">
        <v>72300</v>
      </c>
      <c r="AC13" s="12">
        <v>3.42</v>
      </c>
      <c r="AD13" s="2">
        <f t="shared" si="0"/>
        <v>7.0000000000000284E-2</v>
      </c>
      <c r="AE13" s="167">
        <f t="shared" si="1"/>
        <v>-5.8139534883721034E-3</v>
      </c>
    </row>
    <row r="14" spans="1:31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" si="4">IF(C14=0, 0,D14*C14)</f>
        <v>-46.92</v>
      </c>
      <c r="H14" s="316">
        <f t="shared" ref="H14" si="5">IF(C14=0, D14, (E14-D14)/D14)</f>
        <v>-1.1389599317988064</v>
      </c>
      <c r="U14" s="108"/>
      <c r="W14" s="162">
        <v>42317</v>
      </c>
      <c r="X14" s="12">
        <v>3.53</v>
      </c>
      <c r="Y14" s="12">
        <v>3.54</v>
      </c>
      <c r="Z14" s="12">
        <v>3.35</v>
      </c>
      <c r="AA14" s="12">
        <v>3.44</v>
      </c>
      <c r="AB14" s="117">
        <v>96200</v>
      </c>
      <c r="AC14" s="12">
        <v>3.44</v>
      </c>
      <c r="AD14" s="2">
        <f t="shared" si="0"/>
        <v>0.18999999999999995</v>
      </c>
      <c r="AE14" s="167">
        <f t="shared" si="1"/>
        <v>-1.4326647564469996E-2</v>
      </c>
    </row>
    <row r="15" spans="1:31" x14ac:dyDescent="0.25">
      <c r="B15" s="12"/>
      <c r="C15" s="12"/>
      <c r="D15" s="53"/>
      <c r="E15" s="53"/>
      <c r="F15" s="53"/>
      <c r="G15" s="53"/>
      <c r="H15" s="316"/>
      <c r="U15" s="108"/>
      <c r="W15" s="162">
        <v>42314</v>
      </c>
      <c r="X15" s="12">
        <v>3.68</v>
      </c>
      <c r="Y15" s="12">
        <v>3.7</v>
      </c>
      <c r="Z15" s="12">
        <v>3.33</v>
      </c>
      <c r="AA15" s="12">
        <v>3.49</v>
      </c>
      <c r="AB15" s="117">
        <v>203300</v>
      </c>
      <c r="AC15" s="12">
        <v>3.49</v>
      </c>
      <c r="AD15" s="2">
        <f t="shared" si="0"/>
        <v>0.37000000000000011</v>
      </c>
      <c r="AE15" s="167">
        <f t="shared" si="1"/>
        <v>-4.644808743169393E-2</v>
      </c>
    </row>
    <row r="16" spans="1:31" x14ac:dyDescent="0.25">
      <c r="B16" s="12"/>
      <c r="C16" s="12"/>
      <c r="D16" s="53"/>
      <c r="E16" s="53"/>
      <c r="F16" s="53"/>
      <c r="G16" s="53"/>
      <c r="H16" s="316"/>
      <c r="U16" s="108"/>
      <c r="W16" s="162">
        <v>42313</v>
      </c>
      <c r="X16" s="12">
        <v>3.85</v>
      </c>
      <c r="Y16" s="12">
        <v>3.85</v>
      </c>
      <c r="Z16" s="12">
        <v>3.65</v>
      </c>
      <c r="AA16" s="12">
        <v>3.66</v>
      </c>
      <c r="AB16" s="117">
        <v>127900</v>
      </c>
      <c r="AC16" s="12">
        <v>3.66</v>
      </c>
      <c r="AD16" s="2">
        <f t="shared" si="0"/>
        <v>0.20000000000000018</v>
      </c>
      <c r="AE16" s="167">
        <f t="shared" si="1"/>
        <v>-4.9350649350649367E-2</v>
      </c>
    </row>
    <row r="17" spans="2:31" x14ac:dyDescent="0.25">
      <c r="B17" s="12"/>
      <c r="C17" s="12"/>
      <c r="D17" s="53"/>
      <c r="E17" s="53"/>
      <c r="F17" s="53"/>
      <c r="G17" s="53"/>
      <c r="H17" s="316"/>
      <c r="U17" s="108"/>
      <c r="W17" s="162">
        <v>42312</v>
      </c>
      <c r="X17" s="12">
        <v>3.8</v>
      </c>
      <c r="Y17" s="12">
        <v>3.85</v>
      </c>
      <c r="Z17" s="12">
        <v>3.58</v>
      </c>
      <c r="AA17" s="12">
        <v>3.85</v>
      </c>
      <c r="AB17" s="117">
        <v>415400</v>
      </c>
      <c r="AC17" s="12">
        <v>3.85</v>
      </c>
      <c r="AD17" s="2">
        <f t="shared" si="0"/>
        <v>0.27</v>
      </c>
      <c r="AE17" s="167">
        <f t="shared" si="1"/>
        <v>-0.10256410256410253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42311</v>
      </c>
      <c r="X18" s="12">
        <v>4.3099999999999996</v>
      </c>
      <c r="Y18" s="12">
        <v>4.42</v>
      </c>
      <c r="Z18" s="12">
        <v>4.24</v>
      </c>
      <c r="AA18" s="12">
        <v>4.29</v>
      </c>
      <c r="AB18" s="117">
        <v>40800</v>
      </c>
      <c r="AC18" s="12">
        <v>4.29</v>
      </c>
      <c r="AD18" s="2">
        <f t="shared" si="0"/>
        <v>0.17999999999999972</v>
      </c>
      <c r="AE18" s="167">
        <f t="shared" si="1"/>
        <v>-9.2378752886835835E-3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42310</v>
      </c>
      <c r="X19" s="12">
        <v>4.29</v>
      </c>
      <c r="Y19" s="12">
        <v>4.4000000000000004</v>
      </c>
      <c r="Z19" s="12">
        <v>4.1900000000000004</v>
      </c>
      <c r="AA19" s="12">
        <v>4.33</v>
      </c>
      <c r="AB19" s="117">
        <v>53400</v>
      </c>
      <c r="AC19" s="12">
        <v>4.33</v>
      </c>
      <c r="AD19" s="2">
        <f t="shared" si="0"/>
        <v>0.20999999999999996</v>
      </c>
      <c r="AE19" s="167">
        <f t="shared" si="1"/>
        <v>1.6431924882629234E-2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42307</v>
      </c>
      <c r="X20" s="12">
        <v>4.3099999999999996</v>
      </c>
      <c r="Y20" s="12">
        <v>4.4400000000000004</v>
      </c>
      <c r="Z20" s="12">
        <v>4.22</v>
      </c>
      <c r="AA20" s="12">
        <v>4.26</v>
      </c>
      <c r="AB20" s="117">
        <v>53700</v>
      </c>
      <c r="AC20" s="12">
        <v>4.26</v>
      </c>
      <c r="AD20" s="2">
        <f t="shared" si="0"/>
        <v>0.22000000000000064</v>
      </c>
      <c r="AE20" s="167">
        <f t="shared" si="1"/>
        <v>-2.0689655172413723E-2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42306</v>
      </c>
      <c r="X21" s="12">
        <v>4.33</v>
      </c>
      <c r="Y21" s="12">
        <v>4.45</v>
      </c>
      <c r="Z21" s="12">
        <v>4.33</v>
      </c>
      <c r="AA21" s="12">
        <v>4.3499999999999996</v>
      </c>
      <c r="AB21" s="117">
        <v>88700</v>
      </c>
      <c r="AC21" s="12">
        <v>4.3499999999999996</v>
      </c>
      <c r="AD21" s="2">
        <f t="shared" si="0"/>
        <v>0.12000000000000011</v>
      </c>
      <c r="AE21" s="167">
        <f t="shared" si="1"/>
        <v>1.3986013986013957E-2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4.17</v>
      </c>
      <c r="Y22" s="12">
        <v>4.32</v>
      </c>
      <c r="Z22" s="12">
        <v>4.05</v>
      </c>
      <c r="AA22" s="12">
        <v>4.29</v>
      </c>
      <c r="AB22" s="117">
        <v>77400</v>
      </c>
      <c r="AC22" s="12">
        <v>4.29</v>
      </c>
      <c r="AD22" s="2">
        <f t="shared" si="0"/>
        <v>0.27000000000000046</v>
      </c>
      <c r="AE22" s="167">
        <f t="shared" si="1"/>
        <v>3.874092009685226E-2</v>
      </c>
    </row>
    <row r="23" spans="2:31" x14ac:dyDescent="0.25">
      <c r="W23" s="162">
        <v>42304</v>
      </c>
      <c r="X23" s="12">
        <v>4.04</v>
      </c>
      <c r="Y23" s="12">
        <v>4.22</v>
      </c>
      <c r="Z23" s="12">
        <v>4.01</v>
      </c>
      <c r="AA23" s="12">
        <v>4.13</v>
      </c>
      <c r="AB23" s="117">
        <v>94600</v>
      </c>
      <c r="AC23" s="12">
        <v>4.13</v>
      </c>
      <c r="AD23" s="2">
        <f t="shared" si="0"/>
        <v>0.20999999999999996</v>
      </c>
      <c r="AE23" s="167">
        <f t="shared" si="1"/>
        <v>3.2499999999999973E-2</v>
      </c>
    </row>
    <row r="24" spans="2:31" x14ac:dyDescent="0.25">
      <c r="W24" s="162">
        <v>42303</v>
      </c>
      <c r="X24" s="12">
        <v>4.07</v>
      </c>
      <c r="Y24" s="12">
        <v>4.1399999999999997</v>
      </c>
      <c r="Z24" s="12">
        <v>3.95</v>
      </c>
      <c r="AA24" s="12">
        <v>4</v>
      </c>
      <c r="AB24" s="117">
        <v>87100</v>
      </c>
      <c r="AC24" s="12">
        <v>4</v>
      </c>
      <c r="AD24" s="2">
        <f t="shared" si="0"/>
        <v>0.1899999999999995</v>
      </c>
      <c r="AE24" s="167">
        <f t="shared" si="1"/>
        <v>-7.4441687344913854E-3</v>
      </c>
    </row>
    <row r="25" spans="2:31" x14ac:dyDescent="0.25">
      <c r="W25" s="162">
        <v>42300</v>
      </c>
      <c r="X25" s="12">
        <v>4.0999999999999996</v>
      </c>
      <c r="Y25" s="12">
        <v>4.1100000000000003</v>
      </c>
      <c r="Z25" s="12">
        <v>3.96</v>
      </c>
      <c r="AA25" s="12">
        <v>4.03</v>
      </c>
      <c r="AB25" s="117">
        <v>99100</v>
      </c>
      <c r="AC25" s="12">
        <v>4.03</v>
      </c>
      <c r="AD25" s="2">
        <f t="shared" si="0"/>
        <v>0.15000000000000036</v>
      </c>
      <c r="AE25" s="167">
        <f t="shared" si="1"/>
        <v>-9.8280098280097983E-3</v>
      </c>
    </row>
    <row r="26" spans="2:31" x14ac:dyDescent="0.25">
      <c r="W26" s="162">
        <v>42299</v>
      </c>
      <c r="X26" s="12">
        <v>4.22</v>
      </c>
      <c r="Y26" s="12">
        <v>4.22</v>
      </c>
      <c r="Z26" s="12">
        <v>4.0199999999999996</v>
      </c>
      <c r="AA26" s="12">
        <v>4.07</v>
      </c>
      <c r="AB26" s="117">
        <v>52500</v>
      </c>
      <c r="AC26" s="12">
        <v>4.07</v>
      </c>
      <c r="AD26" s="2">
        <f t="shared" si="0"/>
        <v>0.20000000000000018</v>
      </c>
      <c r="AE26" s="167">
        <f t="shared" si="1"/>
        <v>-3.3254156769596088E-2</v>
      </c>
    </row>
    <row r="27" spans="2:31" x14ac:dyDescent="0.25">
      <c r="W27" s="162">
        <v>42298</v>
      </c>
      <c r="X27" s="12">
        <v>4.26</v>
      </c>
      <c r="Y27" s="12">
        <v>4.29</v>
      </c>
      <c r="Z27" s="12">
        <v>4.03</v>
      </c>
      <c r="AA27" s="12">
        <v>4.21</v>
      </c>
      <c r="AB27" s="117">
        <v>44400</v>
      </c>
      <c r="AC27" s="12">
        <v>4.21</v>
      </c>
      <c r="AD27" s="2">
        <f t="shared" si="0"/>
        <v>0.25999999999999979</v>
      </c>
      <c r="AE27" s="167">
        <f t="shared" si="1"/>
        <v>-1.8648018648018683E-2</v>
      </c>
    </row>
    <row r="28" spans="2:31" x14ac:dyDescent="0.25">
      <c r="W28" s="162">
        <v>42297</v>
      </c>
      <c r="X28" s="12">
        <v>4.3600000000000003</v>
      </c>
      <c r="Y28" s="12">
        <v>4.45</v>
      </c>
      <c r="Z28" s="12">
        <v>4.21</v>
      </c>
      <c r="AA28" s="12">
        <v>4.29</v>
      </c>
      <c r="AB28" s="117">
        <v>41200</v>
      </c>
      <c r="AC28" s="12">
        <v>4.29</v>
      </c>
      <c r="AD28" s="2">
        <f t="shared" si="0"/>
        <v>0.24000000000000021</v>
      </c>
      <c r="AE28" s="167">
        <f t="shared" si="1"/>
        <v>-1.1520737327188946E-2</v>
      </c>
    </row>
    <row r="29" spans="2:31" x14ac:dyDescent="0.25">
      <c r="W29" s="162">
        <v>42296</v>
      </c>
      <c r="X29" s="12">
        <v>4.32</v>
      </c>
      <c r="Y29" s="12">
        <v>4.6100000000000003</v>
      </c>
      <c r="Z29" s="12">
        <v>4.2699999999999996</v>
      </c>
      <c r="AA29" s="12">
        <v>4.34</v>
      </c>
      <c r="AB29" s="117">
        <v>93000</v>
      </c>
      <c r="AC29" s="12">
        <v>4.34</v>
      </c>
      <c r="AD29" s="2">
        <f t="shared" si="0"/>
        <v>0.34000000000000075</v>
      </c>
      <c r="AE29" s="167">
        <f t="shared" si="1"/>
        <v>6.9605568445476607E-3</v>
      </c>
    </row>
    <row r="30" spans="2:31" x14ac:dyDescent="0.25">
      <c r="O30" s="47"/>
      <c r="S30" s="108"/>
      <c r="W30" s="162">
        <v>42293</v>
      </c>
      <c r="X30" s="12">
        <v>4.09</v>
      </c>
      <c r="Y30" s="12">
        <v>4.49</v>
      </c>
      <c r="Z30" s="12">
        <v>4.01</v>
      </c>
      <c r="AA30" s="12">
        <v>4.3099999999999996</v>
      </c>
      <c r="AB30" s="117">
        <v>128300</v>
      </c>
      <c r="AC30" s="12">
        <v>4.3099999999999996</v>
      </c>
      <c r="AD30" s="2">
        <f t="shared" si="0"/>
        <v>0.48000000000000043</v>
      </c>
      <c r="AE30" s="167">
        <f t="shared" si="1"/>
        <v>6.1576354679802936E-2</v>
      </c>
    </row>
    <row r="31" spans="2:31" ht="20.25" thickBot="1" x14ac:dyDescent="0.35">
      <c r="O31" s="338" t="s">
        <v>78</v>
      </c>
      <c r="P31" s="338"/>
      <c r="Q31" s="47"/>
      <c r="T31" s="113" t="s">
        <v>129</v>
      </c>
      <c r="W31" s="162">
        <v>42292</v>
      </c>
      <c r="X31" s="12">
        <v>4.01</v>
      </c>
      <c r="Y31" s="12">
        <v>4.1900000000000004</v>
      </c>
      <c r="Z31" s="12">
        <v>3.95</v>
      </c>
      <c r="AA31" s="12">
        <v>4.0599999999999996</v>
      </c>
      <c r="AB31" s="117">
        <v>115200</v>
      </c>
      <c r="AC31" s="12">
        <v>4.0599999999999996</v>
      </c>
      <c r="AD31" s="2">
        <f t="shared" si="0"/>
        <v>0.24000000000000021</v>
      </c>
      <c r="AE31" s="167">
        <f t="shared" si="1"/>
        <v>-2.1686746987952032E-2</v>
      </c>
    </row>
    <row r="32" spans="2:31" ht="15.75" thickTop="1" x14ac:dyDescent="0.25">
      <c r="O32" s="105">
        <v>1.1000000000000001</v>
      </c>
      <c r="P32" s="105">
        <f>O32*$Q$4</f>
        <v>3.5859999999999999</v>
      </c>
      <c r="Q32" s="47"/>
      <c r="T32" s="119" t="s">
        <v>114</v>
      </c>
      <c r="U32" s="120">
        <v>3.2</v>
      </c>
      <c r="W32" s="162">
        <v>42291</v>
      </c>
      <c r="X32" s="12">
        <v>4.1399999999999997</v>
      </c>
      <c r="Y32" s="12">
        <v>4.25</v>
      </c>
      <c r="Z32" s="12">
        <v>4.01</v>
      </c>
      <c r="AA32" s="12">
        <v>4.1500000000000004</v>
      </c>
      <c r="AB32" s="117">
        <v>77800</v>
      </c>
      <c r="AC32" s="12">
        <v>4.1500000000000004</v>
      </c>
      <c r="AD32" s="2">
        <f t="shared" si="0"/>
        <v>0.24000000000000021</v>
      </c>
      <c r="AE32" s="167">
        <f t="shared" si="1"/>
        <v>2.4154589371983004E-3</v>
      </c>
    </row>
    <row r="33" spans="15:31" x14ac:dyDescent="0.25">
      <c r="O33" s="105">
        <v>1.0900000000000001</v>
      </c>
      <c r="P33" s="105">
        <f t="shared" ref="P33:P52" si="6">O33*$Q$4</f>
        <v>3.5533999999999999</v>
      </c>
      <c r="Q33" s="47"/>
      <c r="T33" s="109" t="s">
        <v>115</v>
      </c>
      <c r="U33" s="110">
        <v>3.22</v>
      </c>
      <c r="W33" s="162">
        <v>42290</v>
      </c>
      <c r="X33" s="12">
        <v>4.04</v>
      </c>
      <c r="Y33" s="12">
        <v>4.24</v>
      </c>
      <c r="Z33" s="12">
        <v>4</v>
      </c>
      <c r="AA33" s="12">
        <v>4.1399999999999997</v>
      </c>
      <c r="AB33" s="117">
        <v>71700</v>
      </c>
      <c r="AC33" s="12">
        <v>4.1399999999999997</v>
      </c>
      <c r="AD33" s="2">
        <f t="shared" si="0"/>
        <v>0.24000000000000021</v>
      </c>
      <c r="AE33" s="167">
        <f t="shared" si="1"/>
        <v>1.4705882352941124E-2</v>
      </c>
    </row>
    <row r="34" spans="15:31" x14ac:dyDescent="0.25">
      <c r="O34" s="105">
        <v>1.08</v>
      </c>
      <c r="P34" s="105">
        <f t="shared" si="6"/>
        <v>3.5207999999999999</v>
      </c>
      <c r="Q34" s="47"/>
      <c r="T34" s="109" t="s">
        <v>116</v>
      </c>
      <c r="U34" s="110" t="s">
        <v>160</v>
      </c>
      <c r="W34" s="162">
        <v>42289</v>
      </c>
      <c r="X34" s="12">
        <v>4.3</v>
      </c>
      <c r="Y34" s="12">
        <v>4.32</v>
      </c>
      <c r="Z34" s="12">
        <v>4.0199999999999996</v>
      </c>
      <c r="AA34" s="12">
        <v>4.08</v>
      </c>
      <c r="AB34" s="117">
        <v>98800</v>
      </c>
      <c r="AC34" s="12">
        <v>4.08</v>
      </c>
      <c r="AD34" s="2">
        <f t="shared" si="0"/>
        <v>0.30000000000000071</v>
      </c>
      <c r="AE34" s="167">
        <f t="shared" si="1"/>
        <v>-5.1162790697674376E-2</v>
      </c>
    </row>
    <row r="35" spans="15:31" x14ac:dyDescent="0.25">
      <c r="O35" s="105">
        <v>1.07</v>
      </c>
      <c r="P35" s="105">
        <f t="shared" si="6"/>
        <v>3.4882</v>
      </c>
      <c r="Q35" s="105"/>
      <c r="T35" s="109" t="s">
        <v>117</v>
      </c>
      <c r="U35" s="110" t="s">
        <v>349</v>
      </c>
      <c r="W35" s="162">
        <v>42286</v>
      </c>
      <c r="X35" s="12">
        <v>4.37</v>
      </c>
      <c r="Y35" s="12">
        <v>4.37</v>
      </c>
      <c r="Z35" s="12">
        <v>4.13</v>
      </c>
      <c r="AA35" s="12">
        <v>4.3</v>
      </c>
      <c r="AB35" s="117">
        <v>58700</v>
      </c>
      <c r="AC35" s="12">
        <v>4.3</v>
      </c>
      <c r="AD35" s="2">
        <f t="shared" si="0"/>
        <v>0.24000000000000021</v>
      </c>
      <c r="AE35" s="167">
        <f t="shared" si="1"/>
        <v>-9.2165898617511122E-3</v>
      </c>
    </row>
    <row r="36" spans="15:31" x14ac:dyDescent="0.25">
      <c r="O36" s="105">
        <v>1.06</v>
      </c>
      <c r="P36" s="105">
        <f t="shared" si="6"/>
        <v>3.4556</v>
      </c>
      <c r="Q36" s="105"/>
      <c r="T36" s="109" t="s">
        <v>118</v>
      </c>
      <c r="U36" s="110">
        <v>19</v>
      </c>
      <c r="W36" s="162">
        <v>42285</v>
      </c>
      <c r="X36" s="12">
        <v>4.08</v>
      </c>
      <c r="Y36" s="12">
        <v>4.4000000000000004</v>
      </c>
      <c r="Z36" s="12">
        <v>3.96</v>
      </c>
      <c r="AA36" s="12">
        <v>4.34</v>
      </c>
      <c r="AB36" s="117">
        <v>86400</v>
      </c>
      <c r="AC36" s="12">
        <v>4.34</v>
      </c>
      <c r="AD36" s="2">
        <f t="shared" si="0"/>
        <v>0.44000000000000039</v>
      </c>
      <c r="AE36" s="167">
        <f t="shared" si="1"/>
        <v>6.6339066339066166E-2</v>
      </c>
    </row>
    <row r="37" spans="15:31" x14ac:dyDescent="0.25">
      <c r="O37" s="105">
        <v>1.05</v>
      </c>
      <c r="P37" s="105">
        <f t="shared" si="6"/>
        <v>3.423</v>
      </c>
      <c r="Q37" s="105"/>
      <c r="T37" s="109" t="s">
        <v>119</v>
      </c>
      <c r="U37" s="110">
        <v>2.3942899999999998</v>
      </c>
      <c r="W37" s="162">
        <v>42284</v>
      </c>
      <c r="X37" s="12">
        <v>4.1500000000000004</v>
      </c>
      <c r="Y37" s="12">
        <v>4.25</v>
      </c>
      <c r="Z37" s="12">
        <v>3.92</v>
      </c>
      <c r="AA37" s="12">
        <v>4.07</v>
      </c>
      <c r="AB37" s="117">
        <v>127300</v>
      </c>
      <c r="AC37" s="12">
        <v>4.07</v>
      </c>
      <c r="AD37" s="2">
        <f t="shared" si="0"/>
        <v>0.33000000000000007</v>
      </c>
      <c r="AE37" s="167">
        <f t="shared" si="1"/>
        <v>-2.863961813842486E-2</v>
      </c>
    </row>
    <row r="38" spans="15:31" x14ac:dyDescent="0.25">
      <c r="O38" s="105">
        <v>1.04</v>
      </c>
      <c r="P38" s="105">
        <f t="shared" si="6"/>
        <v>3.3904000000000001</v>
      </c>
      <c r="Q38" s="105"/>
      <c r="T38" s="109" t="s">
        <v>141</v>
      </c>
      <c r="U38" s="111" t="s">
        <v>217</v>
      </c>
      <c r="W38" s="162">
        <v>42283</v>
      </c>
      <c r="X38" s="12">
        <v>4.1500000000000004</v>
      </c>
      <c r="Y38" s="12">
        <v>4.34</v>
      </c>
      <c r="Z38" s="12">
        <v>3.97</v>
      </c>
      <c r="AA38" s="12">
        <v>4.1900000000000004</v>
      </c>
      <c r="AB38" s="117">
        <v>81100</v>
      </c>
      <c r="AC38" s="12">
        <v>4.1900000000000004</v>
      </c>
      <c r="AD38" s="2">
        <f t="shared" si="0"/>
        <v>0.36999999999999966</v>
      </c>
      <c r="AE38" s="167">
        <f t="shared" si="1"/>
        <v>-7.1090047393362887E-3</v>
      </c>
    </row>
    <row r="39" spans="15:31" x14ac:dyDescent="0.25">
      <c r="O39" s="105">
        <v>1.03</v>
      </c>
      <c r="P39" s="105">
        <f t="shared" si="6"/>
        <v>3.3577999999999997</v>
      </c>
      <c r="Q39" s="105"/>
      <c r="T39" s="109"/>
      <c r="U39" s="110"/>
      <c r="W39" s="162">
        <v>42282</v>
      </c>
      <c r="X39" s="12">
        <v>4.25</v>
      </c>
      <c r="Y39" s="12">
        <v>4.34</v>
      </c>
      <c r="Z39" s="12">
        <v>4.05</v>
      </c>
      <c r="AA39" s="12">
        <v>4.22</v>
      </c>
      <c r="AB39" s="117">
        <v>184300</v>
      </c>
      <c r="AC39" s="12">
        <v>4.22</v>
      </c>
      <c r="AD39" s="2">
        <f t="shared" si="0"/>
        <v>0.29000000000000004</v>
      </c>
      <c r="AE39" s="167">
        <f t="shared" si="1"/>
        <v>3.9408866995073843E-2</v>
      </c>
    </row>
    <row r="40" spans="15:31" x14ac:dyDescent="0.25">
      <c r="O40" s="105">
        <v>1.02</v>
      </c>
      <c r="P40" s="105">
        <f t="shared" si="6"/>
        <v>3.3251999999999997</v>
      </c>
      <c r="Q40" s="105"/>
      <c r="T40" s="109" t="s">
        <v>121</v>
      </c>
      <c r="U40" s="110" t="s">
        <v>350</v>
      </c>
      <c r="W40" s="162">
        <v>42279</v>
      </c>
      <c r="X40" s="12">
        <v>3.8</v>
      </c>
      <c r="Y40" s="12">
        <v>4.09</v>
      </c>
      <c r="Z40" s="12">
        <v>3.58</v>
      </c>
      <c r="AA40" s="12">
        <v>4.0599999999999996</v>
      </c>
      <c r="AB40" s="117">
        <v>256700</v>
      </c>
      <c r="AC40" s="12">
        <v>4.0599999999999996</v>
      </c>
      <c r="AD40" s="2">
        <f t="shared" si="0"/>
        <v>0.50999999999999979</v>
      </c>
      <c r="AE40" s="167">
        <f t="shared" si="1"/>
        <v>6.0052219321148792E-2</v>
      </c>
    </row>
    <row r="41" spans="15:31" x14ac:dyDescent="0.25">
      <c r="O41" s="105">
        <v>1.01</v>
      </c>
      <c r="P41" s="105">
        <f t="shared" si="6"/>
        <v>3.2925999999999997</v>
      </c>
      <c r="Q41" s="105"/>
      <c r="T41" s="109" t="s">
        <v>122</v>
      </c>
      <c r="U41" s="110" t="s">
        <v>244</v>
      </c>
      <c r="W41" s="162">
        <v>42278</v>
      </c>
      <c r="X41" s="12">
        <v>5.17</v>
      </c>
      <c r="Y41" s="12">
        <v>5.17</v>
      </c>
      <c r="Z41" s="12">
        <v>3.37</v>
      </c>
      <c r="AA41" s="12">
        <v>3.83</v>
      </c>
      <c r="AB41" s="117">
        <v>448700</v>
      </c>
      <c r="AC41" s="12">
        <v>3.83</v>
      </c>
      <c r="AD41" s="2">
        <f t="shared" si="0"/>
        <v>1.7999999999999998</v>
      </c>
      <c r="AE41" s="167">
        <f t="shared" si="1"/>
        <v>-0.25631067961165055</v>
      </c>
    </row>
    <row r="42" spans="15:31" x14ac:dyDescent="0.25">
      <c r="O42" s="105">
        <v>1</v>
      </c>
      <c r="P42" s="105">
        <f t="shared" si="6"/>
        <v>3.26</v>
      </c>
      <c r="Q42" s="105"/>
      <c r="T42" s="109" t="s">
        <v>123</v>
      </c>
      <c r="U42" s="112">
        <v>114656</v>
      </c>
      <c r="W42" s="162">
        <v>42277</v>
      </c>
      <c r="X42" s="12">
        <v>5.3</v>
      </c>
      <c r="Y42" s="12">
        <v>5.4</v>
      </c>
      <c r="Z42" s="12">
        <v>4.8600000000000003</v>
      </c>
      <c r="AA42" s="12">
        <v>5.15</v>
      </c>
      <c r="AB42" s="117">
        <v>233400</v>
      </c>
      <c r="AC42" s="12">
        <v>5.15</v>
      </c>
      <c r="AD42" s="2">
        <f t="shared" si="0"/>
        <v>0.54</v>
      </c>
      <c r="AE42" s="167">
        <f t="shared" si="1"/>
        <v>-2.8301886792452713E-2</v>
      </c>
    </row>
    <row r="43" spans="15:31" x14ac:dyDescent="0.25">
      <c r="O43" s="105">
        <v>0.99</v>
      </c>
      <c r="P43" s="105">
        <f t="shared" si="6"/>
        <v>3.2273999999999998</v>
      </c>
      <c r="Q43" s="105"/>
      <c r="T43" s="109" t="s">
        <v>126</v>
      </c>
      <c r="U43" s="112">
        <v>128795</v>
      </c>
      <c r="W43" s="162">
        <v>42276</v>
      </c>
      <c r="X43" s="12">
        <v>5.84</v>
      </c>
      <c r="Y43" s="12">
        <v>5.84</v>
      </c>
      <c r="Z43" s="12">
        <v>5.16</v>
      </c>
      <c r="AA43" s="12">
        <v>5.3</v>
      </c>
      <c r="AB43" s="117">
        <v>219200</v>
      </c>
      <c r="AC43" s="12">
        <v>5.3</v>
      </c>
      <c r="AD43" s="2">
        <f t="shared" si="0"/>
        <v>0.67999999999999972</v>
      </c>
      <c r="AE43" s="167">
        <f t="shared" si="1"/>
        <v>-8.3044982698961989E-2</v>
      </c>
    </row>
    <row r="44" spans="15:31" x14ac:dyDescent="0.25">
      <c r="O44" s="105">
        <v>0.98</v>
      </c>
      <c r="P44" s="105">
        <f t="shared" si="6"/>
        <v>3.1947999999999999</v>
      </c>
      <c r="Q44" s="105"/>
      <c r="T44" s="109" t="s">
        <v>124</v>
      </c>
      <c r="U44" s="110" t="s">
        <v>351</v>
      </c>
      <c r="W44" s="162">
        <v>42275</v>
      </c>
      <c r="X44" s="12">
        <v>6.9</v>
      </c>
      <c r="Y44" s="12">
        <v>6.94</v>
      </c>
      <c r="Z44" s="12">
        <v>5</v>
      </c>
      <c r="AA44" s="12">
        <v>5.78</v>
      </c>
      <c r="AB44" s="117">
        <v>464700</v>
      </c>
      <c r="AC44" s="12">
        <v>5.78</v>
      </c>
      <c r="AD44" s="2">
        <f t="shared" si="0"/>
        <v>1.9400000000000004</v>
      </c>
      <c r="AE44" s="167">
        <f t="shared" si="1"/>
        <v>-0.14115898959881135</v>
      </c>
    </row>
    <row r="45" spans="15:31" x14ac:dyDescent="0.25">
      <c r="O45" s="105">
        <v>0.97</v>
      </c>
      <c r="P45" s="105">
        <f t="shared" si="6"/>
        <v>3.1621999999999999</v>
      </c>
      <c r="Q45" s="105"/>
      <c r="T45" s="109" t="s">
        <v>127</v>
      </c>
      <c r="U45" s="110" t="s">
        <v>160</v>
      </c>
      <c r="W45" s="162">
        <v>42272</v>
      </c>
      <c r="X45" s="12">
        <v>6.8</v>
      </c>
      <c r="Y45" s="12">
        <v>6.8</v>
      </c>
      <c r="Z45" s="12">
        <v>6.39</v>
      </c>
      <c r="AA45" s="12">
        <v>6.73</v>
      </c>
      <c r="AB45" s="117">
        <v>136700</v>
      </c>
      <c r="AC45" s="12">
        <v>6.73</v>
      </c>
      <c r="AD45" s="2">
        <f t="shared" si="0"/>
        <v>0.41000000000000014</v>
      </c>
      <c r="AE45" s="167">
        <f t="shared" si="1"/>
        <v>-4.4378698224850632E-3</v>
      </c>
    </row>
    <row r="46" spans="15:31" x14ac:dyDescent="0.25">
      <c r="O46" s="105">
        <v>0.96</v>
      </c>
      <c r="P46" s="105">
        <f t="shared" si="6"/>
        <v>3.1295999999999995</v>
      </c>
      <c r="Q46" s="105"/>
      <c r="T46" s="109" t="s">
        <v>128</v>
      </c>
      <c r="U46" s="110">
        <v>-1.67</v>
      </c>
      <c r="W46" s="162">
        <v>42271</v>
      </c>
      <c r="X46" s="12">
        <v>6.79</v>
      </c>
      <c r="Y46" s="12">
        <v>6.85</v>
      </c>
      <c r="Z46" s="12">
        <v>6.49</v>
      </c>
      <c r="AA46" s="12">
        <v>6.76</v>
      </c>
      <c r="AB46" s="117">
        <v>98300</v>
      </c>
      <c r="AC46" s="12">
        <v>6.76</v>
      </c>
      <c r="AD46" s="2">
        <f t="shared" si="0"/>
        <v>0.35999999999999943</v>
      </c>
      <c r="AE46" s="167">
        <f t="shared" si="1"/>
        <v>-1.1695906432748537E-2</v>
      </c>
    </row>
    <row r="47" spans="15:31" x14ac:dyDescent="0.25">
      <c r="O47" s="105">
        <v>0.95</v>
      </c>
      <c r="P47" s="105">
        <f t="shared" si="6"/>
        <v>3.0969999999999995</v>
      </c>
      <c r="Q47" s="105"/>
      <c r="T47" s="109" t="s">
        <v>125</v>
      </c>
      <c r="U47" s="110" t="s">
        <v>142</v>
      </c>
      <c r="W47" s="162">
        <v>42270</v>
      </c>
      <c r="X47" s="12">
        <v>6.94</v>
      </c>
      <c r="Y47" s="12">
        <v>6.94</v>
      </c>
      <c r="Z47" s="12">
        <v>6.67</v>
      </c>
      <c r="AA47" s="12">
        <v>6.84</v>
      </c>
      <c r="AB47" s="117">
        <v>55500</v>
      </c>
      <c r="AC47" s="12">
        <v>6.84</v>
      </c>
      <c r="AD47" s="2">
        <f t="shared" si="0"/>
        <v>0.27000000000000046</v>
      </c>
      <c r="AE47" s="167">
        <f t="shared" si="1"/>
        <v>-7.2568940493468181E-3</v>
      </c>
    </row>
    <row r="48" spans="15:31" x14ac:dyDescent="0.25">
      <c r="O48" s="105">
        <v>0.94</v>
      </c>
      <c r="P48" s="105">
        <f t="shared" si="6"/>
        <v>3.0643999999999996</v>
      </c>
      <c r="Q48" s="105"/>
      <c r="S48" s="108"/>
      <c r="W48" s="162">
        <v>42269</v>
      </c>
      <c r="X48" s="12">
        <v>6.85</v>
      </c>
      <c r="Y48" s="12">
        <v>6.92</v>
      </c>
      <c r="Z48" s="12">
        <v>6.67</v>
      </c>
      <c r="AA48" s="12">
        <v>6.89</v>
      </c>
      <c r="AB48" s="117">
        <v>157700</v>
      </c>
      <c r="AC48" s="12">
        <v>6.89</v>
      </c>
      <c r="AD48" s="2">
        <f t="shared" si="0"/>
        <v>0.25</v>
      </c>
      <c r="AE48" s="167">
        <f t="shared" si="1"/>
        <v>1.1747430249632984E-2</v>
      </c>
    </row>
    <row r="49" spans="15:31" x14ac:dyDescent="0.25">
      <c r="O49" s="105">
        <v>0.93</v>
      </c>
      <c r="P49" s="105">
        <f t="shared" si="6"/>
        <v>3.0318000000000001</v>
      </c>
      <c r="Q49" s="105"/>
      <c r="S49" s="108"/>
      <c r="W49" s="162">
        <v>42268</v>
      </c>
      <c r="X49" s="12">
        <v>6.65</v>
      </c>
      <c r="Y49" s="12">
        <v>6.9</v>
      </c>
      <c r="Z49" s="12">
        <v>6.45</v>
      </c>
      <c r="AA49" s="12">
        <v>6.81</v>
      </c>
      <c r="AB49" s="117">
        <v>171700</v>
      </c>
      <c r="AC49" s="12">
        <v>6.81</v>
      </c>
      <c r="AD49" s="2">
        <f t="shared" si="0"/>
        <v>0.45000000000000018</v>
      </c>
      <c r="AE49" s="167">
        <f t="shared" si="1"/>
        <v>3.4954407294832679E-2</v>
      </c>
    </row>
    <row r="50" spans="15:31" x14ac:dyDescent="0.25">
      <c r="O50" s="105">
        <v>0.92</v>
      </c>
      <c r="P50" s="105">
        <f t="shared" si="6"/>
        <v>2.9992000000000001</v>
      </c>
      <c r="Q50" s="105"/>
      <c r="S50" s="108"/>
      <c r="W50" s="162">
        <v>42265</v>
      </c>
      <c r="X50" s="12">
        <v>6.28</v>
      </c>
      <c r="Y50" s="12">
        <v>6.6</v>
      </c>
      <c r="Z50" s="12">
        <v>6.18</v>
      </c>
      <c r="AA50" s="12">
        <v>6.58</v>
      </c>
      <c r="AB50" s="117">
        <v>434400</v>
      </c>
      <c r="AC50" s="12">
        <v>6.58</v>
      </c>
      <c r="AD50" s="2">
        <f t="shared" si="0"/>
        <v>0.41999999999999993</v>
      </c>
      <c r="AE50" s="167">
        <f t="shared" si="1"/>
        <v>4.2789223454833714E-2</v>
      </c>
    </row>
    <row r="51" spans="15:31" x14ac:dyDescent="0.25">
      <c r="O51" s="105">
        <v>0.91</v>
      </c>
      <c r="P51" s="105">
        <f t="shared" si="6"/>
        <v>2.9666000000000001</v>
      </c>
      <c r="Q51" s="105"/>
      <c r="S51" s="108"/>
      <c r="W51" s="162">
        <v>42264</v>
      </c>
      <c r="X51" s="12">
        <v>6.25</v>
      </c>
      <c r="Y51" s="12">
        <v>6.4</v>
      </c>
      <c r="Z51" s="12">
        <v>6.09</v>
      </c>
      <c r="AA51" s="12">
        <v>6.31</v>
      </c>
      <c r="AB51" s="117">
        <v>84900</v>
      </c>
      <c r="AC51" s="12">
        <v>6.31</v>
      </c>
      <c r="AD51" s="2">
        <f t="shared" si="0"/>
        <v>0.3100000000000005</v>
      </c>
      <c r="AE51" s="167">
        <f t="shared" si="1"/>
        <v>9.5999999999998309E-3</v>
      </c>
    </row>
    <row r="52" spans="15:31" x14ac:dyDescent="0.25">
      <c r="O52" s="105">
        <v>0.9</v>
      </c>
      <c r="P52" s="105">
        <f t="shared" si="6"/>
        <v>2.9339999999999997</v>
      </c>
      <c r="Q52" s="105"/>
      <c r="S52" s="108"/>
      <c r="W52" s="162">
        <v>42263</v>
      </c>
      <c r="X52" s="12">
        <v>6.2</v>
      </c>
      <c r="Y52" s="12">
        <v>6.26</v>
      </c>
      <c r="Z52" s="12">
        <v>6.17</v>
      </c>
      <c r="AA52" s="12">
        <v>6.25</v>
      </c>
      <c r="AB52" s="117">
        <v>52200</v>
      </c>
      <c r="AC52" s="12">
        <v>6.25</v>
      </c>
      <c r="AD52" s="2">
        <f t="shared" si="0"/>
        <v>8.9999999999999858E-2</v>
      </c>
      <c r="AE52" s="167">
        <f t="shared" si="1"/>
        <v>6.441223832528209E-3</v>
      </c>
    </row>
    <row r="53" spans="15:31" x14ac:dyDescent="0.25">
      <c r="O53" s="47"/>
      <c r="S53" s="108"/>
      <c r="W53" s="162">
        <v>42262</v>
      </c>
      <c r="X53" s="12">
        <v>6.28</v>
      </c>
      <c r="Y53" s="12">
        <v>6.28</v>
      </c>
      <c r="Z53" s="12">
        <v>6.16</v>
      </c>
      <c r="AA53" s="12">
        <v>6.21</v>
      </c>
      <c r="AB53" s="117">
        <v>48300</v>
      </c>
      <c r="AC53" s="12">
        <v>6.21</v>
      </c>
      <c r="AD53" s="2">
        <f t="shared" si="0"/>
        <v>0.12000000000000011</v>
      </c>
      <c r="AE53" s="167">
        <f t="shared" si="1"/>
        <v>-1.4285714285714235E-2</v>
      </c>
    </row>
    <row r="54" spans="15:31" x14ac:dyDescent="0.25">
      <c r="O54" s="47"/>
      <c r="S54" s="108"/>
      <c r="W54" s="162">
        <v>42261</v>
      </c>
      <c r="X54" s="12">
        <v>6.39</v>
      </c>
      <c r="Y54" s="12">
        <v>6.42</v>
      </c>
      <c r="Z54" s="12">
        <v>6.11</v>
      </c>
      <c r="AA54" s="12">
        <v>6.3</v>
      </c>
      <c r="AB54" s="117">
        <v>81500</v>
      </c>
      <c r="AC54" s="12">
        <v>6.3</v>
      </c>
      <c r="AD54" s="2">
        <f t="shared" si="0"/>
        <v>0.30999999999999961</v>
      </c>
      <c r="AE54" s="167">
        <f t="shared" si="1"/>
        <v>-4.7393364928910442E-3</v>
      </c>
    </row>
    <row r="55" spans="15:31" x14ac:dyDescent="0.25">
      <c r="W55" s="162">
        <v>42258</v>
      </c>
      <c r="X55" s="12">
        <v>6.12</v>
      </c>
      <c r="Y55" s="12">
        <v>6.4</v>
      </c>
      <c r="Z55" s="12">
        <v>6.07</v>
      </c>
      <c r="AA55" s="12">
        <v>6.33</v>
      </c>
      <c r="AB55" s="117">
        <v>200400</v>
      </c>
      <c r="AC55" s="12">
        <v>6.33</v>
      </c>
      <c r="AD55" s="2">
        <f t="shared" si="0"/>
        <v>0.33000000000000007</v>
      </c>
      <c r="AE55" s="167">
        <f t="shared" si="1"/>
        <v>3.4313725490196179E-2</v>
      </c>
    </row>
    <row r="56" spans="15:31" x14ac:dyDescent="0.25">
      <c r="W56" s="162">
        <v>42257</v>
      </c>
      <c r="X56" s="12">
        <v>6.19</v>
      </c>
      <c r="Y56" s="12">
        <v>6.2</v>
      </c>
      <c r="Z56" s="12">
        <v>6.05</v>
      </c>
      <c r="AA56" s="12">
        <v>6.12</v>
      </c>
      <c r="AB56" s="117">
        <v>82100</v>
      </c>
      <c r="AC56" s="12">
        <v>6.12</v>
      </c>
      <c r="AD56" s="2">
        <f t="shared" si="0"/>
        <v>0.15000000000000036</v>
      </c>
      <c r="AE56" s="167">
        <f t="shared" si="1"/>
        <v>-8.1037277147487652E-3</v>
      </c>
    </row>
    <row r="57" spans="15:31" x14ac:dyDescent="0.25">
      <c r="W57" s="162">
        <v>42256</v>
      </c>
      <c r="X57" s="12">
        <v>6</v>
      </c>
      <c r="Y57" s="12">
        <v>6.29</v>
      </c>
      <c r="Z57" s="12">
        <v>6</v>
      </c>
      <c r="AA57" s="12">
        <v>6.17</v>
      </c>
      <c r="AB57" s="117">
        <v>124900</v>
      </c>
      <c r="AC57" s="12">
        <v>6.17</v>
      </c>
      <c r="AD57" s="2">
        <f t="shared" si="0"/>
        <v>0.29000000000000004</v>
      </c>
      <c r="AE57" s="167">
        <f t="shared" si="1"/>
        <v>3.005008347245397E-2</v>
      </c>
    </row>
    <row r="58" spans="15:31" x14ac:dyDescent="0.25">
      <c r="W58" s="162">
        <v>42255</v>
      </c>
      <c r="X58" s="12">
        <v>5.85</v>
      </c>
      <c r="Y58" s="12">
        <v>6.05</v>
      </c>
      <c r="Z58" s="12">
        <v>5.75</v>
      </c>
      <c r="AA58" s="12">
        <v>5.99</v>
      </c>
      <c r="AB58" s="117">
        <v>104000</v>
      </c>
      <c r="AC58" s="12">
        <v>5.99</v>
      </c>
      <c r="AD58" s="2">
        <f t="shared" si="0"/>
        <v>0.29999999999999982</v>
      </c>
      <c r="AE58" s="167">
        <f t="shared" si="1"/>
        <v>2.3931623931624069E-2</v>
      </c>
    </row>
    <row r="59" spans="15:31" x14ac:dyDescent="0.25">
      <c r="W59" s="162">
        <v>42251</v>
      </c>
      <c r="X59" s="12">
        <v>5.79</v>
      </c>
      <c r="Y59" s="12">
        <v>5.85</v>
      </c>
      <c r="Z59" s="12">
        <v>5.62</v>
      </c>
      <c r="AA59" s="12">
        <v>5.85</v>
      </c>
      <c r="AB59" s="117">
        <v>63400</v>
      </c>
      <c r="AC59" s="12">
        <v>5.85</v>
      </c>
      <c r="AD59" s="2">
        <f t="shared" si="0"/>
        <v>0.22999999999999954</v>
      </c>
      <c r="AE59" s="167">
        <f t="shared" si="1"/>
        <v>6.8846815834768815E-3</v>
      </c>
    </row>
    <row r="60" spans="15:31" x14ac:dyDescent="0.25">
      <c r="W60" s="162">
        <v>42250</v>
      </c>
      <c r="X60" s="12">
        <v>5.57</v>
      </c>
      <c r="Y60" s="12">
        <v>5.85</v>
      </c>
      <c r="Z60" s="12">
        <v>5.57</v>
      </c>
      <c r="AA60" s="12">
        <v>5.81</v>
      </c>
      <c r="AB60" s="117">
        <v>72800</v>
      </c>
      <c r="AC60" s="12">
        <v>5.81</v>
      </c>
      <c r="AD60" s="2">
        <f t="shared" si="0"/>
        <v>0.27999999999999936</v>
      </c>
      <c r="AE60" s="167">
        <f t="shared" si="1"/>
        <v>8.6805555555555802E-3</v>
      </c>
    </row>
    <row r="61" spans="15:31" x14ac:dyDescent="0.25">
      <c r="W61" s="162">
        <v>42249</v>
      </c>
      <c r="X61" s="12">
        <v>5.77</v>
      </c>
      <c r="Y61" s="12">
        <v>5.86</v>
      </c>
      <c r="Z61" s="12">
        <v>5.55</v>
      </c>
      <c r="AA61" s="12">
        <v>5.76</v>
      </c>
      <c r="AB61" s="117">
        <v>206700</v>
      </c>
      <c r="AC61" s="12">
        <v>5.76</v>
      </c>
      <c r="AD61" s="2">
        <f t="shared" si="0"/>
        <v>0.3100000000000005</v>
      </c>
      <c r="AE61" s="167">
        <f t="shared" si="1"/>
        <v>-1.7331022530329143E-3</v>
      </c>
    </row>
    <row r="62" spans="15:31" x14ac:dyDescent="0.25">
      <c r="W62" s="162">
        <v>42248</v>
      </c>
      <c r="X62" s="12">
        <v>5.33</v>
      </c>
      <c r="Y62" s="12">
        <v>5.84</v>
      </c>
      <c r="Z62" s="12">
        <v>5.23</v>
      </c>
      <c r="AA62" s="12">
        <v>5.77</v>
      </c>
      <c r="AB62" s="117">
        <v>257900</v>
      </c>
      <c r="AC62" s="12">
        <v>5.77</v>
      </c>
      <c r="AD62" s="2">
        <f t="shared" si="0"/>
        <v>0.60999999999999943</v>
      </c>
      <c r="AE62" s="167">
        <f t="shared" si="1"/>
        <v>7.2490706319702447E-2</v>
      </c>
    </row>
    <row r="63" spans="15:31" x14ac:dyDescent="0.25">
      <c r="W63" s="162">
        <v>42247</v>
      </c>
      <c r="X63" s="12">
        <v>5.23</v>
      </c>
      <c r="Y63" s="12">
        <v>5.38</v>
      </c>
      <c r="Z63" s="12">
        <v>5.15</v>
      </c>
      <c r="AA63" s="12">
        <v>5.38</v>
      </c>
      <c r="AB63" s="117">
        <v>43000</v>
      </c>
      <c r="AC63" s="12">
        <v>5.38</v>
      </c>
      <c r="AD63" s="2">
        <f t="shared" si="0"/>
        <v>0.22999999999999954</v>
      </c>
      <c r="AE63" s="167">
        <f t="shared" si="1"/>
        <v>3.4615384615384492E-2</v>
      </c>
    </row>
    <row r="64" spans="15:31" x14ac:dyDescent="0.25">
      <c r="W64" s="162">
        <v>42244</v>
      </c>
      <c r="X64" s="12">
        <v>5.15</v>
      </c>
      <c r="Y64" s="12">
        <v>5.28</v>
      </c>
      <c r="Z64" s="12">
        <v>5</v>
      </c>
      <c r="AA64" s="12">
        <v>5.2</v>
      </c>
      <c r="AB64" s="117">
        <v>78300</v>
      </c>
      <c r="AC64" s="12">
        <v>5.2</v>
      </c>
      <c r="AD64" s="2">
        <f t="shared" si="0"/>
        <v>0.28000000000000025</v>
      </c>
      <c r="AE64" s="167">
        <f t="shared" si="1"/>
        <v>3.8610038610038533E-3</v>
      </c>
    </row>
    <row r="65" spans="23:31" x14ac:dyDescent="0.25">
      <c r="W65" s="162">
        <v>42243</v>
      </c>
      <c r="X65" s="12">
        <v>5.3</v>
      </c>
      <c r="Y65" s="12">
        <v>5.32</v>
      </c>
      <c r="Z65" s="12">
        <v>5.12</v>
      </c>
      <c r="AA65" s="12">
        <v>5.18</v>
      </c>
      <c r="AB65" s="117">
        <v>56100</v>
      </c>
      <c r="AC65" s="12">
        <v>5.18</v>
      </c>
      <c r="AD65" s="2">
        <f t="shared" si="0"/>
        <v>0.20000000000000018</v>
      </c>
      <c r="AE65" s="167">
        <f t="shared" si="1"/>
        <v>1.171875E-2</v>
      </c>
    </row>
    <row r="66" spans="23:31" x14ac:dyDescent="0.25">
      <c r="W66" s="162">
        <v>42242</v>
      </c>
      <c r="X66" s="12">
        <v>5.25</v>
      </c>
      <c r="Y66" s="12">
        <v>5.32</v>
      </c>
      <c r="Z66" s="12">
        <v>5</v>
      </c>
      <c r="AA66" s="12">
        <v>5.12</v>
      </c>
      <c r="AB66" s="117">
        <v>49600</v>
      </c>
      <c r="AC66" s="12">
        <v>5.12</v>
      </c>
      <c r="AD66" s="2">
        <f t="shared" si="0"/>
        <v>0.32000000000000028</v>
      </c>
      <c r="AE66" s="167">
        <f t="shared" si="1"/>
        <v>-9.6711798839458352E-3</v>
      </c>
    </row>
    <row r="67" spans="23:31" x14ac:dyDescent="0.25">
      <c r="W67" s="162">
        <v>42241</v>
      </c>
      <c r="X67" s="12">
        <v>5.6</v>
      </c>
      <c r="Y67" s="12">
        <v>5.67</v>
      </c>
      <c r="Z67" s="12">
        <v>5.0999999999999996</v>
      </c>
      <c r="AA67" s="12">
        <v>5.17</v>
      </c>
      <c r="AB67" s="117">
        <v>137100</v>
      </c>
      <c r="AC67" s="12">
        <v>5.17</v>
      </c>
      <c r="AD67" s="2">
        <f t="shared" ref="AD67:AD68" si="7">Y67-Z67</f>
        <v>0.57000000000000028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1" priority="18">
      <formula>Q7&gt;0</formula>
    </cfRule>
    <cfRule type="expression" dxfId="50" priority="19">
      <formula>Q7&lt;0</formula>
    </cfRule>
  </conditionalFormatting>
  <conditionalFormatting sqref="O32:O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49" priority="11">
      <formula>F11&gt;0</formula>
    </cfRule>
    <cfRule type="expression" dxfId="48" priority="12">
      <formula>F11&lt;0</formula>
    </cfRule>
  </conditionalFormatting>
  <conditionalFormatting sqref="F12">
    <cfRule type="expression" dxfId="47" priority="9">
      <formula>F12&gt;0</formula>
    </cfRule>
    <cfRule type="expression" dxfId="46" priority="10">
      <formula>F12&lt;0</formula>
    </cfRule>
  </conditionalFormatting>
  <conditionalFormatting sqref="F13">
    <cfRule type="expression" dxfId="45" priority="7">
      <formula>F13&gt;0</formula>
    </cfRule>
    <cfRule type="expression" dxfId="44" priority="8">
      <formula>F13&lt;0</formula>
    </cfRule>
  </conditionalFormatting>
  <conditionalFormatting sqref="F14">
    <cfRule type="expression" dxfId="43" priority="5">
      <formula>F14&gt;0</formula>
    </cfRule>
    <cfRule type="expression" dxfId="42" priority="6">
      <formula>F14&lt;0</formula>
    </cfRule>
  </conditionalFormatting>
  <conditionalFormatting sqref="H11:H14">
    <cfRule type="expression" dxfId="1" priority="1">
      <formula>H11&gt;0</formula>
    </cfRule>
    <cfRule type="expression" dxfId="0" priority="2">
      <formula>H11&lt;0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42333</v>
      </c>
      <c r="X2" s="12">
        <v>97.41</v>
      </c>
      <c r="Y2" s="12">
        <v>98.05</v>
      </c>
      <c r="Z2" s="12">
        <v>97.25</v>
      </c>
      <c r="AA2" s="12">
        <v>97.27</v>
      </c>
      <c r="AB2" s="117">
        <v>4336400</v>
      </c>
      <c r="AC2" s="12">
        <v>97.27</v>
      </c>
      <c r="AD2" s="2">
        <f>Y2-Z2</f>
        <v>0.79999999999999716</v>
      </c>
      <c r="AE2" s="167">
        <f>AC2/AC3-1</f>
        <v>-9.2440427280204851E-4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97.27</v>
      </c>
      <c r="W3" s="162">
        <v>42332</v>
      </c>
      <c r="X3" s="12">
        <v>97.57</v>
      </c>
      <c r="Y3" s="12">
        <v>97.88</v>
      </c>
      <c r="Z3" s="12">
        <v>96.46</v>
      </c>
      <c r="AA3" s="12">
        <v>97.36</v>
      </c>
      <c r="AB3" s="117">
        <v>5303500</v>
      </c>
      <c r="AC3" s="12">
        <v>97.36</v>
      </c>
      <c r="AD3" s="2">
        <f t="shared" ref="AD3:AD66" si="0">Y3-Z3</f>
        <v>1.4200000000000017</v>
      </c>
      <c r="AE3" s="167">
        <f t="shared" ref="AE3:AE66" si="1">AC3/AC4-1</f>
        <v>-7.4421449689061614E-3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97.27</v>
      </c>
      <c r="W4" s="162">
        <v>42331</v>
      </c>
      <c r="X4" s="12">
        <v>98.18</v>
      </c>
      <c r="Y4" s="12">
        <v>98.58</v>
      </c>
      <c r="Z4" s="12">
        <v>97.89</v>
      </c>
      <c r="AA4" s="12">
        <v>98.09</v>
      </c>
      <c r="AB4" s="117">
        <v>4174900</v>
      </c>
      <c r="AC4" s="12">
        <v>98.09</v>
      </c>
      <c r="AD4" s="2">
        <f t="shared" si="0"/>
        <v>0.68999999999999773</v>
      </c>
      <c r="AE4" s="167">
        <f t="shared" si="1"/>
        <v>-1.3235593565464887E-3</v>
      </c>
    </row>
    <row r="5" spans="1:31" x14ac:dyDescent="0.25">
      <c r="O5" s="13" t="s">
        <v>67</v>
      </c>
      <c r="Q5" s="3">
        <f>Q4*Q2</f>
        <v>0</v>
      </c>
      <c r="W5" s="162">
        <v>42328</v>
      </c>
      <c r="X5" s="12">
        <v>98.64</v>
      </c>
      <c r="Y5" s="12">
        <v>99.55</v>
      </c>
      <c r="Z5" s="12">
        <v>98.14</v>
      </c>
      <c r="AA5" s="12">
        <v>98.22</v>
      </c>
      <c r="AB5" s="117">
        <v>4695000</v>
      </c>
      <c r="AC5" s="12">
        <v>98.22</v>
      </c>
      <c r="AD5" s="2">
        <f t="shared" si="0"/>
        <v>1.4099999999999966</v>
      </c>
      <c r="AE5" s="167">
        <f t="shared" si="1"/>
        <v>-8.1383519837230356E-4</v>
      </c>
    </row>
    <row r="6" spans="1:31" x14ac:dyDescent="0.25">
      <c r="O6" s="13" t="s">
        <v>64</v>
      </c>
      <c r="Q6" s="2">
        <f>Q3*Q2</f>
        <v>0</v>
      </c>
      <c r="W6" s="162">
        <v>42327</v>
      </c>
      <c r="X6" s="12">
        <v>97.97</v>
      </c>
      <c r="Y6" s="12">
        <v>98.89</v>
      </c>
      <c r="Z6" s="12">
        <v>97.83</v>
      </c>
      <c r="AA6" s="12">
        <v>98.3</v>
      </c>
      <c r="AB6" s="117">
        <v>4365100</v>
      </c>
      <c r="AC6" s="12">
        <v>98.3</v>
      </c>
      <c r="AD6" s="2">
        <f t="shared" si="0"/>
        <v>1.0600000000000023</v>
      </c>
      <c r="AE6" s="167">
        <f t="shared" si="1"/>
        <v>6.038276532596587E-3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42326</v>
      </c>
      <c r="X7" s="12">
        <v>97.63</v>
      </c>
      <c r="Y7" s="12">
        <v>97.86</v>
      </c>
      <c r="Z7" s="12">
        <v>96.84</v>
      </c>
      <c r="AA7" s="12">
        <v>97.71</v>
      </c>
      <c r="AB7" s="117">
        <v>4187900</v>
      </c>
      <c r="AC7" s="12">
        <v>97.71</v>
      </c>
      <c r="AD7" s="2">
        <f t="shared" si="0"/>
        <v>1.019999999999996</v>
      </c>
      <c r="AE7" s="167">
        <f t="shared" si="1"/>
        <v>1.6401845207585364E-3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42325</v>
      </c>
      <c r="X8" s="12">
        <v>98.17</v>
      </c>
      <c r="Y8" s="12">
        <v>98.3</v>
      </c>
      <c r="Z8" s="12">
        <v>97.4</v>
      </c>
      <c r="AA8" s="12">
        <v>97.55</v>
      </c>
      <c r="AB8" s="117">
        <v>4514300</v>
      </c>
      <c r="AC8" s="12">
        <v>97.55</v>
      </c>
      <c r="AD8" s="2">
        <f t="shared" si="0"/>
        <v>0.89999999999999147</v>
      </c>
      <c r="AE8" s="167">
        <f t="shared" si="1"/>
        <v>-2.8621077379127335E-3</v>
      </c>
    </row>
    <row r="9" spans="1:31" x14ac:dyDescent="0.25">
      <c r="W9" s="162">
        <v>42324</v>
      </c>
      <c r="X9" s="12">
        <v>96.56</v>
      </c>
      <c r="Y9" s="12">
        <v>97.86</v>
      </c>
      <c r="Z9" s="12">
        <v>96.38</v>
      </c>
      <c r="AA9" s="12">
        <v>97.83</v>
      </c>
      <c r="AB9" s="117">
        <v>5098700</v>
      </c>
      <c r="AC9" s="12">
        <v>97.83</v>
      </c>
      <c r="AD9" s="2">
        <f t="shared" si="0"/>
        <v>1.480000000000004</v>
      </c>
      <c r="AE9" s="167">
        <f t="shared" si="1"/>
        <v>1.3992537313432862E-2</v>
      </c>
    </row>
    <row r="10" spans="1:31" x14ac:dyDescent="0.25">
      <c r="W10" s="162">
        <v>42321</v>
      </c>
      <c r="X10" s="12">
        <v>98.72</v>
      </c>
      <c r="Y10" s="12">
        <v>99.64</v>
      </c>
      <c r="Z10" s="12">
        <v>96.39</v>
      </c>
      <c r="AA10" s="12">
        <v>96.48</v>
      </c>
      <c r="AB10" s="117">
        <v>6025100</v>
      </c>
      <c r="AC10" s="12">
        <v>96.48</v>
      </c>
      <c r="AD10" s="2">
        <f t="shared" si="0"/>
        <v>3.25</v>
      </c>
      <c r="AE10" s="167">
        <f t="shared" si="1"/>
        <v>-2.7615400120943323E-2</v>
      </c>
    </row>
    <row r="11" spans="1:31" x14ac:dyDescent="0.25">
      <c r="W11" s="162">
        <v>42320</v>
      </c>
      <c r="X11" s="12">
        <v>97.26</v>
      </c>
      <c r="Y11" s="12">
        <v>99.73</v>
      </c>
      <c r="Z11" s="12">
        <v>96.88</v>
      </c>
      <c r="AA11" s="12">
        <v>99.22</v>
      </c>
      <c r="AB11" s="117">
        <v>8803600</v>
      </c>
      <c r="AC11" s="12">
        <v>99.22</v>
      </c>
      <c r="AD11" s="2">
        <f t="shared" si="0"/>
        <v>2.8500000000000085</v>
      </c>
      <c r="AE11" s="167">
        <f t="shared" si="1"/>
        <v>9.7699979645837765E-3</v>
      </c>
    </row>
    <row r="12" spans="1:31" x14ac:dyDescent="0.25">
      <c r="W12" s="162">
        <v>42319</v>
      </c>
      <c r="X12" s="12">
        <v>99.04</v>
      </c>
      <c r="Y12" s="12">
        <v>99.4</v>
      </c>
      <c r="Z12" s="12">
        <v>98.07</v>
      </c>
      <c r="AA12" s="12">
        <v>98.26</v>
      </c>
      <c r="AB12" s="117">
        <v>2165900</v>
      </c>
      <c r="AC12" s="12">
        <v>98.26</v>
      </c>
      <c r="AD12" s="2">
        <f t="shared" si="0"/>
        <v>1.3300000000000125</v>
      </c>
      <c r="AE12" s="167">
        <f t="shared" si="1"/>
        <v>-4.2561815970815209E-3</v>
      </c>
    </row>
    <row r="13" spans="1:31" x14ac:dyDescent="0.25">
      <c r="W13" s="162">
        <v>42318</v>
      </c>
      <c r="X13" s="12">
        <v>98.83</v>
      </c>
      <c r="Y13" s="12">
        <v>99.42</v>
      </c>
      <c r="Z13" s="12">
        <v>97.95</v>
      </c>
      <c r="AA13" s="12">
        <v>98.68</v>
      </c>
      <c r="AB13" s="117">
        <v>2738500</v>
      </c>
      <c r="AC13" s="12">
        <v>98.68</v>
      </c>
      <c r="AD13" s="2">
        <f t="shared" si="0"/>
        <v>1.4699999999999989</v>
      </c>
      <c r="AE13" s="167" t="e">
        <f t="shared" si="1"/>
        <v>#DIV/0!</v>
      </c>
    </row>
    <row r="14" spans="1:31" x14ac:dyDescent="0.25">
      <c r="W14" s="162">
        <v>42318</v>
      </c>
      <c r="X14" s="12" t="s">
        <v>197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W15" s="162">
        <v>42317</v>
      </c>
      <c r="X15" s="12">
        <v>100.6</v>
      </c>
      <c r="Y15" s="12">
        <v>100.84</v>
      </c>
      <c r="Z15" s="12">
        <v>99.21</v>
      </c>
      <c r="AA15" s="12">
        <v>99.66</v>
      </c>
      <c r="AB15" s="117">
        <v>3164700</v>
      </c>
      <c r="AC15" s="12">
        <v>99.02</v>
      </c>
      <c r="AD15" s="2">
        <f t="shared" si="0"/>
        <v>1.6300000000000097</v>
      </c>
      <c r="AE15" s="167">
        <f t="shared" si="1"/>
        <v>-1.128307538691975E-2</v>
      </c>
    </row>
    <row r="16" spans="1:31" x14ac:dyDescent="0.25">
      <c r="W16" s="162">
        <v>42314</v>
      </c>
      <c r="X16" s="12">
        <v>100.04</v>
      </c>
      <c r="Y16" s="12">
        <v>100.8</v>
      </c>
      <c r="Z16" s="12">
        <v>99.29</v>
      </c>
      <c r="AA16" s="12">
        <v>100.8</v>
      </c>
      <c r="AB16" s="117">
        <v>2735100</v>
      </c>
      <c r="AC16" s="12">
        <v>100.15</v>
      </c>
      <c r="AD16" s="2">
        <f t="shared" si="0"/>
        <v>1.5099999999999909</v>
      </c>
      <c r="AE16" s="167">
        <f t="shared" si="1"/>
        <v>0</v>
      </c>
    </row>
    <row r="17" spans="9:31" x14ac:dyDescent="0.25">
      <c r="W17" s="162">
        <v>42313</v>
      </c>
      <c r="X17" s="12">
        <v>100.43</v>
      </c>
      <c r="Y17" s="12">
        <v>100.99</v>
      </c>
      <c r="Z17" s="12">
        <v>99.72</v>
      </c>
      <c r="AA17" s="12">
        <v>100.8</v>
      </c>
      <c r="AB17" s="117">
        <v>2832400</v>
      </c>
      <c r="AC17" s="12">
        <v>100.15</v>
      </c>
      <c r="AD17" s="2">
        <f t="shared" si="0"/>
        <v>1.269999999999996</v>
      </c>
      <c r="AE17" s="167">
        <f t="shared" si="1"/>
        <v>4.6143043434647701E-3</v>
      </c>
    </row>
    <row r="18" spans="9:31" x14ac:dyDescent="0.25">
      <c r="W18" s="162">
        <v>42312</v>
      </c>
      <c r="X18" s="12">
        <v>100.42</v>
      </c>
      <c r="Y18" s="12">
        <v>101.04</v>
      </c>
      <c r="Z18" s="12">
        <v>100</v>
      </c>
      <c r="AA18" s="12">
        <v>100.33</v>
      </c>
      <c r="AB18" s="117">
        <v>3116100</v>
      </c>
      <c r="AC18" s="12">
        <v>99.69</v>
      </c>
      <c r="AD18" s="2">
        <f t="shared" si="0"/>
        <v>1.0400000000000063</v>
      </c>
      <c r="AE18" s="167">
        <f t="shared" si="1"/>
        <v>3.3212560386473022E-3</v>
      </c>
    </row>
    <row r="19" spans="9:31" x14ac:dyDescent="0.25">
      <c r="I19" s="2"/>
      <c r="W19" s="162">
        <v>42311</v>
      </c>
      <c r="X19" s="12">
        <v>99.38</v>
      </c>
      <c r="Y19" s="12">
        <v>100.34</v>
      </c>
      <c r="Z19" s="12">
        <v>98.8</v>
      </c>
      <c r="AA19" s="12">
        <v>100</v>
      </c>
      <c r="AB19" s="117">
        <v>3090000</v>
      </c>
      <c r="AC19" s="12">
        <v>99.36</v>
      </c>
      <c r="AD19" s="2">
        <f t="shared" si="0"/>
        <v>1.5400000000000063</v>
      </c>
      <c r="AE19" s="167">
        <f t="shared" si="1"/>
        <v>6.1772151898733529E-3</v>
      </c>
    </row>
    <row r="20" spans="9:31" x14ac:dyDescent="0.25">
      <c r="W20" s="162">
        <v>42310</v>
      </c>
      <c r="X20" s="12">
        <v>98.82</v>
      </c>
      <c r="Y20" s="12">
        <v>99.58</v>
      </c>
      <c r="Z20" s="12">
        <v>98.35</v>
      </c>
      <c r="AA20" s="12">
        <v>99.39</v>
      </c>
      <c r="AB20" s="117">
        <v>3067500</v>
      </c>
      <c r="AC20" s="12">
        <v>98.75</v>
      </c>
      <c r="AD20" s="2">
        <f t="shared" si="0"/>
        <v>1.230000000000004</v>
      </c>
      <c r="AE20" s="167">
        <f t="shared" si="1"/>
        <v>9.9202290857025588E-3</v>
      </c>
    </row>
    <row r="21" spans="9:31" x14ac:dyDescent="0.25">
      <c r="W21" s="162">
        <v>42307</v>
      </c>
      <c r="X21" s="12">
        <v>99.03</v>
      </c>
      <c r="Y21" s="12">
        <v>99.18</v>
      </c>
      <c r="Z21" s="12">
        <v>98.26</v>
      </c>
      <c r="AA21" s="12">
        <v>98.41</v>
      </c>
      <c r="AB21" s="117">
        <v>4010900</v>
      </c>
      <c r="AC21" s="12">
        <v>97.78</v>
      </c>
      <c r="AD21" s="2">
        <f t="shared" si="0"/>
        <v>0.92000000000000171</v>
      </c>
      <c r="AE21" s="167">
        <f t="shared" si="1"/>
        <v>-6.4017884361344812E-3</v>
      </c>
    </row>
    <row r="22" spans="9:31" x14ac:dyDescent="0.25">
      <c r="W22" s="162">
        <v>42306</v>
      </c>
      <c r="X22" s="12">
        <v>99.24</v>
      </c>
      <c r="Y22" s="12">
        <v>99.61</v>
      </c>
      <c r="Z22" s="12">
        <v>98.24</v>
      </c>
      <c r="AA22" s="12">
        <v>99.05</v>
      </c>
      <c r="AB22" s="117">
        <v>3287300</v>
      </c>
      <c r="AC22" s="12">
        <v>98.41</v>
      </c>
      <c r="AD22" s="2">
        <f t="shared" si="0"/>
        <v>1.3700000000000045</v>
      </c>
      <c r="AE22" s="167">
        <f t="shared" si="1"/>
        <v>-2.7361167409810649E-3</v>
      </c>
    </row>
    <row r="23" spans="9:31" x14ac:dyDescent="0.25">
      <c r="W23" s="162">
        <v>42305</v>
      </c>
      <c r="X23" s="12">
        <v>99.37</v>
      </c>
      <c r="Y23" s="12">
        <v>99.52</v>
      </c>
      <c r="Z23" s="12">
        <v>98.17</v>
      </c>
      <c r="AA23" s="12">
        <v>99.32</v>
      </c>
      <c r="AB23" s="117">
        <v>3829900</v>
      </c>
      <c r="AC23" s="12">
        <v>98.68</v>
      </c>
      <c r="AD23" s="2">
        <f t="shared" si="0"/>
        <v>1.3499999999999943</v>
      </c>
      <c r="AE23" s="167">
        <f t="shared" si="1"/>
        <v>4.3765903307888543E-3</v>
      </c>
    </row>
    <row r="24" spans="9:31" x14ac:dyDescent="0.25">
      <c r="W24" s="162">
        <v>42304</v>
      </c>
      <c r="X24" s="12">
        <v>99.8</v>
      </c>
      <c r="Y24" s="12">
        <v>99.97</v>
      </c>
      <c r="Z24" s="12">
        <v>98.71</v>
      </c>
      <c r="AA24" s="12">
        <v>98.88</v>
      </c>
      <c r="AB24" s="117">
        <v>3396500</v>
      </c>
      <c r="AC24" s="12">
        <v>98.25</v>
      </c>
      <c r="AD24" s="2">
        <f t="shared" si="0"/>
        <v>1.2600000000000051</v>
      </c>
      <c r="AE24" s="167">
        <f t="shared" si="1"/>
        <v>-1.345516618134357E-2</v>
      </c>
    </row>
    <row r="25" spans="9:31" x14ac:dyDescent="0.25">
      <c r="W25" s="162">
        <v>42303</v>
      </c>
      <c r="X25" s="12">
        <v>100.62</v>
      </c>
      <c r="Y25" s="12">
        <v>100.98</v>
      </c>
      <c r="Z25" s="12">
        <v>100</v>
      </c>
      <c r="AA25" s="12">
        <v>100.23</v>
      </c>
      <c r="AB25" s="117">
        <v>2701000</v>
      </c>
      <c r="AC25" s="12">
        <v>99.59</v>
      </c>
      <c r="AD25" s="2">
        <f t="shared" si="0"/>
        <v>0.98000000000000398</v>
      </c>
      <c r="AE25" s="167">
        <f t="shared" si="1"/>
        <v>-3.8011403421025491E-3</v>
      </c>
    </row>
    <row r="26" spans="9:31" x14ac:dyDescent="0.25">
      <c r="W26" s="162">
        <v>42300</v>
      </c>
      <c r="X26" s="12">
        <v>100.46</v>
      </c>
      <c r="Y26" s="12">
        <v>100.9</v>
      </c>
      <c r="Z26" s="12">
        <v>100.18</v>
      </c>
      <c r="AA26" s="12">
        <v>100.62</v>
      </c>
      <c r="AB26" s="117">
        <v>5032900</v>
      </c>
      <c r="AC26" s="12">
        <v>99.97</v>
      </c>
      <c r="AD26" s="2">
        <f t="shared" si="0"/>
        <v>0.71999999999999886</v>
      </c>
      <c r="AE26" s="167">
        <f t="shared" si="1"/>
        <v>8.2702975289963288E-3</v>
      </c>
    </row>
    <row r="27" spans="9:31" x14ac:dyDescent="0.25">
      <c r="W27" s="162">
        <v>42299</v>
      </c>
      <c r="X27" s="12">
        <v>98.29</v>
      </c>
      <c r="Y27" s="12">
        <v>100.23</v>
      </c>
      <c r="Z27" s="12">
        <v>98.1</v>
      </c>
      <c r="AA27" s="12">
        <v>99.79</v>
      </c>
      <c r="AB27" s="117">
        <v>5722400</v>
      </c>
      <c r="AC27" s="12">
        <v>99.15</v>
      </c>
      <c r="AD27" s="2">
        <f t="shared" si="0"/>
        <v>2.1300000000000097</v>
      </c>
      <c r="AE27" s="167">
        <f t="shared" si="1"/>
        <v>1.8594616807068087E-2</v>
      </c>
    </row>
    <row r="28" spans="9:31" x14ac:dyDescent="0.25">
      <c r="W28" s="162">
        <v>42298</v>
      </c>
      <c r="X28" s="12">
        <v>96.24</v>
      </c>
      <c r="Y28" s="12">
        <v>98.68</v>
      </c>
      <c r="Z28" s="12">
        <v>96.02</v>
      </c>
      <c r="AA28" s="12">
        <v>97.97</v>
      </c>
      <c r="AB28" s="117">
        <v>10498900</v>
      </c>
      <c r="AC28" s="12">
        <v>97.34</v>
      </c>
      <c r="AD28" s="2">
        <f t="shared" si="0"/>
        <v>2.6600000000000108</v>
      </c>
      <c r="AE28" s="167">
        <f t="shared" si="1"/>
        <v>2.4523734343753212E-2</v>
      </c>
    </row>
    <row r="29" spans="9:31" x14ac:dyDescent="0.25">
      <c r="W29" s="162">
        <v>42297</v>
      </c>
      <c r="X29" s="12">
        <v>94.33</v>
      </c>
      <c r="Y29" s="12">
        <v>97.69</v>
      </c>
      <c r="Z29" s="12">
        <v>93.08</v>
      </c>
      <c r="AA29" s="12">
        <v>95.62</v>
      </c>
      <c r="AB29" s="117">
        <v>9005200</v>
      </c>
      <c r="AC29" s="12">
        <v>95.01</v>
      </c>
      <c r="AD29" s="2">
        <f t="shared" si="0"/>
        <v>4.6099999999999994</v>
      </c>
      <c r="AE29" s="167">
        <f t="shared" si="1"/>
        <v>3.8814782418543858E-2</v>
      </c>
    </row>
    <row r="30" spans="9:31" x14ac:dyDescent="0.25">
      <c r="W30" s="162">
        <v>42296</v>
      </c>
      <c r="X30" s="12">
        <v>92.5</v>
      </c>
      <c r="Y30" s="12">
        <v>92.85</v>
      </c>
      <c r="Z30" s="12">
        <v>91.21</v>
      </c>
      <c r="AA30" s="12">
        <v>92.05</v>
      </c>
      <c r="AB30" s="117">
        <v>5513800</v>
      </c>
      <c r="AC30" s="12">
        <v>91.46</v>
      </c>
      <c r="AD30" s="2">
        <f t="shared" si="0"/>
        <v>1.6400000000000006</v>
      </c>
      <c r="AE30" s="167">
        <f t="shared" si="1"/>
        <v>-1.0173160173160278E-2</v>
      </c>
    </row>
    <row r="31" spans="9:31" x14ac:dyDescent="0.25">
      <c r="W31" s="162">
        <v>42293</v>
      </c>
      <c r="X31" s="12">
        <v>94</v>
      </c>
      <c r="Y31" s="12">
        <v>94.15</v>
      </c>
      <c r="Z31" s="12">
        <v>92.63</v>
      </c>
      <c r="AA31" s="12">
        <v>93</v>
      </c>
      <c r="AB31" s="117">
        <v>3085400</v>
      </c>
      <c r="AC31" s="12">
        <v>92.4</v>
      </c>
      <c r="AD31" s="2">
        <f t="shared" si="0"/>
        <v>1.5200000000000102</v>
      </c>
      <c r="AE31" s="167">
        <f t="shared" si="1"/>
        <v>-1.9442644199609838E-3</v>
      </c>
    </row>
    <row r="32" spans="9:31" x14ac:dyDescent="0.25">
      <c r="W32" s="162">
        <v>42292</v>
      </c>
      <c r="X32" s="12">
        <v>92.71</v>
      </c>
      <c r="Y32" s="12">
        <v>93.23</v>
      </c>
      <c r="Z32" s="12">
        <v>92.15</v>
      </c>
      <c r="AA32" s="12">
        <v>93.18</v>
      </c>
      <c r="AB32" s="117">
        <v>3829800</v>
      </c>
      <c r="AC32" s="12">
        <v>92.58</v>
      </c>
      <c r="AD32" s="2">
        <f t="shared" si="0"/>
        <v>1.0799999999999983</v>
      </c>
      <c r="AE32" s="167">
        <f t="shared" si="1"/>
        <v>1.0919414719370968E-2</v>
      </c>
    </row>
    <row r="33" spans="15:31" x14ac:dyDescent="0.25">
      <c r="W33" s="162">
        <v>42291</v>
      </c>
      <c r="X33" s="12">
        <v>94.27</v>
      </c>
      <c r="Y33" s="12">
        <v>94.86</v>
      </c>
      <c r="Z33" s="12">
        <v>91.76</v>
      </c>
      <c r="AA33" s="12">
        <v>92.17</v>
      </c>
      <c r="AB33" s="117">
        <v>5608300</v>
      </c>
      <c r="AC33" s="12">
        <v>91.58</v>
      </c>
      <c r="AD33" s="2">
        <f t="shared" si="0"/>
        <v>3.0999999999999943</v>
      </c>
      <c r="AE33" s="167">
        <f t="shared" si="1"/>
        <v>-2.2312373225152116E-2</v>
      </c>
    </row>
    <row r="34" spans="15:31" x14ac:dyDescent="0.25">
      <c r="W34" s="162">
        <v>42290</v>
      </c>
      <c r="X34" s="12">
        <v>94.17</v>
      </c>
      <c r="Y34" s="12">
        <v>94.75</v>
      </c>
      <c r="Z34" s="12">
        <v>93.64</v>
      </c>
      <c r="AA34" s="12">
        <v>94.28</v>
      </c>
      <c r="AB34" s="117">
        <v>4079300</v>
      </c>
      <c r="AC34" s="12">
        <v>93.67</v>
      </c>
      <c r="AD34" s="2">
        <f t="shared" si="0"/>
        <v>1.1099999999999994</v>
      </c>
      <c r="AE34" s="167">
        <f t="shared" si="1"/>
        <v>-1.2128242986711557E-2</v>
      </c>
    </row>
    <row r="35" spans="15:31" x14ac:dyDescent="0.25">
      <c r="W35" s="162">
        <v>42289</v>
      </c>
      <c r="X35" s="12">
        <v>94.94</v>
      </c>
      <c r="Y35" s="12">
        <v>95.47</v>
      </c>
      <c r="Z35" s="12">
        <v>94.61</v>
      </c>
      <c r="AA35" s="12">
        <v>95.43</v>
      </c>
      <c r="AB35" s="117">
        <v>3194900</v>
      </c>
      <c r="AC35" s="12">
        <v>94.82</v>
      </c>
      <c r="AD35" s="2">
        <f t="shared" si="0"/>
        <v>0.85999999999999943</v>
      </c>
      <c r="AE35" s="167">
        <f t="shared" si="1"/>
        <v>6.3317855635269815E-4</v>
      </c>
    </row>
    <row r="36" spans="15:31" x14ac:dyDescent="0.25">
      <c r="W36" s="162">
        <v>42286</v>
      </c>
      <c r="X36" s="12">
        <v>94.67</v>
      </c>
      <c r="Y36" s="12">
        <v>95.94</v>
      </c>
      <c r="Z36" s="12">
        <v>94.51</v>
      </c>
      <c r="AA36" s="12">
        <v>95.37</v>
      </c>
      <c r="AB36" s="117">
        <v>4099900</v>
      </c>
      <c r="AC36" s="12">
        <v>94.76</v>
      </c>
      <c r="AD36" s="2">
        <f t="shared" si="0"/>
        <v>1.4299999999999926</v>
      </c>
      <c r="AE36" s="167">
        <f t="shared" si="1"/>
        <v>1.1096884336321056E-2</v>
      </c>
    </row>
    <row r="37" spans="15:31" x14ac:dyDescent="0.25">
      <c r="W37" s="162">
        <v>42285</v>
      </c>
      <c r="X37" s="12">
        <v>92.86</v>
      </c>
      <c r="Y37" s="12">
        <v>94.39</v>
      </c>
      <c r="Z37" s="12">
        <v>92.84</v>
      </c>
      <c r="AA37" s="12">
        <v>94.33</v>
      </c>
      <c r="AB37" s="117">
        <v>4051800</v>
      </c>
      <c r="AC37" s="12">
        <v>93.72</v>
      </c>
      <c r="AD37" s="2">
        <f t="shared" si="0"/>
        <v>1.5499999999999972</v>
      </c>
      <c r="AE37" s="167">
        <f t="shared" si="1"/>
        <v>8.7181143041652476E-3</v>
      </c>
    </row>
    <row r="38" spans="15:31" x14ac:dyDescent="0.25">
      <c r="W38" s="162">
        <v>42284</v>
      </c>
      <c r="X38" s="12">
        <v>94</v>
      </c>
      <c r="Y38" s="12">
        <v>94.16</v>
      </c>
      <c r="Z38" s="12">
        <v>92.57</v>
      </c>
      <c r="AA38" s="12">
        <v>93.51</v>
      </c>
      <c r="AB38" s="117">
        <v>3516100</v>
      </c>
      <c r="AC38" s="12">
        <v>92.91</v>
      </c>
      <c r="AD38" s="2">
        <f t="shared" si="0"/>
        <v>1.5900000000000034</v>
      </c>
      <c r="AE38" s="167">
        <f t="shared" si="1"/>
        <v>1.0330578512396826E-2</v>
      </c>
    </row>
    <row r="39" spans="15:31" ht="20.25" thickBot="1" x14ac:dyDescent="0.35">
      <c r="P39" s="338" t="s">
        <v>78</v>
      </c>
      <c r="Q39" s="338"/>
      <c r="T39" s="113" t="s">
        <v>129</v>
      </c>
      <c r="W39" s="162">
        <v>42283</v>
      </c>
      <c r="X39" s="12">
        <v>92.15</v>
      </c>
      <c r="Y39" s="12">
        <v>92.85</v>
      </c>
      <c r="Z39" s="12">
        <v>92.01</v>
      </c>
      <c r="AA39" s="12">
        <v>92.55</v>
      </c>
      <c r="AB39" s="117">
        <v>3386600</v>
      </c>
      <c r="AC39" s="12">
        <v>91.96</v>
      </c>
      <c r="AD39" s="2">
        <f t="shared" si="0"/>
        <v>0.8399999999999892</v>
      </c>
      <c r="AE39" s="167">
        <f t="shared" si="1"/>
        <v>3.1635213264971096E-3</v>
      </c>
    </row>
    <row r="40" spans="15:31" ht="15.75" thickTop="1" x14ac:dyDescent="0.25">
      <c r="O40" s="2"/>
      <c r="P40" s="105">
        <v>1.1000000000000001</v>
      </c>
      <c r="Q40" s="105">
        <f>P40*$Q$4</f>
        <v>106.997</v>
      </c>
      <c r="T40" s="157" t="s">
        <v>114</v>
      </c>
      <c r="U40" s="120">
        <v>97.36</v>
      </c>
      <c r="W40" s="162">
        <v>42282</v>
      </c>
      <c r="X40" s="12">
        <v>90.44</v>
      </c>
      <c r="Y40" s="12">
        <v>92.48</v>
      </c>
      <c r="Z40" s="12">
        <v>90.22</v>
      </c>
      <c r="AA40" s="12">
        <v>92.26</v>
      </c>
      <c r="AB40" s="117">
        <v>4912500</v>
      </c>
      <c r="AC40" s="12">
        <v>91.67</v>
      </c>
      <c r="AD40" s="2">
        <f t="shared" si="0"/>
        <v>2.2600000000000051</v>
      </c>
      <c r="AE40" s="167">
        <f t="shared" si="1"/>
        <v>2.7805807825989515E-2</v>
      </c>
    </row>
    <row r="41" spans="15:31" x14ac:dyDescent="0.25">
      <c r="O41" s="2"/>
      <c r="P41" s="105">
        <v>1.0900000000000001</v>
      </c>
      <c r="Q41" s="105">
        <f t="shared" ref="Q41:Q60" si="2">P41*$Q$4</f>
        <v>106.0243</v>
      </c>
      <c r="T41" s="115" t="s">
        <v>115</v>
      </c>
      <c r="U41" s="110">
        <v>97.41</v>
      </c>
      <c r="W41" s="162">
        <v>42279</v>
      </c>
      <c r="X41" s="12">
        <v>87.49</v>
      </c>
      <c r="Y41" s="12">
        <v>89.89</v>
      </c>
      <c r="Z41" s="12">
        <v>86.82</v>
      </c>
      <c r="AA41" s="12">
        <v>89.77</v>
      </c>
      <c r="AB41" s="117">
        <v>4624200</v>
      </c>
      <c r="AC41" s="12">
        <v>89.19</v>
      </c>
      <c r="AD41" s="2">
        <f t="shared" si="0"/>
        <v>3.0700000000000074</v>
      </c>
      <c r="AE41" s="167">
        <f t="shared" si="1"/>
        <v>1.5947146599840423E-2</v>
      </c>
    </row>
    <row r="42" spans="15:31" x14ac:dyDescent="0.25">
      <c r="O42" s="2"/>
      <c r="P42" s="105">
        <v>1.08</v>
      </c>
      <c r="Q42" s="105">
        <f t="shared" si="2"/>
        <v>105.05160000000001</v>
      </c>
      <c r="T42" s="115" t="s">
        <v>116</v>
      </c>
      <c r="U42" s="110" t="s">
        <v>352</v>
      </c>
      <c r="W42" s="162">
        <v>42278</v>
      </c>
      <c r="X42" s="12">
        <v>88.9</v>
      </c>
      <c r="Y42" s="12">
        <v>89.43</v>
      </c>
      <c r="Z42" s="12">
        <v>87.53</v>
      </c>
      <c r="AA42" s="12">
        <v>88.36</v>
      </c>
      <c r="AB42" s="117">
        <v>3668600</v>
      </c>
      <c r="AC42" s="12">
        <v>87.79</v>
      </c>
      <c r="AD42" s="2">
        <f t="shared" si="0"/>
        <v>1.9000000000000057</v>
      </c>
      <c r="AE42" s="167">
        <f t="shared" si="1"/>
        <v>-7.1250848224383434E-3</v>
      </c>
    </row>
    <row r="43" spans="15:31" x14ac:dyDescent="0.25">
      <c r="O43" s="2"/>
      <c r="P43" s="105">
        <v>1.07</v>
      </c>
      <c r="Q43" s="105">
        <f t="shared" si="2"/>
        <v>104.0789</v>
      </c>
      <c r="T43" s="115" t="s">
        <v>117</v>
      </c>
      <c r="U43" s="110" t="s">
        <v>353</v>
      </c>
      <c r="W43" s="162">
        <v>42277</v>
      </c>
      <c r="X43" s="12">
        <v>88.64</v>
      </c>
      <c r="Y43" s="12">
        <v>89.57</v>
      </c>
      <c r="Z43" s="12">
        <v>88.08</v>
      </c>
      <c r="AA43" s="12">
        <v>88.99</v>
      </c>
      <c r="AB43" s="117">
        <v>5065900</v>
      </c>
      <c r="AC43" s="12">
        <v>88.42</v>
      </c>
      <c r="AD43" s="2">
        <f t="shared" si="0"/>
        <v>1.4899999999999949</v>
      </c>
      <c r="AE43" s="167">
        <f t="shared" si="1"/>
        <v>1.1439029970258474E-2</v>
      </c>
    </row>
    <row r="44" spans="15:31" x14ac:dyDescent="0.25">
      <c r="O44" s="2"/>
      <c r="P44" s="105">
        <v>1.06</v>
      </c>
      <c r="Q44" s="105">
        <f t="shared" si="2"/>
        <v>103.1062</v>
      </c>
      <c r="T44" s="115" t="s">
        <v>118</v>
      </c>
      <c r="U44" s="110">
        <v>108.56</v>
      </c>
      <c r="W44" s="162">
        <v>42276</v>
      </c>
      <c r="X44" s="12">
        <v>86.58</v>
      </c>
      <c r="Y44" s="12">
        <v>88.08</v>
      </c>
      <c r="Z44" s="12">
        <v>86.46</v>
      </c>
      <c r="AA44" s="12">
        <v>87.98</v>
      </c>
      <c r="AB44" s="117">
        <v>4117600</v>
      </c>
      <c r="AC44" s="12">
        <v>87.42</v>
      </c>
      <c r="AD44" s="2">
        <f t="shared" si="0"/>
        <v>1.6200000000000045</v>
      </c>
      <c r="AE44" s="167">
        <f t="shared" si="1"/>
        <v>1.3330242262663772E-2</v>
      </c>
    </row>
    <row r="45" spans="15:31" x14ac:dyDescent="0.25">
      <c r="O45" s="2"/>
      <c r="P45" s="105">
        <v>1.05</v>
      </c>
      <c r="Q45" s="105">
        <f t="shared" si="2"/>
        <v>102.1335</v>
      </c>
      <c r="T45" s="115" t="s">
        <v>119</v>
      </c>
      <c r="U45" s="110">
        <v>1.16642</v>
      </c>
      <c r="W45" s="162">
        <v>42275</v>
      </c>
      <c r="X45" s="12">
        <v>86.6</v>
      </c>
      <c r="Y45" s="12">
        <v>87.47</v>
      </c>
      <c r="Z45" s="12">
        <v>86.29</v>
      </c>
      <c r="AA45" s="12">
        <v>86.83</v>
      </c>
      <c r="AB45" s="117">
        <v>5343700</v>
      </c>
      <c r="AC45" s="12">
        <v>86.27</v>
      </c>
      <c r="AD45" s="2">
        <f t="shared" si="0"/>
        <v>1.1799999999999926</v>
      </c>
      <c r="AE45" s="167">
        <f t="shared" si="1"/>
        <v>-5.4184920451925134E-3</v>
      </c>
    </row>
    <row r="46" spans="15:31" x14ac:dyDescent="0.25">
      <c r="O46" s="2"/>
      <c r="P46" s="105">
        <v>1.04</v>
      </c>
      <c r="Q46" s="105">
        <f t="shared" si="2"/>
        <v>101.16079999999999</v>
      </c>
      <c r="T46" s="115" t="s">
        <v>120</v>
      </c>
      <c r="U46" s="110" t="s">
        <v>160</v>
      </c>
      <c r="W46" s="162">
        <v>42272</v>
      </c>
      <c r="X46" s="12">
        <v>87.63</v>
      </c>
      <c r="Y46" s="12">
        <v>88.17</v>
      </c>
      <c r="Z46" s="12">
        <v>86.73</v>
      </c>
      <c r="AA46" s="12">
        <v>87.3</v>
      </c>
      <c r="AB46" s="117">
        <v>7447600</v>
      </c>
      <c r="AC46" s="12">
        <v>86.74</v>
      </c>
      <c r="AD46" s="2">
        <f t="shared" si="0"/>
        <v>1.4399999999999977</v>
      </c>
      <c r="AE46" s="167">
        <f t="shared" si="1"/>
        <v>5.5645722235102557E-3</v>
      </c>
    </row>
    <row r="47" spans="15:31" x14ac:dyDescent="0.25">
      <c r="O47" s="2"/>
      <c r="P47" s="105">
        <v>1.03</v>
      </c>
      <c r="Q47" s="105">
        <f t="shared" si="2"/>
        <v>100.18809999999999</v>
      </c>
      <c r="T47" s="115"/>
      <c r="U47" s="110"/>
      <c r="W47" s="162">
        <v>42271</v>
      </c>
      <c r="X47" s="12">
        <v>85.75</v>
      </c>
      <c r="Y47" s="12">
        <v>86.99</v>
      </c>
      <c r="Z47" s="12">
        <v>85.5</v>
      </c>
      <c r="AA47" s="12">
        <v>86.82</v>
      </c>
      <c r="AB47" s="117">
        <v>7126800</v>
      </c>
      <c r="AC47" s="12">
        <v>86.26</v>
      </c>
      <c r="AD47" s="2">
        <f t="shared" si="0"/>
        <v>1.4899999999999949</v>
      </c>
      <c r="AE47" s="167">
        <f t="shared" si="1"/>
        <v>-1.6203703703703276E-3</v>
      </c>
    </row>
    <row r="48" spans="15:31" x14ac:dyDescent="0.25">
      <c r="O48" s="2"/>
      <c r="P48" s="105">
        <v>1.02</v>
      </c>
      <c r="Q48" s="105">
        <f t="shared" si="2"/>
        <v>99.215400000000002</v>
      </c>
      <c r="T48" s="115" t="s">
        <v>121</v>
      </c>
      <c r="U48" s="110" t="s">
        <v>354</v>
      </c>
      <c r="W48" s="162">
        <v>42270</v>
      </c>
      <c r="X48" s="12">
        <v>88.15</v>
      </c>
      <c r="Y48" s="12">
        <v>88.38</v>
      </c>
      <c r="Z48" s="12">
        <v>85.9</v>
      </c>
      <c r="AA48" s="12">
        <v>86.96</v>
      </c>
      <c r="AB48" s="117">
        <v>7324200</v>
      </c>
      <c r="AC48" s="12">
        <v>86.4</v>
      </c>
      <c r="AD48" s="2">
        <f t="shared" si="0"/>
        <v>2.4799999999999898</v>
      </c>
      <c r="AE48" s="167">
        <f t="shared" si="1"/>
        <v>-1.4036288942143038E-2</v>
      </c>
    </row>
    <row r="49" spans="15:31" x14ac:dyDescent="0.25">
      <c r="O49" s="2"/>
      <c r="P49" s="105">
        <v>1.01</v>
      </c>
      <c r="Q49" s="105">
        <f t="shared" si="2"/>
        <v>98.242699999999999</v>
      </c>
      <c r="T49" s="115" t="s">
        <v>122</v>
      </c>
      <c r="U49" s="110" t="s">
        <v>196</v>
      </c>
      <c r="W49" s="162">
        <v>42269</v>
      </c>
      <c r="X49" s="12">
        <v>88.98</v>
      </c>
      <c r="Y49" s="12">
        <v>89.7</v>
      </c>
      <c r="Z49" s="12">
        <v>87.66</v>
      </c>
      <c r="AA49" s="12">
        <v>88.2</v>
      </c>
      <c r="AB49" s="117">
        <v>7911700</v>
      </c>
      <c r="AC49" s="12">
        <v>87.63</v>
      </c>
      <c r="AD49" s="2">
        <f t="shared" si="0"/>
        <v>2.0400000000000063</v>
      </c>
      <c r="AE49" s="167">
        <f t="shared" si="1"/>
        <v>-3.6609498680738817E-2</v>
      </c>
    </row>
    <row r="50" spans="15:31" x14ac:dyDescent="0.25">
      <c r="O50" s="2"/>
      <c r="P50" s="105">
        <v>1</v>
      </c>
      <c r="Q50" s="105">
        <f t="shared" si="2"/>
        <v>97.27</v>
      </c>
      <c r="T50" s="115" t="s">
        <v>123</v>
      </c>
      <c r="U50" s="112">
        <v>4336420</v>
      </c>
      <c r="W50" s="162">
        <v>42268</v>
      </c>
      <c r="X50" s="12">
        <v>91.33</v>
      </c>
      <c r="Y50" s="12">
        <v>92.17</v>
      </c>
      <c r="Z50" s="12">
        <v>91</v>
      </c>
      <c r="AA50" s="12">
        <v>91.55</v>
      </c>
      <c r="AB50" s="117">
        <v>2981200</v>
      </c>
      <c r="AC50" s="12">
        <v>90.96</v>
      </c>
      <c r="AD50" s="2">
        <f t="shared" si="0"/>
        <v>1.1700000000000017</v>
      </c>
      <c r="AE50" s="167">
        <f t="shared" si="1"/>
        <v>5.1939440822190708E-3</v>
      </c>
    </row>
    <row r="51" spans="15:31" x14ac:dyDescent="0.25">
      <c r="O51" s="2"/>
      <c r="P51" s="105">
        <v>0.99</v>
      </c>
      <c r="Q51" s="105">
        <f t="shared" si="2"/>
        <v>96.297299999999993</v>
      </c>
      <c r="T51" s="115" t="s">
        <v>126</v>
      </c>
      <c r="U51" s="112">
        <v>4903420</v>
      </c>
      <c r="W51" s="162">
        <v>42265</v>
      </c>
      <c r="X51" s="12">
        <v>92.41</v>
      </c>
      <c r="Y51" s="12">
        <v>92.6</v>
      </c>
      <c r="Z51" s="12">
        <v>90.53</v>
      </c>
      <c r="AA51" s="12">
        <v>91.07</v>
      </c>
      <c r="AB51" s="117">
        <v>10468800</v>
      </c>
      <c r="AC51" s="12">
        <v>90.49</v>
      </c>
      <c r="AD51" s="2">
        <f t="shared" si="0"/>
        <v>2.0699999999999932</v>
      </c>
      <c r="AE51" s="167">
        <f t="shared" si="1"/>
        <v>-2.3945636932369729E-2</v>
      </c>
    </row>
    <row r="52" spans="15:31" x14ac:dyDescent="0.25">
      <c r="O52" s="2"/>
      <c r="P52" s="105">
        <v>0.98</v>
      </c>
      <c r="Q52" s="105">
        <f t="shared" si="2"/>
        <v>95.32459999999999</v>
      </c>
      <c r="T52" s="115" t="s">
        <v>124</v>
      </c>
      <c r="U52" s="110" t="s">
        <v>355</v>
      </c>
      <c r="W52" s="162">
        <v>42264</v>
      </c>
      <c r="X52" s="12">
        <v>93.89</v>
      </c>
      <c r="Y52" s="12">
        <v>94.92</v>
      </c>
      <c r="Z52" s="12">
        <v>93.14</v>
      </c>
      <c r="AA52" s="12">
        <v>93.31</v>
      </c>
      <c r="AB52" s="117">
        <v>5205800</v>
      </c>
      <c r="AC52" s="12">
        <v>92.71</v>
      </c>
      <c r="AD52" s="2">
        <f t="shared" si="0"/>
        <v>1.7800000000000011</v>
      </c>
      <c r="AE52" s="167">
        <f t="shared" si="1"/>
        <v>-6.749517891579293E-3</v>
      </c>
    </row>
    <row r="53" spans="15:31" x14ac:dyDescent="0.25">
      <c r="P53" s="105">
        <v>0.97</v>
      </c>
      <c r="Q53" s="105">
        <f t="shared" si="2"/>
        <v>94.351900000000001</v>
      </c>
      <c r="T53" s="115" t="s">
        <v>127</v>
      </c>
      <c r="U53" s="110">
        <v>15.03</v>
      </c>
      <c r="W53" s="162">
        <v>42263</v>
      </c>
      <c r="X53" s="12">
        <v>92.72</v>
      </c>
      <c r="Y53" s="12">
        <v>94.11</v>
      </c>
      <c r="Z53" s="12">
        <v>92.68</v>
      </c>
      <c r="AA53" s="12">
        <v>93.94</v>
      </c>
      <c r="AB53" s="117">
        <v>3504200</v>
      </c>
      <c r="AC53" s="12">
        <v>93.34</v>
      </c>
      <c r="AD53" s="2">
        <f t="shared" si="0"/>
        <v>1.4299999999999926</v>
      </c>
      <c r="AE53" s="167">
        <f t="shared" si="1"/>
        <v>1.3683753258036502E-2</v>
      </c>
    </row>
    <row r="54" spans="15:31" x14ac:dyDescent="0.25">
      <c r="P54" s="105">
        <v>0.96</v>
      </c>
      <c r="Q54" s="105">
        <f t="shared" si="2"/>
        <v>93.379199999999997</v>
      </c>
      <c r="T54" s="115" t="s">
        <v>128</v>
      </c>
      <c r="U54" s="110">
        <v>6.47</v>
      </c>
      <c r="W54" s="162">
        <v>42262</v>
      </c>
      <c r="X54" s="12">
        <v>92.62</v>
      </c>
      <c r="Y54" s="12">
        <v>93.11</v>
      </c>
      <c r="Z54" s="12">
        <v>92.08</v>
      </c>
      <c r="AA54" s="12">
        <v>92.68</v>
      </c>
      <c r="AB54" s="117">
        <v>4107700</v>
      </c>
      <c r="AC54" s="12">
        <v>92.08</v>
      </c>
      <c r="AD54" s="2">
        <f t="shared" si="0"/>
        <v>1.0300000000000011</v>
      </c>
      <c r="AE54" s="167">
        <f t="shared" si="1"/>
        <v>9.2064883822884358E-3</v>
      </c>
    </row>
    <row r="55" spans="15:31" x14ac:dyDescent="0.25">
      <c r="P55" s="105">
        <v>0.95</v>
      </c>
      <c r="Q55" s="105">
        <f t="shared" si="2"/>
        <v>92.406499999999994</v>
      </c>
      <c r="T55" s="115" t="s">
        <v>125</v>
      </c>
      <c r="U55" s="110" t="s">
        <v>258</v>
      </c>
      <c r="W55" s="162">
        <v>42261</v>
      </c>
      <c r="X55" s="12">
        <v>92.3</v>
      </c>
      <c r="Y55" s="12">
        <v>92.44</v>
      </c>
      <c r="Z55" s="12">
        <v>91.39</v>
      </c>
      <c r="AA55" s="12">
        <v>91.83</v>
      </c>
      <c r="AB55" s="117">
        <v>3279200</v>
      </c>
      <c r="AC55" s="12">
        <v>91.24</v>
      </c>
      <c r="AD55" s="2">
        <f t="shared" si="0"/>
        <v>1.0499999999999972</v>
      </c>
      <c r="AE55" s="167">
        <f t="shared" si="1"/>
        <v>-5.4501853063003702E-3</v>
      </c>
    </row>
    <row r="56" spans="15:31" x14ac:dyDescent="0.25">
      <c r="P56" s="105">
        <v>0.94</v>
      </c>
      <c r="Q56" s="105">
        <f t="shared" si="2"/>
        <v>91.433799999999991</v>
      </c>
      <c r="W56" s="162">
        <v>42258</v>
      </c>
      <c r="X56" s="12">
        <v>91.2</v>
      </c>
      <c r="Y56" s="12">
        <v>92.34</v>
      </c>
      <c r="Z56" s="12">
        <v>91</v>
      </c>
      <c r="AA56" s="12">
        <v>92.33</v>
      </c>
      <c r="AB56" s="117">
        <v>4490200</v>
      </c>
      <c r="AC56" s="12">
        <v>91.74</v>
      </c>
      <c r="AD56" s="2">
        <f t="shared" si="0"/>
        <v>1.3400000000000034</v>
      </c>
      <c r="AE56" s="167">
        <f t="shared" si="1"/>
        <v>1.0241162867525411E-2</v>
      </c>
    </row>
    <row r="57" spans="15:31" x14ac:dyDescent="0.25">
      <c r="P57" s="105">
        <v>0.93</v>
      </c>
      <c r="Q57" s="105">
        <f t="shared" si="2"/>
        <v>90.461100000000002</v>
      </c>
      <c r="W57" s="162">
        <v>42257</v>
      </c>
      <c r="X57" s="12">
        <v>92.04</v>
      </c>
      <c r="Y57" s="12">
        <v>92.09</v>
      </c>
      <c r="Z57" s="12">
        <v>90.89</v>
      </c>
      <c r="AA57" s="12">
        <v>91.4</v>
      </c>
      <c r="AB57" s="117">
        <v>6120700</v>
      </c>
      <c r="AC57" s="12">
        <v>90.81</v>
      </c>
      <c r="AD57" s="2">
        <f t="shared" si="0"/>
        <v>1.2000000000000028</v>
      </c>
      <c r="AE57" s="167">
        <f t="shared" si="1"/>
        <v>-4.9309664694280331E-3</v>
      </c>
    </row>
    <row r="58" spans="15:31" x14ac:dyDescent="0.25">
      <c r="P58" s="105">
        <v>0.92</v>
      </c>
      <c r="Q58" s="105">
        <f t="shared" si="2"/>
        <v>89.488399999999999</v>
      </c>
      <c r="W58" s="162">
        <v>42256</v>
      </c>
      <c r="X58" s="12">
        <v>93.65</v>
      </c>
      <c r="Y58" s="12">
        <v>93.84</v>
      </c>
      <c r="Z58" s="12">
        <v>91.74</v>
      </c>
      <c r="AA58" s="12">
        <v>91.85</v>
      </c>
      <c r="AB58" s="117">
        <v>4783500</v>
      </c>
      <c r="AC58" s="12">
        <v>91.26</v>
      </c>
      <c r="AD58" s="2">
        <f t="shared" si="0"/>
        <v>2.1000000000000085</v>
      </c>
      <c r="AE58" s="167">
        <f t="shared" si="1"/>
        <v>-1.0409889394925154E-2</v>
      </c>
    </row>
    <row r="59" spans="15:31" x14ac:dyDescent="0.25">
      <c r="P59" s="105">
        <v>0.91</v>
      </c>
      <c r="Q59" s="105">
        <f t="shared" si="2"/>
        <v>88.515699999999995</v>
      </c>
      <c r="W59" s="162">
        <v>42255</v>
      </c>
      <c r="X59" s="12">
        <v>92.15</v>
      </c>
      <c r="Y59" s="12">
        <v>92.96</v>
      </c>
      <c r="Z59" s="12">
        <v>91.95</v>
      </c>
      <c r="AA59" s="12">
        <v>92.82</v>
      </c>
      <c r="AB59" s="117">
        <v>4814800</v>
      </c>
      <c r="AC59" s="12">
        <v>92.22</v>
      </c>
      <c r="AD59" s="2">
        <f t="shared" si="0"/>
        <v>1.0099999999999909</v>
      </c>
      <c r="AE59" s="167">
        <f t="shared" si="1"/>
        <v>2.3529411764706021E-2</v>
      </c>
    </row>
    <row r="60" spans="15:31" x14ac:dyDescent="0.25">
      <c r="P60" s="105">
        <v>0.9</v>
      </c>
      <c r="Q60" s="105">
        <f t="shared" si="2"/>
        <v>87.542999999999992</v>
      </c>
      <c r="W60" s="162">
        <v>42251</v>
      </c>
      <c r="X60" s="12">
        <v>90.82</v>
      </c>
      <c r="Y60" s="12">
        <v>91.15</v>
      </c>
      <c r="Z60" s="12">
        <v>90.36</v>
      </c>
      <c r="AA60" s="12">
        <v>90.68</v>
      </c>
      <c r="AB60" s="117">
        <v>4562800</v>
      </c>
      <c r="AC60" s="12">
        <v>90.1</v>
      </c>
      <c r="AD60" s="2">
        <f t="shared" si="0"/>
        <v>0.79000000000000625</v>
      </c>
      <c r="AE60" s="167">
        <f t="shared" si="1"/>
        <v>-1.3359614542268972E-2</v>
      </c>
    </row>
    <row r="61" spans="15:31" x14ac:dyDescent="0.25">
      <c r="W61" s="162">
        <v>42250</v>
      </c>
      <c r="X61" s="12">
        <v>92</v>
      </c>
      <c r="Y61" s="12">
        <v>92.58</v>
      </c>
      <c r="Z61" s="12">
        <v>91.64</v>
      </c>
      <c r="AA61" s="12">
        <v>91.91</v>
      </c>
      <c r="AB61" s="117">
        <v>4534600</v>
      </c>
      <c r="AC61" s="12">
        <v>91.32</v>
      </c>
      <c r="AD61" s="2">
        <f t="shared" si="0"/>
        <v>0.93999999999999773</v>
      </c>
      <c r="AE61" s="167">
        <f t="shared" si="1"/>
        <v>7.3910645339214653E-3</v>
      </c>
    </row>
    <row r="62" spans="15:31" x14ac:dyDescent="0.25">
      <c r="W62" s="162">
        <v>42249</v>
      </c>
      <c r="X62" s="12">
        <v>90.94</v>
      </c>
      <c r="Y62" s="12">
        <v>91.26</v>
      </c>
      <c r="Z62" s="12">
        <v>89.97</v>
      </c>
      <c r="AA62" s="12">
        <v>91.24</v>
      </c>
      <c r="AB62" s="117">
        <v>5642000</v>
      </c>
      <c r="AC62" s="12">
        <v>90.65</v>
      </c>
      <c r="AD62" s="2">
        <f t="shared" si="0"/>
        <v>1.2900000000000063</v>
      </c>
      <c r="AE62" s="167">
        <f t="shared" si="1"/>
        <v>1.6939645501458545E-2</v>
      </c>
    </row>
    <row r="63" spans="15:31" x14ac:dyDescent="0.25">
      <c r="W63" s="162">
        <v>42248</v>
      </c>
      <c r="X63" s="12">
        <v>89.49</v>
      </c>
      <c r="Y63" s="12">
        <v>90.68</v>
      </c>
      <c r="Z63" s="12">
        <v>89.28</v>
      </c>
      <c r="AA63" s="12">
        <v>89.72</v>
      </c>
      <c r="AB63" s="117">
        <v>6786600</v>
      </c>
      <c r="AC63" s="12">
        <v>89.14</v>
      </c>
      <c r="AD63" s="2">
        <f t="shared" si="0"/>
        <v>1.4000000000000057</v>
      </c>
      <c r="AE63" s="167">
        <f t="shared" si="1"/>
        <v>-2.0654801142605983E-2</v>
      </c>
    </row>
    <row r="64" spans="15:31" x14ac:dyDescent="0.25">
      <c r="W64" s="162">
        <v>42247</v>
      </c>
      <c r="X64" s="12">
        <v>91.21</v>
      </c>
      <c r="Y64" s="12">
        <v>92.62</v>
      </c>
      <c r="Z64" s="12">
        <v>90.54</v>
      </c>
      <c r="AA64" s="12">
        <v>91.61</v>
      </c>
      <c r="AB64" s="117">
        <v>7073400</v>
      </c>
      <c r="AC64" s="12">
        <v>91.02</v>
      </c>
      <c r="AD64" s="2">
        <f t="shared" si="0"/>
        <v>2.0799999999999983</v>
      </c>
      <c r="AE64" s="167">
        <f t="shared" si="1"/>
        <v>-1.7487046632124414E-2</v>
      </c>
    </row>
    <row r="65" spans="23:31" x14ac:dyDescent="0.25">
      <c r="W65" s="162">
        <v>42244</v>
      </c>
      <c r="X65" s="12">
        <v>92.85</v>
      </c>
      <c r="Y65" s="12">
        <v>93.55</v>
      </c>
      <c r="Z65" s="12">
        <v>92.67</v>
      </c>
      <c r="AA65" s="12">
        <v>93.24</v>
      </c>
      <c r="AB65" s="117">
        <v>5230200</v>
      </c>
      <c r="AC65" s="12">
        <v>92.64</v>
      </c>
      <c r="AD65" s="2">
        <f t="shared" si="0"/>
        <v>0.87999999999999545</v>
      </c>
      <c r="AE65" s="167">
        <f t="shared" si="1"/>
        <v>-3.2372936225322224E-4</v>
      </c>
    </row>
    <row r="66" spans="23:31" x14ac:dyDescent="0.25">
      <c r="W66" s="162">
        <v>42243</v>
      </c>
      <c r="X66" s="12">
        <v>92.52</v>
      </c>
      <c r="Y66" s="12">
        <v>93.48</v>
      </c>
      <c r="Z66" s="12">
        <v>91.55</v>
      </c>
      <c r="AA66" s="12">
        <v>93.27</v>
      </c>
      <c r="AB66" s="117">
        <v>7473800</v>
      </c>
      <c r="AC66" s="12">
        <v>92.67</v>
      </c>
      <c r="AD66" s="2">
        <f t="shared" si="0"/>
        <v>1.9300000000000068</v>
      </c>
      <c r="AE66" s="167">
        <f t="shared" si="1"/>
        <v>1.8687479388809436E-2</v>
      </c>
    </row>
    <row r="67" spans="23:31" x14ac:dyDescent="0.25">
      <c r="W67" s="162">
        <v>42242</v>
      </c>
      <c r="X67" s="12">
        <v>90.69</v>
      </c>
      <c r="Y67" s="12">
        <v>91.69</v>
      </c>
      <c r="Z67" s="12">
        <v>88.81</v>
      </c>
      <c r="AA67" s="12">
        <v>91.56</v>
      </c>
      <c r="AB67" s="117">
        <v>7380300</v>
      </c>
      <c r="AC67" s="12">
        <v>90.97</v>
      </c>
      <c r="AD67" s="2">
        <f t="shared" ref="AD67:AD68" si="3">Y67-Z67</f>
        <v>2.8799999999999955</v>
      </c>
      <c r="AE67" s="167">
        <f t="shared" ref="AE67" si="4">AC67/AC68-1</f>
        <v>3.1055196645132011E-2</v>
      </c>
    </row>
    <row r="68" spans="23:31" x14ac:dyDescent="0.25">
      <c r="W68" s="162">
        <v>42241</v>
      </c>
      <c r="X68" s="12">
        <v>93.36</v>
      </c>
      <c r="Y68" s="12">
        <v>93.75</v>
      </c>
      <c r="Z68" s="12">
        <v>88.69</v>
      </c>
      <c r="AA68" s="12">
        <v>88.8</v>
      </c>
      <c r="AB68" s="117">
        <v>8283500</v>
      </c>
      <c r="AC68" s="12">
        <v>88.23</v>
      </c>
      <c r="AD68" s="2">
        <f t="shared" si="3"/>
        <v>5.0600000000000023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202</v>
      </c>
      <c r="W2" s="162">
        <v>42333</v>
      </c>
      <c r="X2" s="12">
        <v>113.47</v>
      </c>
      <c r="Y2" s="12">
        <v>115.05</v>
      </c>
      <c r="Z2" s="12">
        <v>113</v>
      </c>
      <c r="AA2" s="12">
        <v>114.41</v>
      </c>
      <c r="AB2" s="117">
        <v>2927700</v>
      </c>
      <c r="AC2" s="12">
        <v>114.41</v>
      </c>
      <c r="AD2" s="2">
        <f>Y2-Z2</f>
        <v>2.0499999999999972</v>
      </c>
      <c r="AE2" s="167">
        <f>AC2/AC3-1</f>
        <v>1.0778337308949615E-2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42332</v>
      </c>
      <c r="X3" s="12">
        <v>111.38</v>
      </c>
      <c r="Y3" s="12">
        <v>113.45</v>
      </c>
      <c r="Z3" s="12">
        <v>111.06</v>
      </c>
      <c r="AA3" s="12">
        <v>113.19</v>
      </c>
      <c r="AB3" s="117">
        <v>3155800</v>
      </c>
      <c r="AC3" s="12">
        <v>113.19</v>
      </c>
      <c r="AD3" s="2">
        <f t="shared" ref="AD3:AD66" si="0">Y3-Z3</f>
        <v>2.3900000000000006</v>
      </c>
      <c r="AE3" s="167">
        <f t="shared" ref="AE3:AE66" si="1">AC3/AC4-1</f>
        <v>9.1833095577746882E-3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114.41</v>
      </c>
      <c r="W4" s="162">
        <v>42331</v>
      </c>
      <c r="X4" s="12">
        <v>112.97</v>
      </c>
      <c r="Y4" s="12">
        <v>114.49</v>
      </c>
      <c r="Z4" s="12">
        <v>112.1</v>
      </c>
      <c r="AA4" s="12">
        <v>112.16</v>
      </c>
      <c r="AB4" s="117">
        <v>3774600</v>
      </c>
      <c r="AC4" s="12">
        <v>112.16</v>
      </c>
      <c r="AD4" s="2">
        <f t="shared" si="0"/>
        <v>2.3900000000000006</v>
      </c>
      <c r="AE4" s="167">
        <f t="shared" si="1"/>
        <v>-7.1700451447287428E-3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1144.0999999999999</v>
      </c>
      <c r="W5" s="162">
        <v>42328</v>
      </c>
      <c r="X5" s="12">
        <v>110.89</v>
      </c>
      <c r="Y5" s="12">
        <v>114.44</v>
      </c>
      <c r="Z5" s="12">
        <v>110.6</v>
      </c>
      <c r="AA5" s="12">
        <v>112.97</v>
      </c>
      <c r="AB5" s="117">
        <v>7050400</v>
      </c>
      <c r="AC5" s="12">
        <v>112.97</v>
      </c>
      <c r="AD5" s="2">
        <f t="shared" si="0"/>
        <v>3.8400000000000034</v>
      </c>
      <c r="AE5" s="167">
        <f t="shared" si="1"/>
        <v>2.1151586368977737E-2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42327</v>
      </c>
      <c r="X6" s="12">
        <v>109.79</v>
      </c>
      <c r="Y6" s="12">
        <v>113.71</v>
      </c>
      <c r="Z6" s="12">
        <v>109.61</v>
      </c>
      <c r="AA6" s="12">
        <v>110.63</v>
      </c>
      <c r="AB6" s="117">
        <v>15496800</v>
      </c>
      <c r="AC6" s="12">
        <v>110.63</v>
      </c>
      <c r="AD6" s="2">
        <f t="shared" si="0"/>
        <v>4.0999999999999943</v>
      </c>
      <c r="AE6" s="167">
        <f t="shared" si="1"/>
        <v>-5.646055437100217E-2</v>
      </c>
    </row>
    <row r="7" spans="1:31" ht="15.75" x14ac:dyDescent="0.25">
      <c r="O7" s="13" t="s">
        <v>65</v>
      </c>
      <c r="Q7" s="2">
        <f>IF(Q2=0, K6+M6-F6,Q5-Q6)</f>
        <v>41.649999999999636</v>
      </c>
      <c r="R7" s="258" t="s">
        <v>230</v>
      </c>
      <c r="W7" s="162">
        <v>42326</v>
      </c>
      <c r="X7" s="12">
        <v>114.25</v>
      </c>
      <c r="Y7" s="12">
        <v>117.53</v>
      </c>
      <c r="Z7" s="12">
        <v>113.75</v>
      </c>
      <c r="AA7" s="12">
        <v>117.25</v>
      </c>
      <c r="AB7" s="117">
        <v>3290200</v>
      </c>
      <c r="AC7" s="12">
        <v>117.25</v>
      </c>
      <c r="AD7" s="2">
        <f t="shared" si="0"/>
        <v>3.7800000000000011</v>
      </c>
      <c r="AE7" s="167">
        <f t="shared" si="1"/>
        <v>2.5002185505726082E-2</v>
      </c>
    </row>
    <row r="8" spans="1:31" x14ac:dyDescent="0.25">
      <c r="B8" s="251" t="s">
        <v>130</v>
      </c>
      <c r="C8" s="251" t="s">
        <v>223</v>
      </c>
      <c r="D8" s="252" t="s">
        <v>222</v>
      </c>
      <c r="E8" s="254" t="s">
        <v>224</v>
      </c>
      <c r="F8" s="255" t="s">
        <v>65</v>
      </c>
      <c r="G8" s="301" t="s">
        <v>234</v>
      </c>
      <c r="H8" s="255" t="s">
        <v>98</v>
      </c>
      <c r="O8" s="13" t="s">
        <v>98</v>
      </c>
      <c r="Q8" s="167">
        <f>(Q4-Q3)/Q3</f>
        <v>3.7779491133384392E-2</v>
      </c>
      <c r="W8" s="162">
        <v>42325</v>
      </c>
      <c r="X8" s="12">
        <v>113.73</v>
      </c>
      <c r="Y8" s="12">
        <v>115.44</v>
      </c>
      <c r="Z8" s="12">
        <v>113.17</v>
      </c>
      <c r="AA8" s="12">
        <v>114.39</v>
      </c>
      <c r="AB8" s="117">
        <v>1966700</v>
      </c>
      <c r="AC8" s="12">
        <v>114.39</v>
      </c>
      <c r="AD8" s="2">
        <f t="shared" si="0"/>
        <v>2.269999999999996</v>
      </c>
      <c r="AE8" s="167">
        <f t="shared" si="1"/>
        <v>5.0079072219293419E-3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G9" s="53">
        <f>IF(C9=0, 0,D9*C9)</f>
        <v>1107.9000000000001</v>
      </c>
      <c r="H9" s="316">
        <f>IF(C9=0, D9, (E9-D9)/D9)</f>
        <v>7.7443812618467348E-2</v>
      </c>
      <c r="W9" s="162">
        <v>42324</v>
      </c>
      <c r="X9" s="12">
        <v>110.9</v>
      </c>
      <c r="Y9" s="12">
        <v>114.14</v>
      </c>
      <c r="Z9" s="12">
        <v>110.79</v>
      </c>
      <c r="AA9" s="12">
        <v>113.82</v>
      </c>
      <c r="AB9" s="117">
        <v>2435000</v>
      </c>
      <c r="AC9" s="12">
        <v>113.82</v>
      </c>
      <c r="AD9" s="2">
        <f t="shared" si="0"/>
        <v>3.3499999999999943</v>
      </c>
      <c r="AE9" s="167">
        <f t="shared" si="1"/>
        <v>2.1631810429943332E-2</v>
      </c>
    </row>
    <row r="10" spans="1:31" x14ac:dyDescent="0.25">
      <c r="B10" s="253">
        <v>42328</v>
      </c>
      <c r="C10" s="12">
        <v>0</v>
      </c>
      <c r="D10" s="265" t="s">
        <v>160</v>
      </c>
      <c r="E10" s="53">
        <v>112.33</v>
      </c>
      <c r="F10" s="53">
        <v>27.05</v>
      </c>
      <c r="G10" s="53">
        <f>IF(C10=0, 0,D10*C10)</f>
        <v>0</v>
      </c>
      <c r="H10" s="316" t="str">
        <f>IF(C10=0, D10, (E10-D10)/D10)</f>
        <v>N/A</v>
      </c>
      <c r="W10" s="162">
        <v>42321</v>
      </c>
      <c r="X10" s="12">
        <v>112.49</v>
      </c>
      <c r="Y10" s="12">
        <v>113.02</v>
      </c>
      <c r="Z10" s="12">
        <v>111.18</v>
      </c>
      <c r="AA10" s="12">
        <v>111.41</v>
      </c>
      <c r="AB10" s="117">
        <v>3646700</v>
      </c>
      <c r="AC10" s="12">
        <v>111.41</v>
      </c>
      <c r="AD10" s="2">
        <f t="shared" si="0"/>
        <v>1.8399999999999892</v>
      </c>
      <c r="AE10" s="167">
        <f t="shared" si="1"/>
        <v>-1.2497784080836682E-2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G11" s="53">
        <f>IF(C11=0, 0,D11*C11)</f>
        <v>1102.5</v>
      </c>
      <c r="H11" s="316">
        <f>IF(C11=0, D11, (E11-D11)/D11)</f>
        <v>2.4489795918367373E-2</v>
      </c>
      <c r="W11" s="162">
        <v>42320</v>
      </c>
      <c r="X11" s="12">
        <v>113.76</v>
      </c>
      <c r="Y11" s="12">
        <v>114.74</v>
      </c>
      <c r="Z11" s="12">
        <v>112.53</v>
      </c>
      <c r="AA11" s="12">
        <v>112.82</v>
      </c>
      <c r="AB11" s="117">
        <v>3306600</v>
      </c>
      <c r="AC11" s="12">
        <v>112.82</v>
      </c>
      <c r="AD11" s="2">
        <f t="shared" si="0"/>
        <v>2.2099999999999937</v>
      </c>
      <c r="AE11" s="167">
        <f t="shared" si="1"/>
        <v>-1.501658809149653E-2</v>
      </c>
    </row>
    <row r="12" spans="1:31" x14ac:dyDescent="0.25">
      <c r="B12" s="12"/>
      <c r="C12" s="12"/>
      <c r="D12" s="53"/>
      <c r="E12" s="53"/>
      <c r="F12" s="53"/>
      <c r="G12" s="53"/>
      <c r="H12" s="316"/>
      <c r="W12" s="162">
        <v>42319</v>
      </c>
      <c r="X12" s="12">
        <v>116.35</v>
      </c>
      <c r="Y12" s="12">
        <v>116.86</v>
      </c>
      <c r="Z12" s="12">
        <v>114.35</v>
      </c>
      <c r="AA12" s="12">
        <v>114.54</v>
      </c>
      <c r="AB12" s="117">
        <v>2346100</v>
      </c>
      <c r="AC12" s="12">
        <v>114.54</v>
      </c>
      <c r="AD12" s="2">
        <f t="shared" si="0"/>
        <v>2.5100000000000051</v>
      </c>
      <c r="AE12" s="167">
        <f t="shared" si="1"/>
        <v>-1.1648977478643463E-2</v>
      </c>
    </row>
    <row r="13" spans="1:31" x14ac:dyDescent="0.25">
      <c r="B13" s="12"/>
      <c r="C13" s="12"/>
      <c r="D13" s="53"/>
      <c r="E13" s="53"/>
      <c r="F13" s="53"/>
      <c r="G13" s="53"/>
      <c r="H13" s="316"/>
      <c r="W13" s="162">
        <v>42318</v>
      </c>
      <c r="X13" s="12">
        <v>114.27</v>
      </c>
      <c r="Y13" s="12">
        <v>116.2</v>
      </c>
      <c r="Z13" s="12">
        <v>114.03</v>
      </c>
      <c r="AA13" s="12">
        <v>115.89</v>
      </c>
      <c r="AB13" s="117">
        <v>2837900</v>
      </c>
      <c r="AC13" s="12">
        <v>115.89</v>
      </c>
      <c r="AD13" s="2">
        <f t="shared" si="0"/>
        <v>2.1700000000000017</v>
      </c>
      <c r="AE13" s="167">
        <f t="shared" si="1"/>
        <v>1.426570978470143E-2</v>
      </c>
    </row>
    <row r="14" spans="1:31" x14ac:dyDescent="0.25">
      <c r="B14" s="12"/>
      <c r="C14" s="12"/>
      <c r="D14" s="53"/>
      <c r="E14" s="53"/>
      <c r="F14" s="53"/>
      <c r="G14" s="53"/>
      <c r="H14" s="316"/>
      <c r="W14" s="162">
        <v>42317</v>
      </c>
      <c r="X14" s="12">
        <v>114.13</v>
      </c>
      <c r="Y14" s="12">
        <v>114.64</v>
      </c>
      <c r="Z14" s="12">
        <v>113.01</v>
      </c>
      <c r="AA14" s="12">
        <v>114.26</v>
      </c>
      <c r="AB14" s="117">
        <v>2734600</v>
      </c>
      <c r="AC14" s="12">
        <v>114.26</v>
      </c>
      <c r="AD14" s="2">
        <f t="shared" si="0"/>
        <v>1.6299999999999955</v>
      </c>
      <c r="AE14" s="167">
        <f t="shared" si="1"/>
        <v>-4.7905234735650115E-3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42314</v>
      </c>
      <c r="X15" s="12">
        <v>115.23</v>
      </c>
      <c r="Y15" s="12">
        <v>115.8</v>
      </c>
      <c r="Z15" s="12">
        <v>114.01</v>
      </c>
      <c r="AA15" s="12">
        <v>114.81</v>
      </c>
      <c r="AB15" s="117">
        <v>4082500</v>
      </c>
      <c r="AC15" s="12">
        <v>114.81</v>
      </c>
      <c r="AD15" s="2">
        <f t="shared" si="0"/>
        <v>1.789999999999992</v>
      </c>
      <c r="AE15" s="167">
        <f t="shared" si="1"/>
        <v>-1.2217155639679955E-2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42313</v>
      </c>
      <c r="X16" s="12">
        <v>114.98</v>
      </c>
      <c r="Y16" s="12">
        <v>116.77</v>
      </c>
      <c r="Z16" s="12">
        <v>113.63</v>
      </c>
      <c r="AA16" s="12">
        <v>116.23</v>
      </c>
      <c r="AB16" s="117">
        <v>3986600</v>
      </c>
      <c r="AC16" s="12">
        <v>116.23</v>
      </c>
      <c r="AD16" s="2">
        <f t="shared" si="0"/>
        <v>3.1400000000000006</v>
      </c>
      <c r="AE16" s="167">
        <f t="shared" si="1"/>
        <v>1.3869504535938715E-2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42312</v>
      </c>
      <c r="X17" s="12">
        <v>117.6</v>
      </c>
      <c r="Y17" s="12">
        <v>117.75</v>
      </c>
      <c r="Z17" s="12">
        <v>114.06</v>
      </c>
      <c r="AA17" s="12">
        <v>114.64</v>
      </c>
      <c r="AB17" s="117">
        <v>5396100</v>
      </c>
      <c r="AC17" s="12">
        <v>114.64</v>
      </c>
      <c r="AD17" s="2">
        <f t="shared" si="0"/>
        <v>3.6899999999999977</v>
      </c>
      <c r="AE17" s="167">
        <f t="shared" si="1"/>
        <v>-2.5667176610572828E-2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42311</v>
      </c>
      <c r="X18" s="12">
        <v>118.17</v>
      </c>
      <c r="Y18" s="12">
        <v>118.46</v>
      </c>
      <c r="Z18" s="12">
        <v>116.25</v>
      </c>
      <c r="AA18" s="12">
        <v>117.66</v>
      </c>
      <c r="AB18" s="117">
        <v>2747900</v>
      </c>
      <c r="AC18" s="12">
        <v>117.66</v>
      </c>
      <c r="AD18" s="2">
        <f t="shared" si="0"/>
        <v>2.2099999999999937</v>
      </c>
      <c r="AE18" s="167">
        <f t="shared" si="1"/>
        <v>-8.6780689190327776E-3</v>
      </c>
    </row>
    <row r="19" spans="2:31" x14ac:dyDescent="0.25">
      <c r="G19" s="3"/>
      <c r="H19" s="317"/>
      <c r="W19" s="162">
        <v>42310</v>
      </c>
      <c r="X19" s="12">
        <v>118.64</v>
      </c>
      <c r="Y19" s="12">
        <v>119.95</v>
      </c>
      <c r="Z19" s="12">
        <v>117.84</v>
      </c>
      <c r="AA19" s="12">
        <v>118.69</v>
      </c>
      <c r="AB19" s="117">
        <v>3862700</v>
      </c>
      <c r="AC19" s="12">
        <v>118.69</v>
      </c>
      <c r="AD19" s="2">
        <f t="shared" si="0"/>
        <v>2.1099999999999994</v>
      </c>
      <c r="AE19" s="167">
        <f t="shared" si="1"/>
        <v>7.7262693156732176E-3</v>
      </c>
    </row>
    <row r="20" spans="2:31" x14ac:dyDescent="0.25">
      <c r="G20" s="3"/>
      <c r="H20" s="317"/>
      <c r="W20" s="162">
        <v>42307</v>
      </c>
      <c r="X20" s="12">
        <v>119.93</v>
      </c>
      <c r="Y20" s="12">
        <v>120.37</v>
      </c>
      <c r="Z20" s="12">
        <v>117.78</v>
      </c>
      <c r="AA20" s="12">
        <v>117.78</v>
      </c>
      <c r="AB20" s="117">
        <v>4197700</v>
      </c>
      <c r="AC20" s="12">
        <v>117.78</v>
      </c>
      <c r="AD20" s="2">
        <f t="shared" si="0"/>
        <v>2.5900000000000034</v>
      </c>
      <c r="AE20" s="167">
        <f t="shared" si="1"/>
        <v>-1.6122295547573273E-2</v>
      </c>
    </row>
    <row r="21" spans="2:31" x14ac:dyDescent="0.25">
      <c r="W21" s="162">
        <v>42306</v>
      </c>
      <c r="X21" s="12">
        <v>119.79</v>
      </c>
      <c r="Y21" s="12">
        <v>121.67</v>
      </c>
      <c r="Z21" s="12">
        <v>119.5</v>
      </c>
      <c r="AA21" s="12">
        <v>119.71</v>
      </c>
      <c r="AB21" s="117">
        <v>3150900</v>
      </c>
      <c r="AC21" s="12">
        <v>119.71</v>
      </c>
      <c r="AD21" s="2">
        <f t="shared" si="0"/>
        <v>2.1700000000000017</v>
      </c>
      <c r="AE21" s="167">
        <f t="shared" si="1"/>
        <v>-5.8440474202714476E-4</v>
      </c>
    </row>
    <row r="22" spans="2:31" x14ac:dyDescent="0.25">
      <c r="W22" s="162">
        <v>42305</v>
      </c>
      <c r="X22" s="12">
        <v>119.76</v>
      </c>
      <c r="Y22" s="12">
        <v>120.14</v>
      </c>
      <c r="Z22" s="12">
        <v>115.91</v>
      </c>
      <c r="AA22" s="12">
        <v>119.78</v>
      </c>
      <c r="AB22" s="117">
        <v>4343400</v>
      </c>
      <c r="AC22" s="12">
        <v>119.78</v>
      </c>
      <c r="AD22" s="2">
        <f t="shared" si="0"/>
        <v>4.230000000000004</v>
      </c>
      <c r="AE22" s="167">
        <f t="shared" si="1"/>
        <v>3.4346988355533625E-3</v>
      </c>
    </row>
    <row r="23" spans="2:31" x14ac:dyDescent="0.25">
      <c r="W23" s="162">
        <v>42304</v>
      </c>
      <c r="X23" s="12">
        <v>116.39</v>
      </c>
      <c r="Y23" s="12">
        <v>119.52</v>
      </c>
      <c r="Z23" s="12">
        <v>115.9</v>
      </c>
      <c r="AA23" s="12">
        <v>119.37</v>
      </c>
      <c r="AB23" s="117">
        <v>4006200</v>
      </c>
      <c r="AC23" s="12">
        <v>119.37</v>
      </c>
      <c r="AD23" s="2">
        <f t="shared" si="0"/>
        <v>3.6199999999999903</v>
      </c>
      <c r="AE23" s="167">
        <f t="shared" si="1"/>
        <v>2.437140650476266E-2</v>
      </c>
    </row>
    <row r="24" spans="2:31" x14ac:dyDescent="0.25">
      <c r="W24" s="162">
        <v>42303</v>
      </c>
      <c r="X24" s="12">
        <v>115.92</v>
      </c>
      <c r="Y24" s="12">
        <v>117</v>
      </c>
      <c r="Z24" s="12">
        <v>115</v>
      </c>
      <c r="AA24" s="12">
        <v>116.53</v>
      </c>
      <c r="AB24" s="117">
        <v>3190400</v>
      </c>
      <c r="AC24" s="12">
        <v>116.53</v>
      </c>
      <c r="AD24" s="2">
        <f t="shared" si="0"/>
        <v>2</v>
      </c>
      <c r="AE24" s="167">
        <f t="shared" si="1"/>
        <v>5.262249827467258E-3</v>
      </c>
    </row>
    <row r="25" spans="2:31" x14ac:dyDescent="0.25">
      <c r="W25" s="162">
        <v>42300</v>
      </c>
      <c r="X25" s="12">
        <v>114.45</v>
      </c>
      <c r="Y25" s="12">
        <v>116.62</v>
      </c>
      <c r="Z25" s="12">
        <v>114.04</v>
      </c>
      <c r="AA25" s="12">
        <v>115.92</v>
      </c>
      <c r="AB25" s="117">
        <v>5442000</v>
      </c>
      <c r="AC25" s="12">
        <v>115.92</v>
      </c>
      <c r="AD25" s="2">
        <f t="shared" si="0"/>
        <v>2.5799999999999983</v>
      </c>
      <c r="AE25" s="167">
        <f t="shared" si="1"/>
        <v>1.8539671382128198E-2</v>
      </c>
    </row>
    <row r="26" spans="2:31" x14ac:dyDescent="0.25">
      <c r="W26" s="162">
        <v>42299</v>
      </c>
      <c r="X26" s="12">
        <v>118.21</v>
      </c>
      <c r="Y26" s="12">
        <v>119.03</v>
      </c>
      <c r="Z26" s="12">
        <v>110.07</v>
      </c>
      <c r="AA26" s="12">
        <v>113.81</v>
      </c>
      <c r="AB26" s="117">
        <v>10449100</v>
      </c>
      <c r="AC26" s="12">
        <v>113.81</v>
      </c>
      <c r="AD26" s="2">
        <f t="shared" si="0"/>
        <v>8.960000000000008</v>
      </c>
      <c r="AE26" s="167">
        <f t="shared" si="1"/>
        <v>-3.6406739480145611E-2</v>
      </c>
    </row>
    <row r="27" spans="2:31" x14ac:dyDescent="0.25">
      <c r="W27" s="162">
        <v>42298</v>
      </c>
      <c r="X27" s="12">
        <v>120.69</v>
      </c>
      <c r="Y27" s="12">
        <v>120.8</v>
      </c>
      <c r="Z27" s="12">
        <v>115.27</v>
      </c>
      <c r="AA27" s="12">
        <v>118.11</v>
      </c>
      <c r="AB27" s="117">
        <v>5305600</v>
      </c>
      <c r="AC27" s="12">
        <v>118.11</v>
      </c>
      <c r="AD27" s="2">
        <f t="shared" si="0"/>
        <v>5.5300000000000011</v>
      </c>
      <c r="AE27" s="167">
        <f t="shared" si="1"/>
        <v>-1.9182859990034884E-2</v>
      </c>
    </row>
    <row r="28" spans="2:31" x14ac:dyDescent="0.25">
      <c r="W28" s="162">
        <v>42297</v>
      </c>
      <c r="X28" s="12">
        <v>120.64</v>
      </c>
      <c r="Y28" s="12">
        <v>121.57</v>
      </c>
      <c r="Z28" s="12">
        <v>119.69</v>
      </c>
      <c r="AA28" s="12">
        <v>120.42</v>
      </c>
      <c r="AB28" s="117">
        <v>3250700</v>
      </c>
      <c r="AC28" s="12">
        <v>120.42</v>
      </c>
      <c r="AD28" s="2">
        <f t="shared" si="0"/>
        <v>1.8799999999999955</v>
      </c>
      <c r="AE28" s="167">
        <f t="shared" si="1"/>
        <v>-2.5677130787707947E-3</v>
      </c>
    </row>
    <row r="29" spans="2:31" x14ac:dyDescent="0.25">
      <c r="W29" s="162">
        <v>42296</v>
      </c>
      <c r="X29" s="12">
        <v>119.78</v>
      </c>
      <c r="Y29" s="12">
        <v>120.91</v>
      </c>
      <c r="Z29" s="12">
        <v>119.2</v>
      </c>
      <c r="AA29" s="12">
        <v>120.73</v>
      </c>
      <c r="AB29" s="117">
        <v>3687900</v>
      </c>
      <c r="AC29" s="12">
        <v>120.73</v>
      </c>
      <c r="AD29" s="2">
        <f t="shared" si="0"/>
        <v>1.7099999999999937</v>
      </c>
      <c r="AE29" s="167">
        <f t="shared" si="1"/>
        <v>6.2510418403067813E-3</v>
      </c>
    </row>
    <row r="30" spans="2:31" x14ac:dyDescent="0.25">
      <c r="W30" s="162">
        <v>42293</v>
      </c>
      <c r="X30" s="12">
        <v>120.85</v>
      </c>
      <c r="Y30" s="12">
        <v>120.85</v>
      </c>
      <c r="Z30" s="12">
        <v>118.58</v>
      </c>
      <c r="AA30" s="12">
        <v>119.98</v>
      </c>
      <c r="AB30" s="117">
        <v>4412300</v>
      </c>
      <c r="AC30" s="12">
        <v>119.98</v>
      </c>
      <c r="AD30" s="2">
        <f t="shared" si="0"/>
        <v>2.269999999999996</v>
      </c>
      <c r="AE30" s="167">
        <f t="shared" si="1"/>
        <v>-1.5810934509444818E-3</v>
      </c>
    </row>
    <row r="31" spans="2:31" x14ac:dyDescent="0.25">
      <c r="W31" s="162">
        <v>42292</v>
      </c>
      <c r="X31" s="12">
        <v>119</v>
      </c>
      <c r="Y31" s="12">
        <v>120.5</v>
      </c>
      <c r="Z31" s="12">
        <v>115.96</v>
      </c>
      <c r="AA31" s="12">
        <v>120.17</v>
      </c>
      <c r="AB31" s="117">
        <v>7975100</v>
      </c>
      <c r="AC31" s="12">
        <v>120.17</v>
      </c>
      <c r="AD31" s="2">
        <f t="shared" si="0"/>
        <v>4.5400000000000063</v>
      </c>
      <c r="AE31" s="167">
        <f t="shared" si="1"/>
        <v>-1.5564839845989886E-2</v>
      </c>
    </row>
    <row r="32" spans="2:31" x14ac:dyDescent="0.25">
      <c r="W32" s="162">
        <v>42291</v>
      </c>
      <c r="X32" s="12">
        <v>123.85</v>
      </c>
      <c r="Y32" s="12">
        <v>125</v>
      </c>
      <c r="Z32" s="12">
        <v>120.84</v>
      </c>
      <c r="AA32" s="12">
        <v>122.07</v>
      </c>
      <c r="AB32" s="117">
        <v>5560900</v>
      </c>
      <c r="AC32" s="12">
        <v>122.07</v>
      </c>
      <c r="AD32" s="2">
        <f t="shared" si="0"/>
        <v>4.1599999999999966</v>
      </c>
      <c r="AE32" s="167">
        <f t="shared" si="1"/>
        <v>-1.5485119767723265E-2</v>
      </c>
    </row>
    <row r="33" spans="15:31" x14ac:dyDescent="0.25">
      <c r="W33" s="162">
        <v>42290</v>
      </c>
      <c r="X33" s="12">
        <v>123.16</v>
      </c>
      <c r="Y33" s="12">
        <v>125.99</v>
      </c>
      <c r="Z33" s="12">
        <v>121.59</v>
      </c>
      <c r="AA33" s="12">
        <v>123.99</v>
      </c>
      <c r="AB33" s="117">
        <v>6630000</v>
      </c>
      <c r="AC33" s="12">
        <v>123.99</v>
      </c>
      <c r="AD33" s="2">
        <f t="shared" si="0"/>
        <v>4.3999999999999915</v>
      </c>
      <c r="AE33" s="167">
        <f t="shared" si="1"/>
        <v>1.2080646477838464E-2</v>
      </c>
    </row>
    <row r="34" spans="15:31" x14ac:dyDescent="0.25">
      <c r="W34" s="162">
        <v>42289</v>
      </c>
      <c r="X34" s="12">
        <v>119.01</v>
      </c>
      <c r="Y34" s="12">
        <v>123.07</v>
      </c>
      <c r="Z34" s="12">
        <v>118.56</v>
      </c>
      <c r="AA34" s="12">
        <v>122.51</v>
      </c>
      <c r="AB34" s="117">
        <v>5828700</v>
      </c>
      <c r="AC34" s="12">
        <v>122.51</v>
      </c>
      <c r="AD34" s="2">
        <f t="shared" si="0"/>
        <v>4.5099999999999909</v>
      </c>
      <c r="AE34" s="167">
        <f t="shared" si="1"/>
        <v>2.7165255303093883E-2</v>
      </c>
    </row>
    <row r="35" spans="15:31" x14ac:dyDescent="0.25">
      <c r="W35" s="162">
        <v>42286</v>
      </c>
      <c r="X35" s="12">
        <v>115.99</v>
      </c>
      <c r="Y35" s="12">
        <v>119.47</v>
      </c>
      <c r="Z35" s="12">
        <v>115.96</v>
      </c>
      <c r="AA35" s="12">
        <v>119.27</v>
      </c>
      <c r="AB35" s="117">
        <v>4427600</v>
      </c>
      <c r="AC35" s="12">
        <v>119.27</v>
      </c>
      <c r="AD35" s="2">
        <f t="shared" si="0"/>
        <v>3.5100000000000051</v>
      </c>
      <c r="AE35" s="167">
        <f t="shared" si="1"/>
        <v>2.748104755341152E-2</v>
      </c>
    </row>
    <row r="36" spans="15:31" x14ac:dyDescent="0.25">
      <c r="W36" s="162">
        <v>42285</v>
      </c>
      <c r="X36" s="12">
        <v>116.43</v>
      </c>
      <c r="Y36" s="12">
        <v>116.94</v>
      </c>
      <c r="Z36" s="12">
        <v>114.9</v>
      </c>
      <c r="AA36" s="12">
        <v>116.08</v>
      </c>
      <c r="AB36" s="117">
        <v>3640200</v>
      </c>
      <c r="AC36" s="12">
        <v>116.08</v>
      </c>
      <c r="AD36" s="2">
        <f t="shared" si="0"/>
        <v>2.039999999999992</v>
      </c>
      <c r="AE36" s="167">
        <f t="shared" si="1"/>
        <v>-3.0060980846861041E-3</v>
      </c>
    </row>
    <row r="37" spans="15:31" x14ac:dyDescent="0.25">
      <c r="W37" s="162">
        <v>42284</v>
      </c>
      <c r="X37" s="12">
        <v>116.46</v>
      </c>
      <c r="Y37" s="12">
        <v>116.81</v>
      </c>
      <c r="Z37" s="12">
        <v>114.6</v>
      </c>
      <c r="AA37" s="12">
        <v>116.43</v>
      </c>
      <c r="AB37" s="117">
        <v>4282000</v>
      </c>
      <c r="AC37" s="12">
        <v>116.43</v>
      </c>
      <c r="AD37" s="2">
        <f t="shared" si="0"/>
        <v>2.210000000000008</v>
      </c>
      <c r="AE37" s="167">
        <f t="shared" si="1"/>
        <v>3.2744506678157315E-3</v>
      </c>
    </row>
    <row r="38" spans="15:31" x14ac:dyDescent="0.25">
      <c r="W38" s="162">
        <v>42283</v>
      </c>
      <c r="X38" s="12">
        <v>119.46</v>
      </c>
      <c r="Y38" s="12">
        <v>119.6</v>
      </c>
      <c r="Z38" s="12">
        <v>114.67</v>
      </c>
      <c r="AA38" s="12">
        <v>116.05</v>
      </c>
      <c r="AB38" s="117">
        <v>4612300</v>
      </c>
      <c r="AC38" s="12">
        <v>116.05</v>
      </c>
      <c r="AD38" s="2">
        <f t="shared" si="0"/>
        <v>4.9299999999999926</v>
      </c>
      <c r="AE38" s="167">
        <f t="shared" si="1"/>
        <v>-3.0087755954868456E-2</v>
      </c>
    </row>
    <row r="39" spans="15:31" x14ac:dyDescent="0.25">
      <c r="W39" s="162">
        <v>42282</v>
      </c>
      <c r="X39" s="12">
        <v>119.67</v>
      </c>
      <c r="Y39" s="12">
        <v>120.34</v>
      </c>
      <c r="Z39" s="12">
        <v>118.13</v>
      </c>
      <c r="AA39" s="12">
        <v>119.65</v>
      </c>
      <c r="AB39" s="117">
        <v>3427100</v>
      </c>
      <c r="AC39" s="12">
        <v>119.65</v>
      </c>
      <c r="AD39" s="2">
        <f t="shared" si="0"/>
        <v>2.210000000000008</v>
      </c>
      <c r="AE39" s="167">
        <f t="shared" si="1"/>
        <v>6.9006143229823902E-3</v>
      </c>
    </row>
    <row r="40" spans="15:31" x14ac:dyDescent="0.25">
      <c r="O40" s="47"/>
      <c r="W40" s="162">
        <v>42279</v>
      </c>
      <c r="X40" s="12">
        <v>115.14</v>
      </c>
      <c r="Y40" s="12">
        <v>118.85</v>
      </c>
      <c r="Z40" s="12">
        <v>114.82</v>
      </c>
      <c r="AA40" s="12">
        <v>118.83</v>
      </c>
      <c r="AB40" s="117">
        <v>3470100</v>
      </c>
      <c r="AC40" s="12">
        <v>118.83</v>
      </c>
      <c r="AD40" s="2">
        <f t="shared" si="0"/>
        <v>4.0300000000000011</v>
      </c>
      <c r="AE40" s="167">
        <f t="shared" si="1"/>
        <v>1.9037818368921933E-2</v>
      </c>
    </row>
    <row r="41" spans="15:31" ht="20.25" thickBot="1" x14ac:dyDescent="0.35">
      <c r="O41" s="338" t="s">
        <v>78</v>
      </c>
      <c r="P41" s="338"/>
      <c r="Q41" s="47"/>
      <c r="T41" s="113" t="s">
        <v>129</v>
      </c>
      <c r="W41" s="162">
        <v>42278</v>
      </c>
      <c r="X41" s="12">
        <v>115.94</v>
      </c>
      <c r="Y41" s="12">
        <v>116.71</v>
      </c>
      <c r="Z41" s="12">
        <v>114.91</v>
      </c>
      <c r="AA41" s="12">
        <v>116.61</v>
      </c>
      <c r="AB41" s="117">
        <v>3748300</v>
      </c>
      <c r="AC41" s="12">
        <v>116.61</v>
      </c>
      <c r="AD41" s="2">
        <f t="shared" si="0"/>
        <v>1.7999999999999972</v>
      </c>
      <c r="AE41" s="167">
        <f t="shared" si="1"/>
        <v>5.1719679337987046E-3</v>
      </c>
    </row>
    <row r="42" spans="15:31" ht="15.75" thickTop="1" x14ac:dyDescent="0.25">
      <c r="O42" s="105">
        <v>1.1000000000000001</v>
      </c>
      <c r="P42" s="105">
        <f>O42*$Q$4</f>
        <v>125.85100000000001</v>
      </c>
      <c r="Q42" s="47"/>
      <c r="T42" s="157" t="s">
        <v>114</v>
      </c>
      <c r="U42" s="120">
        <v>113.19</v>
      </c>
      <c r="W42" s="162">
        <v>42277</v>
      </c>
      <c r="X42" s="12">
        <v>115.39</v>
      </c>
      <c r="Y42" s="12">
        <v>116.92</v>
      </c>
      <c r="Z42" s="12">
        <v>114.88</v>
      </c>
      <c r="AA42" s="12">
        <v>116.01</v>
      </c>
      <c r="AB42" s="117">
        <v>4601600</v>
      </c>
      <c r="AC42" s="12">
        <v>116.01</v>
      </c>
      <c r="AD42" s="2">
        <f t="shared" si="0"/>
        <v>2.0400000000000063</v>
      </c>
      <c r="AE42" s="167">
        <f t="shared" si="1"/>
        <v>1.5671511118893422E-2</v>
      </c>
    </row>
    <row r="43" spans="15:31" x14ac:dyDescent="0.25">
      <c r="O43" s="105">
        <v>1.0900000000000001</v>
      </c>
      <c r="P43" s="105">
        <f t="shared" ref="P43:P62" si="3">O43*$Q$4</f>
        <v>124.7069</v>
      </c>
      <c r="Q43" s="47"/>
      <c r="T43" s="115" t="s">
        <v>115</v>
      </c>
      <c r="U43" s="110">
        <v>113.47</v>
      </c>
      <c r="W43" s="162">
        <v>42276</v>
      </c>
      <c r="X43" s="12">
        <v>112.89</v>
      </c>
      <c r="Y43" s="12">
        <v>114.86</v>
      </c>
      <c r="Z43" s="12">
        <v>111.61</v>
      </c>
      <c r="AA43" s="12">
        <v>114.22</v>
      </c>
      <c r="AB43" s="117">
        <v>5083500</v>
      </c>
      <c r="AC43" s="12">
        <v>114.22</v>
      </c>
      <c r="AD43" s="2">
        <f t="shared" si="0"/>
        <v>3.25</v>
      </c>
      <c r="AE43" s="167">
        <f t="shared" si="1"/>
        <v>1.3487133984028343E-2</v>
      </c>
    </row>
    <row r="44" spans="15:31" x14ac:dyDescent="0.25">
      <c r="O44" s="105">
        <v>1.08</v>
      </c>
      <c r="P44" s="105">
        <f t="shared" si="3"/>
        <v>123.56280000000001</v>
      </c>
      <c r="Q44" s="47"/>
      <c r="T44" s="115" t="s">
        <v>116</v>
      </c>
      <c r="U44" s="110" t="s">
        <v>356</v>
      </c>
      <c r="W44" s="162">
        <v>42275</v>
      </c>
      <c r="X44" s="12">
        <v>115.55</v>
      </c>
      <c r="Y44" s="12">
        <v>115.82</v>
      </c>
      <c r="Z44" s="12">
        <v>111.01</v>
      </c>
      <c r="AA44" s="12">
        <v>112.7</v>
      </c>
      <c r="AB44" s="117">
        <v>5625800</v>
      </c>
      <c r="AC44" s="12">
        <v>112.7</v>
      </c>
      <c r="AD44" s="2">
        <f t="shared" si="0"/>
        <v>4.8099999999999881</v>
      </c>
      <c r="AE44" s="167">
        <f t="shared" si="1"/>
        <v>-3.1537337801838983E-2</v>
      </c>
    </row>
    <row r="45" spans="15:31" x14ac:dyDescent="0.25">
      <c r="O45" s="105">
        <v>1.07</v>
      </c>
      <c r="P45" s="105">
        <f t="shared" si="3"/>
        <v>122.4187</v>
      </c>
      <c r="Q45" s="105"/>
      <c r="T45" s="115" t="s">
        <v>117</v>
      </c>
      <c r="U45" s="110" t="s">
        <v>357</v>
      </c>
      <c r="W45" s="162">
        <v>42272</v>
      </c>
      <c r="X45" s="12">
        <v>122.18</v>
      </c>
      <c r="Y45" s="12">
        <v>122.41</v>
      </c>
      <c r="Z45" s="12">
        <v>115.23</v>
      </c>
      <c r="AA45" s="12">
        <v>116.37</v>
      </c>
      <c r="AB45" s="117">
        <v>8003600</v>
      </c>
      <c r="AC45" s="12">
        <v>116.37</v>
      </c>
      <c r="AD45" s="2">
        <f t="shared" si="0"/>
        <v>7.1799999999999926</v>
      </c>
      <c r="AE45" s="167">
        <f t="shared" si="1"/>
        <v>-3.8979271616153222E-2</v>
      </c>
    </row>
    <row r="46" spans="15:31" x14ac:dyDescent="0.25">
      <c r="O46" s="105">
        <v>1.06</v>
      </c>
      <c r="P46" s="105">
        <f t="shared" si="3"/>
        <v>121.27460000000001</v>
      </c>
      <c r="Q46" s="105"/>
      <c r="T46" s="115" t="s">
        <v>118</v>
      </c>
      <c r="U46" s="110">
        <v>142.18</v>
      </c>
      <c r="W46" s="162">
        <v>42271</v>
      </c>
      <c r="X46" s="12">
        <v>122.35</v>
      </c>
      <c r="Y46" s="12">
        <v>122.63</v>
      </c>
      <c r="Z46" s="12">
        <v>119.27</v>
      </c>
      <c r="AA46" s="12">
        <v>121.09</v>
      </c>
      <c r="AB46" s="117">
        <v>4656500</v>
      </c>
      <c r="AC46" s="12">
        <v>121.09</v>
      </c>
      <c r="AD46" s="2">
        <f t="shared" si="0"/>
        <v>3.3599999999999994</v>
      </c>
      <c r="AE46" s="167">
        <f t="shared" si="1"/>
        <v>-1.7764438676184269E-2</v>
      </c>
    </row>
    <row r="47" spans="15:31" x14ac:dyDescent="0.25">
      <c r="O47" s="105">
        <v>1.05</v>
      </c>
      <c r="P47" s="105">
        <f t="shared" si="3"/>
        <v>120.1305</v>
      </c>
      <c r="Q47" s="105"/>
      <c r="T47" s="115" t="s">
        <v>119</v>
      </c>
      <c r="U47" s="110">
        <v>0.59886899999999998</v>
      </c>
      <c r="W47" s="162">
        <v>42270</v>
      </c>
      <c r="X47" s="12">
        <v>123</v>
      </c>
      <c r="Y47" s="12">
        <v>124.21</v>
      </c>
      <c r="Z47" s="12">
        <v>122.04</v>
      </c>
      <c r="AA47" s="12">
        <v>123.28</v>
      </c>
      <c r="AB47" s="117">
        <v>3124500</v>
      </c>
      <c r="AC47" s="12">
        <v>123.28</v>
      </c>
      <c r="AD47" s="2">
        <f t="shared" si="0"/>
        <v>2.1699999999999875</v>
      </c>
      <c r="AE47" s="167">
        <f t="shared" si="1"/>
        <v>2.8471487838606091E-3</v>
      </c>
    </row>
    <row r="48" spans="15:31" x14ac:dyDescent="0.25">
      <c r="O48" s="105">
        <v>1.04</v>
      </c>
      <c r="P48" s="105">
        <f t="shared" si="3"/>
        <v>118.9864</v>
      </c>
      <c r="Q48" s="105"/>
      <c r="T48" s="115" t="s">
        <v>120</v>
      </c>
      <c r="U48" s="110" t="s">
        <v>160</v>
      </c>
      <c r="W48" s="162">
        <v>42269</v>
      </c>
      <c r="X48" s="12">
        <v>121.44</v>
      </c>
      <c r="Y48" s="12">
        <v>123.79</v>
      </c>
      <c r="Z48" s="12">
        <v>121.44</v>
      </c>
      <c r="AA48" s="12">
        <v>122.93</v>
      </c>
      <c r="AB48" s="117">
        <v>4426100</v>
      </c>
      <c r="AC48" s="12">
        <v>122.93</v>
      </c>
      <c r="AD48" s="2">
        <f t="shared" si="0"/>
        <v>2.3500000000000085</v>
      </c>
      <c r="AE48" s="167">
        <f t="shared" si="1"/>
        <v>-8.1491044053573214E-3</v>
      </c>
    </row>
    <row r="49" spans="15:31" x14ac:dyDescent="0.25">
      <c r="O49" s="105">
        <v>1.03</v>
      </c>
      <c r="P49" s="105">
        <f t="shared" si="3"/>
        <v>117.84229999999999</v>
      </c>
      <c r="Q49" s="105"/>
      <c r="T49" s="115"/>
      <c r="U49" s="110"/>
      <c r="W49" s="162">
        <v>42268</v>
      </c>
      <c r="X49" s="12">
        <v>123.49</v>
      </c>
      <c r="Y49" s="12">
        <v>124.27</v>
      </c>
      <c r="Z49" s="12">
        <v>121.39</v>
      </c>
      <c r="AA49" s="12">
        <v>123.94</v>
      </c>
      <c r="AB49" s="117">
        <v>3445100</v>
      </c>
      <c r="AC49" s="12">
        <v>123.94</v>
      </c>
      <c r="AD49" s="2">
        <f t="shared" si="0"/>
        <v>2.8799999999999955</v>
      </c>
      <c r="AE49" s="167">
        <f t="shared" si="1"/>
        <v>1.2002939495386666E-2</v>
      </c>
    </row>
    <row r="50" spans="15:31" x14ac:dyDescent="0.25">
      <c r="O50" s="105">
        <v>1.02</v>
      </c>
      <c r="P50" s="105">
        <f t="shared" si="3"/>
        <v>116.6982</v>
      </c>
      <c r="Q50" s="105"/>
      <c r="T50" s="115" t="s">
        <v>121</v>
      </c>
      <c r="U50" s="110" t="s">
        <v>358</v>
      </c>
      <c r="W50" s="162">
        <v>42265</v>
      </c>
      <c r="X50" s="12">
        <v>122.21</v>
      </c>
      <c r="Y50" s="12">
        <v>123.77</v>
      </c>
      <c r="Z50" s="12">
        <v>121.82</v>
      </c>
      <c r="AA50" s="12">
        <v>122.47</v>
      </c>
      <c r="AB50" s="117">
        <v>7329100</v>
      </c>
      <c r="AC50" s="12">
        <v>122.47</v>
      </c>
      <c r="AD50" s="2">
        <f t="shared" si="0"/>
        <v>1.9500000000000028</v>
      </c>
      <c r="AE50" s="167">
        <f t="shared" si="1"/>
        <v>-6.4092162907675165E-3</v>
      </c>
    </row>
    <row r="51" spans="15:31" x14ac:dyDescent="0.25">
      <c r="O51" s="105">
        <v>1.01</v>
      </c>
      <c r="P51" s="105">
        <f t="shared" si="3"/>
        <v>115.55409999999999</v>
      </c>
      <c r="Q51" s="105"/>
      <c r="T51" s="115" t="s">
        <v>122</v>
      </c>
      <c r="U51" s="110" t="s">
        <v>241</v>
      </c>
      <c r="W51" s="162">
        <v>42264</v>
      </c>
      <c r="X51" s="12">
        <v>121.5</v>
      </c>
      <c r="Y51" s="12">
        <v>125.12</v>
      </c>
      <c r="Z51" s="12">
        <v>120.9</v>
      </c>
      <c r="AA51" s="12">
        <v>123.26</v>
      </c>
      <c r="AB51" s="117">
        <v>5365600</v>
      </c>
      <c r="AC51" s="12">
        <v>123.26</v>
      </c>
      <c r="AD51" s="2">
        <f t="shared" si="0"/>
        <v>4.2199999999999989</v>
      </c>
      <c r="AE51" s="167">
        <f t="shared" si="1"/>
        <v>1.7416425918283185E-2</v>
      </c>
    </row>
    <row r="52" spans="15:31" x14ac:dyDescent="0.25">
      <c r="O52" s="105">
        <v>1</v>
      </c>
      <c r="P52" s="105">
        <f t="shared" si="3"/>
        <v>114.41</v>
      </c>
      <c r="Q52" s="105"/>
      <c r="T52" s="115" t="s">
        <v>123</v>
      </c>
      <c r="U52" s="112">
        <v>2959195</v>
      </c>
      <c r="W52" s="162">
        <v>42263</v>
      </c>
      <c r="X52" s="12">
        <v>120.27</v>
      </c>
      <c r="Y52" s="12">
        <v>121.36</v>
      </c>
      <c r="Z52" s="12">
        <v>119.55</v>
      </c>
      <c r="AA52" s="12">
        <v>121.15</v>
      </c>
      <c r="AB52" s="117">
        <v>3459500</v>
      </c>
      <c r="AC52" s="12">
        <v>121.15</v>
      </c>
      <c r="AD52" s="2">
        <f t="shared" si="0"/>
        <v>1.8100000000000023</v>
      </c>
      <c r="AE52" s="167">
        <f t="shared" si="1"/>
        <v>9.3310005831874765E-3</v>
      </c>
    </row>
    <row r="53" spans="15:31" x14ac:dyDescent="0.25">
      <c r="O53" s="105">
        <v>0.99</v>
      </c>
      <c r="P53" s="105">
        <f t="shared" si="3"/>
        <v>113.2659</v>
      </c>
      <c r="Q53" s="105"/>
      <c r="T53" s="115" t="s">
        <v>126</v>
      </c>
      <c r="U53" s="112">
        <v>4563920</v>
      </c>
      <c r="W53" s="162">
        <v>42262</v>
      </c>
      <c r="X53" s="12">
        <v>118.61</v>
      </c>
      <c r="Y53" s="12">
        <v>120.61</v>
      </c>
      <c r="Z53" s="12">
        <v>117.43</v>
      </c>
      <c r="AA53" s="12">
        <v>120.03</v>
      </c>
      <c r="AB53" s="117">
        <v>3011400</v>
      </c>
      <c r="AC53" s="12">
        <v>120.03</v>
      </c>
      <c r="AD53" s="2">
        <f t="shared" si="0"/>
        <v>3.1799999999999926</v>
      </c>
      <c r="AE53" s="167">
        <f t="shared" si="1"/>
        <v>1.8930390492359894E-2</v>
      </c>
    </row>
    <row r="54" spans="15:31" x14ac:dyDescent="0.25">
      <c r="O54" s="105">
        <v>0.98</v>
      </c>
      <c r="P54" s="105">
        <f t="shared" si="3"/>
        <v>112.12179999999999</v>
      </c>
      <c r="Q54" s="105"/>
      <c r="T54" s="115" t="s">
        <v>124</v>
      </c>
      <c r="U54" s="110" t="s">
        <v>359</v>
      </c>
      <c r="W54" s="162">
        <v>42261</v>
      </c>
      <c r="X54" s="12">
        <v>119.03</v>
      </c>
      <c r="Y54" s="12">
        <v>119.5</v>
      </c>
      <c r="Z54" s="12">
        <v>117.15</v>
      </c>
      <c r="AA54" s="12">
        <v>117.8</v>
      </c>
      <c r="AB54" s="117">
        <v>2679300</v>
      </c>
      <c r="AC54" s="12">
        <v>117.8</v>
      </c>
      <c r="AD54" s="2">
        <f t="shared" si="0"/>
        <v>2.3499999999999943</v>
      </c>
      <c r="AE54" s="167">
        <f t="shared" si="1"/>
        <v>-7.5821398483572056E-3</v>
      </c>
    </row>
    <row r="55" spans="15:31" x14ac:dyDescent="0.25">
      <c r="O55" s="105">
        <v>0.97</v>
      </c>
      <c r="P55" s="105">
        <f t="shared" si="3"/>
        <v>110.9777</v>
      </c>
      <c r="Q55" s="105"/>
      <c r="T55" s="115" t="s">
        <v>127</v>
      </c>
      <c r="U55" s="110">
        <v>18.149999999999999</v>
      </c>
      <c r="W55" s="162">
        <v>42258</v>
      </c>
      <c r="X55" s="12">
        <v>116.17</v>
      </c>
      <c r="Y55" s="12">
        <v>118.87</v>
      </c>
      <c r="Z55" s="12">
        <v>115.86</v>
      </c>
      <c r="AA55" s="12">
        <v>118.7</v>
      </c>
      <c r="AB55" s="117">
        <v>3730200</v>
      </c>
      <c r="AC55" s="12">
        <v>118.7</v>
      </c>
      <c r="AD55" s="2">
        <f t="shared" si="0"/>
        <v>3.0100000000000051</v>
      </c>
      <c r="AE55" s="167">
        <f t="shared" si="1"/>
        <v>1.6528217864177464E-2</v>
      </c>
    </row>
    <row r="56" spans="15:31" x14ac:dyDescent="0.25">
      <c r="O56" s="105">
        <v>0.96</v>
      </c>
      <c r="P56" s="105">
        <f t="shared" si="3"/>
        <v>109.83359999999999</v>
      </c>
      <c r="Q56" s="105"/>
      <c r="T56" s="115" t="s">
        <v>128</v>
      </c>
      <c r="U56" s="110">
        <v>6.3</v>
      </c>
      <c r="W56" s="162">
        <v>42257</v>
      </c>
      <c r="X56" s="12">
        <v>114.85</v>
      </c>
      <c r="Y56" s="12">
        <v>117.94</v>
      </c>
      <c r="Z56" s="12">
        <v>114.73</v>
      </c>
      <c r="AA56" s="12">
        <v>116.77</v>
      </c>
      <c r="AB56" s="117">
        <v>4411800</v>
      </c>
      <c r="AC56" s="12">
        <v>116.77</v>
      </c>
      <c r="AD56" s="2">
        <f t="shared" si="0"/>
        <v>3.2099999999999937</v>
      </c>
      <c r="AE56" s="167">
        <f t="shared" si="1"/>
        <v>1.4685436218282888E-2</v>
      </c>
    </row>
    <row r="57" spans="15:31" x14ac:dyDescent="0.25">
      <c r="O57" s="105">
        <v>0.95</v>
      </c>
      <c r="P57" s="105">
        <f t="shared" si="3"/>
        <v>108.6895</v>
      </c>
      <c r="Q57" s="105"/>
      <c r="T57" s="115" t="s">
        <v>125</v>
      </c>
      <c r="U57" s="110" t="s">
        <v>360</v>
      </c>
      <c r="W57" s="162">
        <v>42256</v>
      </c>
      <c r="X57" s="12">
        <v>117.29</v>
      </c>
      <c r="Y57" s="12">
        <v>117.72</v>
      </c>
      <c r="Z57" s="12">
        <v>114.83</v>
      </c>
      <c r="AA57" s="12">
        <v>115.08</v>
      </c>
      <c r="AB57" s="117">
        <v>3724100</v>
      </c>
      <c r="AC57" s="12">
        <v>115.08</v>
      </c>
      <c r="AD57" s="2">
        <f t="shared" si="0"/>
        <v>2.8900000000000006</v>
      </c>
      <c r="AE57" s="167" t="e">
        <f t="shared" si="1"/>
        <v>#DIV/0!</v>
      </c>
    </row>
    <row r="58" spans="15:31" x14ac:dyDescent="0.25">
      <c r="O58" s="105">
        <v>0.94</v>
      </c>
      <c r="P58" s="105">
        <f t="shared" si="3"/>
        <v>107.54539999999999</v>
      </c>
      <c r="Q58" s="105"/>
      <c r="W58" s="162">
        <v>42256</v>
      </c>
      <c r="X58" s="12" t="s">
        <v>195</v>
      </c>
      <c r="Y58" s="12"/>
      <c r="Z58" s="12"/>
      <c r="AA58" s="12"/>
      <c r="AB58" s="117"/>
      <c r="AC58" s="12"/>
      <c r="AD58" s="2">
        <f t="shared" si="0"/>
        <v>0</v>
      </c>
      <c r="AE58" s="167">
        <f t="shared" si="1"/>
        <v>-1</v>
      </c>
    </row>
    <row r="59" spans="15:31" x14ac:dyDescent="0.25">
      <c r="O59" s="105">
        <v>0.93</v>
      </c>
      <c r="P59" s="105">
        <f t="shared" si="3"/>
        <v>106.40130000000001</v>
      </c>
      <c r="Q59" s="105"/>
      <c r="W59" s="162">
        <v>42255</v>
      </c>
      <c r="X59" s="12">
        <v>114.13</v>
      </c>
      <c r="Y59" s="12">
        <v>116.21</v>
      </c>
      <c r="Z59" s="12">
        <v>113.67</v>
      </c>
      <c r="AA59" s="12">
        <v>116.09</v>
      </c>
      <c r="AB59" s="117">
        <v>3990600</v>
      </c>
      <c r="AC59" s="12">
        <v>115.59</v>
      </c>
      <c r="AD59" s="2">
        <f t="shared" si="0"/>
        <v>2.539999999999992</v>
      </c>
      <c r="AE59" s="167">
        <f t="shared" si="1"/>
        <v>3.3160529138362538E-2</v>
      </c>
    </row>
    <row r="60" spans="15:31" x14ac:dyDescent="0.25">
      <c r="O60" s="105">
        <v>0.92</v>
      </c>
      <c r="P60" s="105">
        <f t="shared" si="3"/>
        <v>105.2572</v>
      </c>
      <c r="Q60" s="105"/>
      <c r="W60" s="162">
        <v>42251</v>
      </c>
      <c r="X60" s="12">
        <v>112.5</v>
      </c>
      <c r="Y60" s="12">
        <v>113.07</v>
      </c>
      <c r="Z60" s="12">
        <v>111.26</v>
      </c>
      <c r="AA60" s="12">
        <v>112.36</v>
      </c>
      <c r="AB60" s="117">
        <v>3394900</v>
      </c>
      <c r="AC60" s="12">
        <v>111.88</v>
      </c>
      <c r="AD60" s="2">
        <f t="shared" si="0"/>
        <v>1.8099999999999881</v>
      </c>
      <c r="AE60" s="167">
        <f t="shared" si="1"/>
        <v>-1.4273127753304027E-2</v>
      </c>
    </row>
    <row r="61" spans="15:31" x14ac:dyDescent="0.25">
      <c r="O61" s="105">
        <v>0.91</v>
      </c>
      <c r="P61" s="105">
        <f t="shared" si="3"/>
        <v>104.1131</v>
      </c>
      <c r="Q61" s="105"/>
      <c r="W61" s="162">
        <v>42250</v>
      </c>
      <c r="X61" s="12">
        <v>114.74</v>
      </c>
      <c r="Y61" s="12">
        <v>115.92</v>
      </c>
      <c r="Z61" s="12">
        <v>113.46</v>
      </c>
      <c r="AA61" s="12">
        <v>113.99</v>
      </c>
      <c r="AB61" s="117">
        <v>3137100</v>
      </c>
      <c r="AC61" s="12">
        <v>113.5</v>
      </c>
      <c r="AD61" s="2">
        <f t="shared" si="0"/>
        <v>2.460000000000008</v>
      </c>
      <c r="AE61" s="167">
        <f t="shared" si="1"/>
        <v>-2.1100756110427055E-3</v>
      </c>
    </row>
    <row r="62" spans="15:31" x14ac:dyDescent="0.25">
      <c r="O62" s="105">
        <v>0.9</v>
      </c>
      <c r="P62" s="105">
        <f t="shared" si="3"/>
        <v>102.96899999999999</v>
      </c>
      <c r="Q62" s="105"/>
      <c r="W62" s="162">
        <v>42249</v>
      </c>
      <c r="X62" s="12">
        <v>113.83</v>
      </c>
      <c r="Y62" s="12">
        <v>114.6</v>
      </c>
      <c r="Z62" s="12">
        <v>112.53</v>
      </c>
      <c r="AA62" s="12">
        <v>114.23</v>
      </c>
      <c r="AB62" s="117">
        <v>4522100</v>
      </c>
      <c r="AC62" s="12">
        <v>113.74</v>
      </c>
      <c r="AD62" s="2">
        <f t="shared" si="0"/>
        <v>2.0699999999999932</v>
      </c>
      <c r="AE62" s="167">
        <f t="shared" si="1"/>
        <v>1.4267879436418607E-2</v>
      </c>
    </row>
    <row r="63" spans="15:31" x14ac:dyDescent="0.25">
      <c r="O63" s="47"/>
      <c r="W63" s="162">
        <v>42248</v>
      </c>
      <c r="X63" s="12">
        <v>113.36</v>
      </c>
      <c r="Y63" s="12">
        <v>114.22</v>
      </c>
      <c r="Z63" s="12">
        <v>112.07</v>
      </c>
      <c r="AA63" s="12">
        <v>112.63</v>
      </c>
      <c r="AB63" s="117">
        <v>4658100</v>
      </c>
      <c r="AC63" s="12">
        <v>112.14</v>
      </c>
      <c r="AD63" s="2">
        <f t="shared" si="0"/>
        <v>2.1500000000000057</v>
      </c>
      <c r="AE63" s="167">
        <f t="shared" si="1"/>
        <v>-2.6562500000000044E-2</v>
      </c>
    </row>
    <row r="64" spans="15:31" x14ac:dyDescent="0.25">
      <c r="O64" s="47"/>
      <c r="W64" s="162">
        <v>42247</v>
      </c>
      <c r="X64" s="12">
        <v>117.21</v>
      </c>
      <c r="Y64" s="12">
        <v>118.78</v>
      </c>
      <c r="Z64" s="12">
        <v>115.16</v>
      </c>
      <c r="AA64" s="12">
        <v>115.7</v>
      </c>
      <c r="AB64" s="117">
        <v>4087000</v>
      </c>
      <c r="AC64" s="12">
        <v>115.2</v>
      </c>
      <c r="AD64" s="2">
        <f t="shared" si="0"/>
        <v>3.6200000000000045</v>
      </c>
      <c r="AE64" s="167">
        <f t="shared" si="1"/>
        <v>-1.3445234221118429E-2</v>
      </c>
    </row>
    <row r="65" spans="23:31" x14ac:dyDescent="0.25">
      <c r="W65" s="162">
        <v>42244</v>
      </c>
      <c r="X65" s="12">
        <v>117.39</v>
      </c>
      <c r="Y65" s="12">
        <v>117.84</v>
      </c>
      <c r="Z65" s="12">
        <v>116</v>
      </c>
      <c r="AA65" s="12">
        <v>117.28</v>
      </c>
      <c r="AB65" s="117">
        <v>3333100</v>
      </c>
      <c r="AC65" s="12">
        <v>116.77</v>
      </c>
      <c r="AD65" s="2">
        <f t="shared" si="0"/>
        <v>1.8400000000000034</v>
      </c>
      <c r="AE65" s="167">
        <f t="shared" si="1"/>
        <v>-4.1787480811872335E-3</v>
      </c>
    </row>
    <row r="66" spans="23:31" x14ac:dyDescent="0.25">
      <c r="W66" s="162">
        <v>42243</v>
      </c>
      <c r="X66" s="12">
        <v>115.25</v>
      </c>
      <c r="Y66" s="12">
        <v>117.83</v>
      </c>
      <c r="Z66" s="12">
        <v>114.96</v>
      </c>
      <c r="AA66" s="12">
        <v>117.77</v>
      </c>
      <c r="AB66" s="117">
        <v>5783700</v>
      </c>
      <c r="AC66" s="12">
        <v>117.26</v>
      </c>
      <c r="AD66" s="2">
        <f t="shared" si="0"/>
        <v>2.8700000000000045</v>
      </c>
      <c r="AE66" s="167">
        <f t="shared" si="1"/>
        <v>3.7974683544303778E-2</v>
      </c>
    </row>
    <row r="67" spans="23:31" x14ac:dyDescent="0.25">
      <c r="W67" s="162">
        <v>42242</v>
      </c>
      <c r="X67" s="12">
        <v>112.56</v>
      </c>
      <c r="Y67" s="12">
        <v>113.83</v>
      </c>
      <c r="Z67" s="12">
        <v>110.28</v>
      </c>
      <c r="AA67" s="12">
        <v>113.46</v>
      </c>
      <c r="AB67" s="117">
        <v>7503200</v>
      </c>
      <c r="AC67" s="12">
        <v>112.97</v>
      </c>
      <c r="AD67" s="2">
        <f t="shared" ref="AD67:AD69" si="4">Y67-Z67</f>
        <v>3.5499999999999972</v>
      </c>
      <c r="AE67" s="167">
        <f t="shared" ref="AE67:AE69" si="5">AC67/AC68-1</f>
        <v>3.1595288101543106E-2</v>
      </c>
    </row>
    <row r="68" spans="23:31" x14ac:dyDescent="0.25">
      <c r="W68" s="162">
        <v>42241</v>
      </c>
      <c r="X68" s="12">
        <v>113</v>
      </c>
      <c r="Y68" s="12">
        <v>114.59</v>
      </c>
      <c r="Z68" s="12">
        <v>109.8</v>
      </c>
      <c r="AA68" s="12">
        <v>109.98</v>
      </c>
      <c r="AB68" s="117">
        <v>8109900</v>
      </c>
      <c r="AC68" s="12">
        <v>109.51</v>
      </c>
      <c r="AD68" s="2">
        <f t="shared" si="4"/>
        <v>4.7900000000000063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39" priority="15">
      <formula>Q7&gt;0</formula>
    </cfRule>
    <cfRule type="expression" dxfId="38" priority="16">
      <formula>Q7&lt;0</formula>
    </cfRule>
  </conditionalFormatting>
  <conditionalFormatting sqref="O42:O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9">
    <cfRule type="expression" dxfId="37" priority="7">
      <formula>F9&gt;0</formula>
    </cfRule>
    <cfRule type="expression" dxfId="36" priority="8">
      <formula>F9&lt;0</formula>
    </cfRule>
  </conditionalFormatting>
  <conditionalFormatting sqref="F10">
    <cfRule type="expression" dxfId="35" priority="5">
      <formula>F10&gt;0</formula>
    </cfRule>
    <cfRule type="expression" dxfId="34" priority="6">
      <formula>F10&lt;0</formula>
    </cfRule>
  </conditionalFormatting>
  <conditionalFormatting sqref="F11">
    <cfRule type="expression" dxfId="33" priority="3">
      <formula>F11&gt;0</formula>
    </cfRule>
    <cfRule type="expression" dxfId="32" priority="4">
      <formula>F11&lt;0</formula>
    </cfRule>
  </conditionalFormatting>
  <conditionalFormatting sqref="H9:H20">
    <cfRule type="expression" dxfId="31" priority="1">
      <formula>H9&gt;0</formula>
    </cfRule>
    <cfRule type="expression" dxfId="30" priority="2">
      <formula>H9&lt;0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42333</v>
      </c>
      <c r="X2" s="12">
        <v>290</v>
      </c>
      <c r="Y2" s="12">
        <v>292.86</v>
      </c>
      <c r="Z2" s="12">
        <v>289.29000000000002</v>
      </c>
      <c r="AA2" s="12">
        <v>292.3</v>
      </c>
      <c r="AB2" s="117">
        <v>1125300</v>
      </c>
      <c r="AC2" s="12">
        <v>292.3</v>
      </c>
      <c r="AD2" s="2">
        <f>Y2-Z2</f>
        <v>3.5699999999999932</v>
      </c>
      <c r="AE2" s="167">
        <f>AC2/AC3-1</f>
        <v>1.0893999654158826E-2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42332</v>
      </c>
      <c r="X3" s="12">
        <v>290.95999999999998</v>
      </c>
      <c r="Y3" s="12">
        <v>292.61</v>
      </c>
      <c r="Z3" s="12">
        <v>288.01</v>
      </c>
      <c r="AA3" s="12">
        <v>289.14999999999998</v>
      </c>
      <c r="AB3" s="117">
        <v>1297100</v>
      </c>
      <c r="AC3" s="12">
        <v>289.14999999999998</v>
      </c>
      <c r="AD3" s="2">
        <f t="shared" ref="AD3:AD66" si="1">Y3-Z3</f>
        <v>4.6000000000000227</v>
      </c>
      <c r="AE3" s="167">
        <f t="shared" ref="AE3:AE66" si="2">AC3/AC4-1</f>
        <v>-1.733220050977069E-2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292.3</v>
      </c>
      <c r="T4" s="1">
        <v>42263</v>
      </c>
      <c r="U4" t="s">
        <v>149</v>
      </c>
      <c r="W4" s="162">
        <v>42331</v>
      </c>
      <c r="X4" s="12">
        <v>290.39999999999998</v>
      </c>
      <c r="Y4" s="12">
        <v>297.88</v>
      </c>
      <c r="Z4" s="12">
        <v>290.26</v>
      </c>
      <c r="AA4" s="12">
        <v>294.25</v>
      </c>
      <c r="AB4" s="117">
        <v>1392000</v>
      </c>
      <c r="AC4" s="12">
        <v>294.25</v>
      </c>
      <c r="AD4" s="2">
        <f t="shared" si="1"/>
        <v>7.6200000000000045</v>
      </c>
      <c r="AE4" s="167">
        <f t="shared" si="2"/>
        <v>1.4095671353735684E-2</v>
      </c>
    </row>
    <row r="5" spans="1:31" x14ac:dyDescent="0.25">
      <c r="B5" s="1">
        <v>42285</v>
      </c>
      <c r="C5" s="302">
        <v>15</v>
      </c>
      <c r="D5" s="303">
        <v>283</v>
      </c>
      <c r="E5" s="303">
        <v>0</v>
      </c>
      <c r="F5" s="30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11692</v>
      </c>
      <c r="T5" s="1">
        <v>42265</v>
      </c>
      <c r="U5" t="s">
        <v>148</v>
      </c>
      <c r="W5" s="162">
        <v>42328</v>
      </c>
      <c r="X5" s="12">
        <v>291.85000000000002</v>
      </c>
      <c r="Y5" s="12">
        <v>292.43</v>
      </c>
      <c r="Z5" s="12">
        <v>289.91000000000003</v>
      </c>
      <c r="AA5" s="12">
        <v>290.16000000000003</v>
      </c>
      <c r="AB5" s="117">
        <v>1723700</v>
      </c>
      <c r="AC5" s="12">
        <v>290.16000000000003</v>
      </c>
      <c r="AD5" s="2">
        <f t="shared" si="1"/>
        <v>2.5199999999999818</v>
      </c>
      <c r="AE5" s="167">
        <f t="shared" si="2"/>
        <v>2.4875621890547706E-3</v>
      </c>
    </row>
    <row r="6" spans="1:31" x14ac:dyDescent="0.25">
      <c r="B6" s="339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42327</v>
      </c>
      <c r="X6" s="12">
        <v>292</v>
      </c>
      <c r="Y6" s="12">
        <v>292.5</v>
      </c>
      <c r="Z6" s="12">
        <v>286.52999999999997</v>
      </c>
      <c r="AA6" s="12">
        <v>289.44</v>
      </c>
      <c r="AB6" s="117">
        <v>1623300</v>
      </c>
      <c r="AC6" s="12">
        <v>289.44</v>
      </c>
      <c r="AD6" s="2">
        <f t="shared" si="1"/>
        <v>5.9700000000000273</v>
      </c>
      <c r="AE6" s="167">
        <f t="shared" si="2"/>
        <v>-8.6992259743818856E-3</v>
      </c>
    </row>
    <row r="7" spans="1:31" ht="15.75" x14ac:dyDescent="0.25">
      <c r="B7" s="339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5">
        <v>40</v>
      </c>
      <c r="I7" s="303">
        <v>287.99</v>
      </c>
      <c r="J7" s="303">
        <v>0.21</v>
      </c>
      <c r="K7" s="303">
        <f t="shared" si="0"/>
        <v>11519.390000000001</v>
      </c>
      <c r="O7" s="13" t="s">
        <v>65</v>
      </c>
      <c r="Q7" s="2">
        <f>Q5-Q6</f>
        <v>1508.1200000000026</v>
      </c>
      <c r="R7" s="304" t="s">
        <v>243</v>
      </c>
      <c r="W7" s="162">
        <v>42326</v>
      </c>
      <c r="X7" s="12">
        <v>280.64999999999998</v>
      </c>
      <c r="Y7" s="12">
        <v>292.68</v>
      </c>
      <c r="Z7" s="12">
        <v>279.31</v>
      </c>
      <c r="AA7" s="12">
        <v>291.98</v>
      </c>
      <c r="AB7" s="117">
        <v>2234700</v>
      </c>
      <c r="AC7" s="12">
        <v>291.98</v>
      </c>
      <c r="AD7" s="2">
        <f t="shared" si="1"/>
        <v>13.370000000000005</v>
      </c>
      <c r="AE7" s="167">
        <f t="shared" si="2"/>
        <v>4.4688539840423758E-2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0.14808894056096536</v>
      </c>
      <c r="W8" s="162">
        <v>42325</v>
      </c>
      <c r="X8" s="12">
        <v>284.2</v>
      </c>
      <c r="Y8" s="12">
        <v>285.77</v>
      </c>
      <c r="Z8" s="12">
        <v>278.55</v>
      </c>
      <c r="AA8" s="12">
        <v>279.49</v>
      </c>
      <c r="AB8" s="117">
        <v>2336400</v>
      </c>
      <c r="AC8" s="12">
        <v>279.49</v>
      </c>
      <c r="AD8" s="2">
        <f t="shared" si="1"/>
        <v>7.2199999999999704</v>
      </c>
      <c r="AE8" s="167">
        <f t="shared" si="2"/>
        <v>-1.4248933093499727E-2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42324</v>
      </c>
      <c r="X9" s="12">
        <v>285.93</v>
      </c>
      <c r="Y9" s="12">
        <v>286.75</v>
      </c>
      <c r="Z9" s="12">
        <v>278.27999999999997</v>
      </c>
      <c r="AA9" s="12">
        <v>283.52999999999997</v>
      </c>
      <c r="AB9" s="117">
        <v>1950500</v>
      </c>
      <c r="AC9" s="12">
        <v>283.52999999999997</v>
      </c>
      <c r="AD9" s="2">
        <f t="shared" si="1"/>
        <v>8.4700000000000273</v>
      </c>
      <c r="AE9" s="167">
        <f t="shared" si="2"/>
        <v>-4.5990731638815285E-3</v>
      </c>
    </row>
    <row r="10" spans="1:31" x14ac:dyDescent="0.25">
      <c r="B10" s="1">
        <v>42292</v>
      </c>
      <c r="C10" s="302">
        <v>25</v>
      </c>
      <c r="D10" s="303">
        <v>268.5</v>
      </c>
      <c r="E10" s="303">
        <v>0</v>
      </c>
      <c r="F10" s="303">
        <f t="shared" si="4"/>
        <v>6712.5</v>
      </c>
      <c r="W10" s="162">
        <v>42321</v>
      </c>
      <c r="X10" s="12">
        <v>290.18</v>
      </c>
      <c r="Y10" s="12">
        <v>293.29000000000002</v>
      </c>
      <c r="Z10" s="12">
        <v>283.83</v>
      </c>
      <c r="AA10" s="12">
        <v>284.83999999999997</v>
      </c>
      <c r="AB10" s="117">
        <v>1907200</v>
      </c>
      <c r="AC10" s="12">
        <v>284.83999999999997</v>
      </c>
      <c r="AD10" s="2">
        <f t="shared" si="1"/>
        <v>9.4600000000000364</v>
      </c>
      <c r="AE10" s="167">
        <f t="shared" si="2"/>
        <v>-2.2277142759070556E-2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42320</v>
      </c>
      <c r="X11" s="12">
        <v>292.5</v>
      </c>
      <c r="Y11" s="12">
        <v>297.27999999999997</v>
      </c>
      <c r="Z11" s="12">
        <v>290.91000000000003</v>
      </c>
      <c r="AA11" s="12">
        <v>291.33</v>
      </c>
      <c r="AB11" s="117">
        <v>1443400</v>
      </c>
      <c r="AC11" s="12">
        <v>291.33</v>
      </c>
      <c r="AD11" s="2">
        <f t="shared" si="1"/>
        <v>6.3699999999999477</v>
      </c>
      <c r="AE11" s="167">
        <f t="shared" si="2"/>
        <v>-8.7107421143965968E-3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42319</v>
      </c>
      <c r="X12" s="12">
        <v>297.94</v>
      </c>
      <c r="Y12" s="12">
        <v>303.3</v>
      </c>
      <c r="Z12" s="12">
        <v>293.79000000000002</v>
      </c>
      <c r="AA12" s="12">
        <v>293.89</v>
      </c>
      <c r="AB12" s="117">
        <v>2084700</v>
      </c>
      <c r="AC12" s="12">
        <v>293.89</v>
      </c>
      <c r="AD12" s="2">
        <f t="shared" si="1"/>
        <v>9.5099999999999909</v>
      </c>
      <c r="AE12" s="167">
        <f t="shared" si="2"/>
        <v>-1.1203822084651205E-2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42318</v>
      </c>
      <c r="X13" s="12">
        <v>294.36</v>
      </c>
      <c r="Y13" s="12">
        <v>298.98</v>
      </c>
      <c r="Z13" s="12">
        <v>291.23</v>
      </c>
      <c r="AA13" s="12">
        <v>297.22000000000003</v>
      </c>
      <c r="AB13" s="117">
        <v>1792300</v>
      </c>
      <c r="AC13" s="12">
        <v>297.22000000000003</v>
      </c>
      <c r="AD13" s="2">
        <f t="shared" si="1"/>
        <v>7.75</v>
      </c>
      <c r="AE13" s="167">
        <f t="shared" si="2"/>
        <v>1.3019768234492357E-2</v>
      </c>
    </row>
    <row r="14" spans="1:31" x14ac:dyDescent="0.25">
      <c r="W14" s="162">
        <v>42317</v>
      </c>
      <c r="X14" s="12">
        <v>294</v>
      </c>
      <c r="Y14" s="12">
        <v>298</v>
      </c>
      <c r="Z14" s="12">
        <v>291.76</v>
      </c>
      <c r="AA14" s="12">
        <v>293.39999999999998</v>
      </c>
      <c r="AB14" s="117">
        <v>1786200</v>
      </c>
      <c r="AC14" s="12">
        <v>293.39999999999998</v>
      </c>
      <c r="AD14" s="2">
        <f t="shared" si="1"/>
        <v>6.2400000000000091</v>
      </c>
      <c r="AE14" s="167">
        <f t="shared" si="2"/>
        <v>-6.6023362112749284E-3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42314</v>
      </c>
      <c r="X15" s="12">
        <v>293.08999999999997</v>
      </c>
      <c r="Y15" s="12">
        <v>296.10000000000002</v>
      </c>
      <c r="Z15" s="12">
        <v>287.73</v>
      </c>
      <c r="AA15" s="12">
        <v>295.35000000000002</v>
      </c>
      <c r="AB15" s="117">
        <v>2449600</v>
      </c>
      <c r="AC15" s="12">
        <v>295.35000000000002</v>
      </c>
      <c r="AD15" s="2">
        <f t="shared" si="1"/>
        <v>8.3700000000000045</v>
      </c>
      <c r="AE15" s="167">
        <f t="shared" si="2"/>
        <v>7.917278094393243E-3</v>
      </c>
    </row>
    <row r="16" spans="1:31" x14ac:dyDescent="0.25">
      <c r="W16" s="162">
        <v>42313</v>
      </c>
      <c r="X16" s="12">
        <v>294.14999999999998</v>
      </c>
      <c r="Y16" s="12">
        <v>295.01</v>
      </c>
      <c r="Z16" s="12">
        <v>288.5</v>
      </c>
      <c r="AA16" s="12">
        <v>293.02999999999997</v>
      </c>
      <c r="AB16" s="117">
        <v>2258400</v>
      </c>
      <c r="AC16" s="12">
        <v>293.02999999999997</v>
      </c>
      <c r="AD16" s="2">
        <f t="shared" si="1"/>
        <v>6.5099999999999909</v>
      </c>
      <c r="AE16" s="167">
        <f t="shared" si="2"/>
        <v>-1.1936473682435889E-2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1" t="s">
        <v>234</v>
      </c>
      <c r="H17" s="255" t="s">
        <v>98</v>
      </c>
      <c r="W17" s="162">
        <v>42312</v>
      </c>
      <c r="X17" s="12">
        <v>299.83999999999997</v>
      </c>
      <c r="Y17" s="12">
        <v>302.39</v>
      </c>
      <c r="Z17" s="12">
        <v>293.05</v>
      </c>
      <c r="AA17" s="12">
        <v>296.57</v>
      </c>
      <c r="AB17" s="117">
        <v>2433900</v>
      </c>
      <c r="AC17" s="12">
        <v>296.57</v>
      </c>
      <c r="AD17" s="2">
        <f t="shared" si="1"/>
        <v>9.339999999999975</v>
      </c>
      <c r="AE17" s="167">
        <f t="shared" si="2"/>
        <v>-8.5912950457979198E-3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6">
        <f>IF(C18=0, D18, (E18-D18)/D18)</f>
        <v>8.1970232832301801E-2</v>
      </c>
      <c r="W18" s="162">
        <v>42311</v>
      </c>
      <c r="X18" s="12">
        <v>302.05</v>
      </c>
      <c r="Y18" s="12">
        <v>304.37</v>
      </c>
      <c r="Z18" s="12">
        <v>298.24</v>
      </c>
      <c r="AA18" s="12">
        <v>299.14</v>
      </c>
      <c r="AB18" s="117">
        <v>2092600</v>
      </c>
      <c r="AC18" s="12">
        <v>299.14</v>
      </c>
      <c r="AD18" s="2">
        <f t="shared" si="1"/>
        <v>6.1299999999999955</v>
      </c>
      <c r="AE18" s="167">
        <f t="shared" si="2"/>
        <v>-1.2999868021644434E-2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6">
        <f t="shared" ref="H19" si="6">IF(C19=0, D19, (E19-D19)/D19)</f>
        <v>0.1336026331538</v>
      </c>
      <c r="W19" s="162">
        <v>42310</v>
      </c>
      <c r="X19" s="12">
        <v>294.52</v>
      </c>
      <c r="Y19" s="12">
        <v>303.31</v>
      </c>
      <c r="Z19" s="12">
        <v>293.33</v>
      </c>
      <c r="AA19" s="12">
        <v>303.08</v>
      </c>
      <c r="AB19" s="117">
        <v>2761500</v>
      </c>
      <c r="AC19" s="12">
        <v>303.08</v>
      </c>
      <c r="AD19" s="2">
        <f t="shared" si="1"/>
        <v>9.9800000000000182</v>
      </c>
      <c r="AE19" s="167">
        <f t="shared" si="2"/>
        <v>4.3268734294860778E-2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6">
        <f t="shared" ref="H20:H21" si="8">IF(C20=0, D20, (E20-D20)/D20)</f>
        <v>0.10265767260127526</v>
      </c>
      <c r="W20" s="162">
        <v>42307</v>
      </c>
      <c r="X20" s="12">
        <v>294</v>
      </c>
      <c r="Y20" s="12">
        <v>295.04000000000002</v>
      </c>
      <c r="Z20" s="12">
        <v>290</v>
      </c>
      <c r="AA20" s="12">
        <v>290.51</v>
      </c>
      <c r="AB20" s="117">
        <v>5176100</v>
      </c>
      <c r="AC20" s="12">
        <v>290.51</v>
      </c>
      <c r="AD20" s="2">
        <f t="shared" si="1"/>
        <v>5.0400000000000205</v>
      </c>
      <c r="AE20" s="167">
        <f t="shared" si="2"/>
        <v>-1.0928775704752924E-2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6">
        <f t="shared" si="8"/>
        <v>0.14681853888452484</v>
      </c>
      <c r="W21" s="162">
        <v>42306</v>
      </c>
      <c r="X21" s="12">
        <v>294.3</v>
      </c>
      <c r="Y21" s="12">
        <v>299.41000000000003</v>
      </c>
      <c r="Z21" s="12">
        <v>290.77</v>
      </c>
      <c r="AA21" s="12">
        <v>293.72000000000003</v>
      </c>
      <c r="AB21" s="117">
        <v>3584600</v>
      </c>
      <c r="AC21" s="12">
        <v>293.72000000000003</v>
      </c>
      <c r="AD21" s="2">
        <f t="shared" si="1"/>
        <v>8.6400000000000432</v>
      </c>
      <c r="AE21" s="167">
        <f t="shared" si="2"/>
        <v>1.0214852395384888E-4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42305</v>
      </c>
      <c r="X22" s="12">
        <v>291.95</v>
      </c>
      <c r="Y22" s="12">
        <v>294.06</v>
      </c>
      <c r="Z22" s="12">
        <v>285.5</v>
      </c>
      <c r="AA22" s="12">
        <v>293.69</v>
      </c>
      <c r="AB22" s="117">
        <v>3293700</v>
      </c>
      <c r="AC22" s="12">
        <v>293.69</v>
      </c>
      <c r="AD22" s="2">
        <f t="shared" si="1"/>
        <v>8.5600000000000023</v>
      </c>
      <c r="AE22" s="167">
        <f t="shared" si="2"/>
        <v>1.0528851116540006E-2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42304</v>
      </c>
      <c r="X23" s="12">
        <v>276</v>
      </c>
      <c r="Y23" s="12">
        <v>291.77</v>
      </c>
      <c r="Z23" s="12">
        <v>275.11</v>
      </c>
      <c r="AA23" s="12">
        <v>290.63</v>
      </c>
      <c r="AB23" s="117">
        <v>3717100</v>
      </c>
      <c r="AC23" s="12">
        <v>290.63</v>
      </c>
      <c r="AD23" s="2">
        <f t="shared" si="1"/>
        <v>16.659999999999968</v>
      </c>
      <c r="AE23" s="167">
        <f t="shared" si="2"/>
        <v>5.8375819373634341E-2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42303</v>
      </c>
      <c r="X24" s="12">
        <v>279.82</v>
      </c>
      <c r="Y24" s="12">
        <v>282.14999999999998</v>
      </c>
      <c r="Z24" s="12">
        <v>273.37</v>
      </c>
      <c r="AA24" s="12">
        <v>274.60000000000002</v>
      </c>
      <c r="AB24" s="117">
        <v>3145800</v>
      </c>
      <c r="AC24" s="12">
        <v>274.60000000000002</v>
      </c>
      <c r="AD24" s="2">
        <f t="shared" si="1"/>
        <v>8.7799999999999727</v>
      </c>
      <c r="AE24" s="167">
        <f t="shared" si="2"/>
        <v>-8.6284703418895159E-3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42300</v>
      </c>
      <c r="X25" s="12">
        <v>279</v>
      </c>
      <c r="Y25" s="12">
        <v>280.88</v>
      </c>
      <c r="Z25" s="12">
        <v>270.7</v>
      </c>
      <c r="AA25" s="12">
        <v>276.99</v>
      </c>
      <c r="AB25" s="117">
        <v>3825100</v>
      </c>
      <c r="AC25" s="12">
        <v>276.99</v>
      </c>
      <c r="AD25" s="2">
        <f t="shared" si="1"/>
        <v>10.180000000000007</v>
      </c>
      <c r="AE25" s="167">
        <f t="shared" si="2"/>
        <v>5.7797204060272556E-4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42299</v>
      </c>
      <c r="X26" s="12">
        <v>276.33</v>
      </c>
      <c r="Y26" s="12">
        <v>283.48</v>
      </c>
      <c r="Z26" s="12">
        <v>270.07</v>
      </c>
      <c r="AA26" s="12">
        <v>276.83</v>
      </c>
      <c r="AB26" s="117">
        <v>4448300</v>
      </c>
      <c r="AC26" s="12">
        <v>276.83</v>
      </c>
      <c r="AD26" s="2">
        <f t="shared" si="1"/>
        <v>13.410000000000025</v>
      </c>
      <c r="AE26" s="167">
        <f t="shared" si="2"/>
        <v>1.7731779691685379E-3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42298</v>
      </c>
      <c r="X27" s="12">
        <v>285</v>
      </c>
      <c r="Y27" s="12">
        <v>291.01</v>
      </c>
      <c r="Z27" s="12">
        <v>262.45</v>
      </c>
      <c r="AA27" s="12">
        <v>276.33999999999997</v>
      </c>
      <c r="AB27" s="117">
        <v>8374300</v>
      </c>
      <c r="AC27" s="12">
        <v>276.33999999999997</v>
      </c>
      <c r="AD27" s="2">
        <f t="shared" si="1"/>
        <v>28.560000000000002</v>
      </c>
      <c r="AE27" s="167">
        <f t="shared" si="2"/>
        <v>3.9614762424287964E-2</v>
      </c>
    </row>
    <row r="28" spans="2:31" x14ac:dyDescent="0.25">
      <c r="W28" s="162">
        <v>42297</v>
      </c>
      <c r="X28" s="12">
        <v>273.06</v>
      </c>
      <c r="Y28" s="12">
        <v>277.29000000000002</v>
      </c>
      <c r="Z28" s="12">
        <v>264.58</v>
      </c>
      <c r="AA28" s="12">
        <v>265.81</v>
      </c>
      <c r="AB28" s="117">
        <v>3522600</v>
      </c>
      <c r="AC28" s="12">
        <v>265.81</v>
      </c>
      <c r="AD28" s="2">
        <f t="shared" si="1"/>
        <v>12.710000000000036</v>
      </c>
      <c r="AE28" s="167">
        <f t="shared" si="2"/>
        <v>-2.6408321734671336E-2</v>
      </c>
    </row>
    <row r="29" spans="2:31" x14ac:dyDescent="0.25">
      <c r="W29" s="162">
        <v>42296</v>
      </c>
      <c r="X29" s="12">
        <v>270.87</v>
      </c>
      <c r="Y29" s="12">
        <v>276.5</v>
      </c>
      <c r="Z29" s="12">
        <v>268.04000000000002</v>
      </c>
      <c r="AA29" s="12">
        <v>273.02</v>
      </c>
      <c r="AB29" s="117">
        <v>2929200</v>
      </c>
      <c r="AC29" s="12">
        <v>273.02</v>
      </c>
      <c r="AD29" s="2">
        <f t="shared" si="1"/>
        <v>8.4599999999999795</v>
      </c>
      <c r="AE29" s="167">
        <f t="shared" si="2"/>
        <v>2.3864595954032897E-3</v>
      </c>
    </row>
    <row r="30" spans="2:31" x14ac:dyDescent="0.25">
      <c r="W30" s="162">
        <v>42293</v>
      </c>
      <c r="X30" s="12">
        <v>270.18</v>
      </c>
      <c r="Y30" s="12">
        <v>272.99</v>
      </c>
      <c r="Z30" s="12">
        <v>267</v>
      </c>
      <c r="AA30" s="12">
        <v>272.37</v>
      </c>
      <c r="AB30" s="117">
        <v>2843400</v>
      </c>
      <c r="AC30" s="12">
        <v>272.37</v>
      </c>
      <c r="AD30" s="2">
        <f t="shared" si="1"/>
        <v>5.9900000000000091</v>
      </c>
      <c r="AE30" s="167">
        <f t="shared" si="2"/>
        <v>1.475354867553369E-2</v>
      </c>
    </row>
    <row r="31" spans="2:31" x14ac:dyDescent="0.25">
      <c r="W31" s="162">
        <v>42292</v>
      </c>
      <c r="X31" s="12">
        <v>256.31</v>
      </c>
      <c r="Y31" s="12">
        <v>268.52999999999997</v>
      </c>
      <c r="Z31" s="12">
        <v>254</v>
      </c>
      <c r="AA31" s="12">
        <v>268.41000000000003</v>
      </c>
      <c r="AB31" s="117">
        <v>2747400</v>
      </c>
      <c r="AC31" s="12">
        <v>268.41000000000003</v>
      </c>
      <c r="AD31" s="2">
        <f t="shared" si="1"/>
        <v>14.529999999999973</v>
      </c>
      <c r="AE31" s="167">
        <f t="shared" si="2"/>
        <v>4.5250983293741998E-2</v>
      </c>
    </row>
    <row r="32" spans="2:31" x14ac:dyDescent="0.25">
      <c r="W32" s="162">
        <v>42291</v>
      </c>
      <c r="X32" s="12">
        <v>260.44</v>
      </c>
      <c r="Y32" s="12">
        <v>262.85000000000002</v>
      </c>
      <c r="Z32" s="12">
        <v>254.4</v>
      </c>
      <c r="AA32" s="12">
        <v>256.79000000000002</v>
      </c>
      <c r="AB32" s="117">
        <v>3959200</v>
      </c>
      <c r="AC32" s="12">
        <v>256.79000000000002</v>
      </c>
      <c r="AD32" s="2">
        <f t="shared" si="1"/>
        <v>8.4500000000000171</v>
      </c>
      <c r="AE32" s="167">
        <f t="shared" si="2"/>
        <v>2.9292298078424928E-3</v>
      </c>
    </row>
    <row r="33" spans="15:31" x14ac:dyDescent="0.25">
      <c r="W33" s="162">
        <v>42290</v>
      </c>
      <c r="X33" s="12">
        <v>262</v>
      </c>
      <c r="Y33" s="12">
        <v>270.82</v>
      </c>
      <c r="Z33" s="12">
        <v>254.78</v>
      </c>
      <c r="AA33" s="12">
        <v>256.04000000000002</v>
      </c>
      <c r="AB33" s="117">
        <v>4223100</v>
      </c>
      <c r="AC33" s="12">
        <v>256.04000000000002</v>
      </c>
      <c r="AD33" s="2">
        <f t="shared" si="1"/>
        <v>16.039999999999992</v>
      </c>
      <c r="AE33" s="167">
        <f t="shared" si="2"/>
        <v>-3.2606642233725003E-2</v>
      </c>
    </row>
    <row r="34" spans="15:31" x14ac:dyDescent="0.25">
      <c r="W34" s="162">
        <v>42289</v>
      </c>
      <c r="X34" s="12">
        <v>270.92</v>
      </c>
      <c r="Y34" s="12">
        <v>270.92</v>
      </c>
      <c r="Z34" s="12">
        <v>263.51</v>
      </c>
      <c r="AA34" s="12">
        <v>264.67</v>
      </c>
      <c r="AB34" s="117">
        <v>3683000</v>
      </c>
      <c r="AC34" s="12">
        <v>264.67</v>
      </c>
      <c r="AD34" s="2">
        <f t="shared" si="1"/>
        <v>7.410000000000025</v>
      </c>
      <c r="AE34" s="167">
        <f t="shared" si="2"/>
        <v>-1.6681527715856737E-2</v>
      </c>
    </row>
    <row r="35" spans="15:31" x14ac:dyDescent="0.25">
      <c r="W35" s="162">
        <v>42286</v>
      </c>
      <c r="X35" s="12">
        <v>279.63</v>
      </c>
      <c r="Y35" s="12">
        <v>280</v>
      </c>
      <c r="Z35" s="12">
        <v>267.27</v>
      </c>
      <c r="AA35" s="12">
        <v>269.16000000000003</v>
      </c>
      <c r="AB35" s="117">
        <v>4038100</v>
      </c>
      <c r="AC35" s="12">
        <v>269.16000000000003</v>
      </c>
      <c r="AD35" s="2">
        <f t="shared" si="1"/>
        <v>12.730000000000018</v>
      </c>
      <c r="AE35" s="167">
        <f t="shared" si="2"/>
        <v>-3.8302129484064529E-2</v>
      </c>
    </row>
    <row r="36" spans="15:31" x14ac:dyDescent="0.25">
      <c r="W36" s="162">
        <v>42285</v>
      </c>
      <c r="X36" s="12">
        <v>278.33</v>
      </c>
      <c r="Y36" s="12">
        <v>281.5</v>
      </c>
      <c r="Z36" s="12">
        <v>272.27999999999997</v>
      </c>
      <c r="AA36" s="12">
        <v>279.88</v>
      </c>
      <c r="AB36" s="117">
        <v>2555400</v>
      </c>
      <c r="AC36" s="12">
        <v>279.88</v>
      </c>
      <c r="AD36" s="2">
        <f t="shared" si="1"/>
        <v>9.2200000000000273</v>
      </c>
      <c r="AE36" s="167">
        <f t="shared" si="2"/>
        <v>2.2919352528290027E-3</v>
      </c>
    </row>
    <row r="37" spans="15:31" x14ac:dyDescent="0.25">
      <c r="W37" s="162">
        <v>42284</v>
      </c>
      <c r="X37" s="12">
        <v>279.86</v>
      </c>
      <c r="Y37" s="12">
        <v>284.62</v>
      </c>
      <c r="Z37" s="12">
        <v>274.01</v>
      </c>
      <c r="AA37" s="12">
        <v>279.24</v>
      </c>
      <c r="AB37" s="117">
        <v>3406900</v>
      </c>
      <c r="AC37" s="12">
        <v>279.24</v>
      </c>
      <c r="AD37" s="2">
        <f t="shared" si="1"/>
        <v>10.610000000000014</v>
      </c>
      <c r="AE37" s="167">
        <f t="shared" si="2"/>
        <v>1.1775788977861579E-2</v>
      </c>
    </row>
    <row r="38" spans="15:31" x14ac:dyDescent="0.25">
      <c r="W38" s="162">
        <v>42283</v>
      </c>
      <c r="X38" s="12">
        <v>282.41000000000003</v>
      </c>
      <c r="Y38" s="12">
        <v>282.98</v>
      </c>
      <c r="Z38" s="12">
        <v>269</v>
      </c>
      <c r="AA38" s="12">
        <v>275.99</v>
      </c>
      <c r="AB38" s="117">
        <v>4291600</v>
      </c>
      <c r="AC38" s="12">
        <v>275.99</v>
      </c>
      <c r="AD38" s="2">
        <f t="shared" si="1"/>
        <v>13.980000000000018</v>
      </c>
      <c r="AE38" s="167">
        <f t="shared" si="2"/>
        <v>-3.6852207293666006E-2</v>
      </c>
    </row>
    <row r="39" spans="15:31" x14ac:dyDescent="0.25">
      <c r="W39" s="162">
        <v>42282</v>
      </c>
      <c r="X39" s="12">
        <v>291.43</v>
      </c>
      <c r="Y39" s="12">
        <v>292.48</v>
      </c>
      <c r="Z39" s="12">
        <v>282.76</v>
      </c>
      <c r="AA39" s="12">
        <v>286.55</v>
      </c>
      <c r="AB39" s="117">
        <v>2692700</v>
      </c>
      <c r="AC39" s="12">
        <v>286.55</v>
      </c>
      <c r="AD39" s="2">
        <f t="shared" si="1"/>
        <v>9.7200000000000273</v>
      </c>
      <c r="AE39" s="167">
        <f t="shared" si="2"/>
        <v>-1.308765283278801E-2</v>
      </c>
    </row>
    <row r="40" spans="15:31" x14ac:dyDescent="0.25">
      <c r="W40" s="162">
        <v>42279</v>
      </c>
      <c r="X40" s="12">
        <v>283.38</v>
      </c>
      <c r="Y40" s="12">
        <v>290.75</v>
      </c>
      <c r="Z40" s="12">
        <v>280.72000000000003</v>
      </c>
      <c r="AA40" s="12">
        <v>290.35000000000002</v>
      </c>
      <c r="AB40" s="117">
        <v>2979100</v>
      </c>
      <c r="AC40" s="12">
        <v>290.35000000000002</v>
      </c>
      <c r="AD40" s="2">
        <f t="shared" si="1"/>
        <v>10.029999999999973</v>
      </c>
      <c r="AE40" s="167">
        <f t="shared" si="2"/>
        <v>1.0616080751827406E-2</v>
      </c>
    </row>
    <row r="41" spans="15:31" x14ac:dyDescent="0.25">
      <c r="W41" s="162">
        <v>42278</v>
      </c>
      <c r="X41" s="12">
        <v>291.99</v>
      </c>
      <c r="Y41" s="12">
        <v>292.89</v>
      </c>
      <c r="Z41" s="12">
        <v>282.45</v>
      </c>
      <c r="AA41" s="12">
        <v>287.3</v>
      </c>
      <c r="AB41" s="117">
        <v>2861100</v>
      </c>
      <c r="AC41" s="12">
        <v>287.3</v>
      </c>
      <c r="AD41" s="2">
        <f t="shared" si="1"/>
        <v>10.439999999999998</v>
      </c>
      <c r="AE41" s="167">
        <f t="shared" si="2"/>
        <v>-1.5455261985538482E-2</v>
      </c>
    </row>
    <row r="42" spans="15:31" ht="20.25" thickBot="1" x14ac:dyDescent="0.35">
      <c r="O42" s="338" t="s">
        <v>78</v>
      </c>
      <c r="P42" s="338"/>
      <c r="T42" s="113" t="s">
        <v>129</v>
      </c>
      <c r="W42" s="162">
        <v>42277</v>
      </c>
      <c r="X42" s="12">
        <v>283.98</v>
      </c>
      <c r="Y42" s="12">
        <v>292</v>
      </c>
      <c r="Z42" s="12">
        <v>283.06</v>
      </c>
      <c r="AA42" s="12">
        <v>291.81</v>
      </c>
      <c r="AB42" s="117">
        <v>2911800</v>
      </c>
      <c r="AC42" s="12">
        <v>291.81</v>
      </c>
      <c r="AD42" s="2">
        <f t="shared" si="1"/>
        <v>8.9399999999999977</v>
      </c>
      <c r="AE42" s="167">
        <f t="shared" si="2"/>
        <v>4.8808539697372533E-2</v>
      </c>
    </row>
    <row r="43" spans="15:31" ht="15.75" thickTop="1" x14ac:dyDescent="0.25">
      <c r="O43" s="105">
        <v>1.1000000000000001</v>
      </c>
      <c r="P43" s="105">
        <f>O43*$Q$4</f>
        <v>321.53000000000003</v>
      </c>
      <c r="Q43" s="2"/>
      <c r="T43" s="241" t="s">
        <v>114</v>
      </c>
      <c r="U43" s="241">
        <v>289.14999999999998</v>
      </c>
      <c r="W43" s="162">
        <v>42276</v>
      </c>
      <c r="X43" s="12">
        <v>270.60000000000002</v>
      </c>
      <c r="Y43" s="12">
        <v>288.57</v>
      </c>
      <c r="Z43" s="12">
        <v>270.60000000000002</v>
      </c>
      <c r="AA43" s="12">
        <v>278.23</v>
      </c>
      <c r="AB43" s="117">
        <v>3809500</v>
      </c>
      <c r="AC43" s="12">
        <v>278.23</v>
      </c>
      <c r="AD43" s="2">
        <f t="shared" si="1"/>
        <v>17.96999999999997</v>
      </c>
      <c r="AE43" s="167">
        <f t="shared" si="2"/>
        <v>2.1852504774497072E-2</v>
      </c>
    </row>
    <row r="44" spans="15:31" x14ac:dyDescent="0.25">
      <c r="O44" s="105">
        <v>1.0900000000000001</v>
      </c>
      <c r="P44" s="105">
        <f t="shared" ref="P44:P63" si="9">O44*$Q$4</f>
        <v>318.60700000000003</v>
      </c>
      <c r="Q44" s="2"/>
      <c r="T44" s="241" t="s">
        <v>115</v>
      </c>
      <c r="U44" s="241">
        <v>290</v>
      </c>
      <c r="W44" s="162">
        <v>42275</v>
      </c>
      <c r="X44" s="12">
        <v>282.54000000000002</v>
      </c>
      <c r="Y44" s="12">
        <v>284</v>
      </c>
      <c r="Z44" s="12">
        <v>267</v>
      </c>
      <c r="AA44" s="12">
        <v>272.27999999999997</v>
      </c>
      <c r="AB44" s="117">
        <v>4894500</v>
      </c>
      <c r="AC44" s="12">
        <v>272.27999999999997</v>
      </c>
      <c r="AD44" s="2">
        <f t="shared" si="1"/>
        <v>17</v>
      </c>
      <c r="AE44" s="167">
        <f t="shared" si="2"/>
        <v>-4.3927104182029053E-2</v>
      </c>
    </row>
    <row r="45" spans="15:31" x14ac:dyDescent="0.25">
      <c r="O45" s="105">
        <v>1.08</v>
      </c>
      <c r="P45" s="105">
        <f t="shared" si="9"/>
        <v>315.68400000000003</v>
      </c>
      <c r="Q45" s="2"/>
      <c r="T45" s="241" t="s">
        <v>116</v>
      </c>
      <c r="U45" s="241" t="s">
        <v>361</v>
      </c>
      <c r="W45" s="162">
        <v>42272</v>
      </c>
      <c r="X45" s="12">
        <v>298.77999999999997</v>
      </c>
      <c r="Y45" s="12">
        <v>298.77999999999997</v>
      </c>
      <c r="Z45" s="12">
        <v>280.32</v>
      </c>
      <c r="AA45" s="12">
        <v>284.79000000000002</v>
      </c>
      <c r="AB45" s="117">
        <v>3357600</v>
      </c>
      <c r="AC45" s="12">
        <v>284.79000000000002</v>
      </c>
      <c r="AD45" s="2">
        <f t="shared" si="1"/>
        <v>18.45999999999998</v>
      </c>
      <c r="AE45" s="167">
        <f t="shared" si="2"/>
        <v>-2.8053650046073408E-2</v>
      </c>
    </row>
    <row r="46" spans="15:31" x14ac:dyDescent="0.25">
      <c r="O46" s="105">
        <v>1.07</v>
      </c>
      <c r="P46" s="105">
        <f t="shared" si="9"/>
        <v>312.76100000000002</v>
      </c>
      <c r="Q46" s="2"/>
      <c r="T46" s="241" t="s">
        <v>117</v>
      </c>
      <c r="U46" s="241" t="s">
        <v>160</v>
      </c>
      <c r="W46" s="162">
        <v>42271</v>
      </c>
      <c r="X46" s="12">
        <v>295.58</v>
      </c>
      <c r="Y46" s="12">
        <v>298.14999999999998</v>
      </c>
      <c r="Z46" s="12">
        <v>287.12</v>
      </c>
      <c r="AA46" s="12">
        <v>293.01</v>
      </c>
      <c r="AB46" s="117">
        <v>2651000</v>
      </c>
      <c r="AC46" s="12">
        <v>293.01</v>
      </c>
      <c r="AD46" s="2">
        <f t="shared" si="1"/>
        <v>11.029999999999973</v>
      </c>
      <c r="AE46" s="167">
        <f t="shared" si="2"/>
        <v>-1.78655225581551E-2</v>
      </c>
    </row>
    <row r="47" spans="15:31" x14ac:dyDescent="0.25">
      <c r="O47" s="105">
        <v>1.06</v>
      </c>
      <c r="P47" s="105">
        <f t="shared" si="9"/>
        <v>309.83800000000002</v>
      </c>
      <c r="Q47" s="2"/>
      <c r="T47" s="241" t="s">
        <v>118</v>
      </c>
      <c r="U47" s="241">
        <v>364.36</v>
      </c>
      <c r="W47" s="162">
        <v>42270</v>
      </c>
      <c r="X47" s="12">
        <v>299.27</v>
      </c>
      <c r="Y47" s="12">
        <v>303.79000000000002</v>
      </c>
      <c r="Z47" s="12">
        <v>296.3</v>
      </c>
      <c r="AA47" s="12">
        <v>298.33999999999997</v>
      </c>
      <c r="AB47" s="117">
        <v>1638200</v>
      </c>
      <c r="AC47" s="12">
        <v>298.33999999999997</v>
      </c>
      <c r="AD47" s="2">
        <f t="shared" si="1"/>
        <v>7.4900000000000091</v>
      </c>
      <c r="AE47" s="167">
        <f t="shared" si="2"/>
        <v>-2.4075436367284597E-3</v>
      </c>
    </row>
    <row r="48" spans="15:31" x14ac:dyDescent="0.25">
      <c r="O48" s="105">
        <v>1.05</v>
      </c>
      <c r="P48" s="105">
        <f t="shared" si="9"/>
        <v>306.91500000000002</v>
      </c>
      <c r="Q48" s="2"/>
      <c r="T48" s="241" t="s">
        <v>119</v>
      </c>
      <c r="U48" s="241">
        <v>0.38634299999999999</v>
      </c>
      <c r="W48" s="162">
        <v>42269</v>
      </c>
      <c r="X48" s="12">
        <v>292.52</v>
      </c>
      <c r="Y48" s="12">
        <v>300</v>
      </c>
      <c r="Z48" s="12">
        <v>289</v>
      </c>
      <c r="AA48" s="12">
        <v>299.06</v>
      </c>
      <c r="AB48" s="117">
        <v>4278400</v>
      </c>
      <c r="AC48" s="12">
        <v>299.06</v>
      </c>
      <c r="AD48" s="2">
        <f t="shared" si="1"/>
        <v>11</v>
      </c>
      <c r="AE48" s="167">
        <f t="shared" si="2"/>
        <v>6.3938618925829527E-3</v>
      </c>
    </row>
    <row r="49" spans="15:31" x14ac:dyDescent="0.25">
      <c r="O49" s="105">
        <v>1.04</v>
      </c>
      <c r="P49" s="105">
        <f t="shared" si="9"/>
        <v>303.99200000000002</v>
      </c>
      <c r="Q49" s="2"/>
      <c r="T49" s="241" t="s">
        <v>120</v>
      </c>
      <c r="U49" s="241" t="s">
        <v>160</v>
      </c>
      <c r="W49" s="162">
        <v>42268</v>
      </c>
      <c r="X49" s="12">
        <v>315.29000000000002</v>
      </c>
      <c r="Y49" s="12">
        <v>315.43</v>
      </c>
      <c r="Z49" s="12">
        <v>294.62</v>
      </c>
      <c r="AA49" s="12">
        <v>297.16000000000003</v>
      </c>
      <c r="AB49" s="117">
        <v>4149700</v>
      </c>
      <c r="AC49" s="12">
        <v>297.16000000000003</v>
      </c>
      <c r="AD49" s="2">
        <f t="shared" si="1"/>
        <v>20.810000000000002</v>
      </c>
      <c r="AE49" s="167">
        <f t="shared" si="2"/>
        <v>-5.5645596974608247E-2</v>
      </c>
    </row>
    <row r="50" spans="15:31" x14ac:dyDescent="0.25">
      <c r="O50" s="105">
        <v>1.03</v>
      </c>
      <c r="P50" s="105">
        <f t="shared" si="9"/>
        <v>301.06900000000002</v>
      </c>
      <c r="Q50" s="2"/>
      <c r="T50" s="241"/>
      <c r="U50" s="241"/>
      <c r="W50" s="162">
        <v>42265</v>
      </c>
      <c r="X50" s="12">
        <v>321.06</v>
      </c>
      <c r="Y50" s="12">
        <v>324.10000000000002</v>
      </c>
      <c r="Z50" s="12">
        <v>313</v>
      </c>
      <c r="AA50" s="12">
        <v>314.67</v>
      </c>
      <c r="AB50" s="117">
        <v>4569000</v>
      </c>
      <c r="AC50" s="12">
        <v>314.67</v>
      </c>
      <c r="AD50" s="2">
        <f t="shared" si="1"/>
        <v>11.100000000000023</v>
      </c>
      <c r="AE50" s="167">
        <f t="shared" si="2"/>
        <v>-3.2677528435290482E-2</v>
      </c>
    </row>
    <row r="51" spans="15:31" x14ac:dyDescent="0.25">
      <c r="O51" s="105">
        <v>1.02</v>
      </c>
      <c r="P51" s="105">
        <f t="shared" si="9"/>
        <v>298.14600000000002</v>
      </c>
      <c r="Q51" s="2"/>
      <c r="T51" s="241" t="s">
        <v>121</v>
      </c>
      <c r="U51" s="241" t="s">
        <v>362</v>
      </c>
      <c r="W51" s="162">
        <v>42264</v>
      </c>
      <c r="X51" s="12">
        <v>321.19</v>
      </c>
      <c r="Y51" s="12">
        <v>330.54</v>
      </c>
      <c r="Z51" s="12">
        <v>318.38</v>
      </c>
      <c r="AA51" s="12">
        <v>325.3</v>
      </c>
      <c r="AB51" s="117">
        <v>2575300</v>
      </c>
      <c r="AC51" s="12">
        <v>325.3</v>
      </c>
      <c r="AD51" s="2">
        <f t="shared" si="1"/>
        <v>12.160000000000025</v>
      </c>
      <c r="AE51" s="167">
        <f t="shared" si="2"/>
        <v>1.7962198022280607E-2</v>
      </c>
    </row>
    <row r="52" spans="15:31" x14ac:dyDescent="0.25">
      <c r="O52" s="105">
        <v>1.01</v>
      </c>
      <c r="P52" s="105">
        <f t="shared" si="9"/>
        <v>295.22300000000001</v>
      </c>
      <c r="Q52" s="2"/>
      <c r="T52" s="241" t="s">
        <v>122</v>
      </c>
      <c r="U52" s="241" t="s">
        <v>212</v>
      </c>
      <c r="W52" s="162">
        <v>42263</v>
      </c>
      <c r="X52" s="12">
        <v>319.05</v>
      </c>
      <c r="Y52" s="12">
        <v>322.41000000000003</v>
      </c>
      <c r="Z52" s="12">
        <v>315.08</v>
      </c>
      <c r="AA52" s="12">
        <v>319.56</v>
      </c>
      <c r="AB52" s="117">
        <v>1984700</v>
      </c>
      <c r="AC52" s="12">
        <v>319.56</v>
      </c>
      <c r="AD52" s="2">
        <f t="shared" si="1"/>
        <v>7.3300000000000409</v>
      </c>
      <c r="AE52" s="167">
        <f t="shared" si="2"/>
        <v>-9.3791033577195204E-4</v>
      </c>
    </row>
    <row r="53" spans="15:31" x14ac:dyDescent="0.25">
      <c r="O53" s="105">
        <v>1</v>
      </c>
      <c r="P53" s="105">
        <f t="shared" si="9"/>
        <v>292.3</v>
      </c>
      <c r="Q53" s="2"/>
      <c r="T53" s="241" t="s">
        <v>123</v>
      </c>
      <c r="U53" s="242">
        <v>1140055</v>
      </c>
      <c r="W53" s="162">
        <v>42262</v>
      </c>
      <c r="X53" s="12">
        <v>316.41000000000003</v>
      </c>
      <c r="Y53" s="12">
        <v>321.64999999999998</v>
      </c>
      <c r="Z53" s="12">
        <v>313.29000000000002</v>
      </c>
      <c r="AA53" s="12">
        <v>319.86</v>
      </c>
      <c r="AB53" s="117">
        <v>2058200</v>
      </c>
      <c r="AC53" s="12">
        <v>319.86</v>
      </c>
      <c r="AD53" s="2">
        <f t="shared" si="1"/>
        <v>8.3599999999999568</v>
      </c>
      <c r="AE53" s="167">
        <f t="shared" si="2"/>
        <v>1.147898681339532E-2</v>
      </c>
    </row>
    <row r="54" spans="15:31" x14ac:dyDescent="0.25">
      <c r="O54" s="105">
        <v>0.99</v>
      </c>
      <c r="P54" s="105">
        <f t="shared" si="9"/>
        <v>289.37700000000001</v>
      </c>
      <c r="Q54" s="2"/>
      <c r="T54" s="241" t="s">
        <v>126</v>
      </c>
      <c r="U54" s="242">
        <v>2824980</v>
      </c>
      <c r="W54" s="162">
        <v>42261</v>
      </c>
      <c r="X54" s="12">
        <v>316.89</v>
      </c>
      <c r="Y54" s="12">
        <v>318.2</v>
      </c>
      <c r="Z54" s="12">
        <v>311.94</v>
      </c>
      <c r="AA54" s="12">
        <v>316.23</v>
      </c>
      <c r="AB54" s="117">
        <v>1811700</v>
      </c>
      <c r="AC54" s="12">
        <v>316.23</v>
      </c>
      <c r="AD54" s="2">
        <f t="shared" si="1"/>
        <v>6.2599999999999909</v>
      </c>
      <c r="AE54" s="167">
        <f t="shared" si="2"/>
        <v>2.7269556394076133E-3</v>
      </c>
    </row>
    <row r="55" spans="15:31" x14ac:dyDescent="0.25">
      <c r="O55" s="105">
        <v>0.98</v>
      </c>
      <c r="P55" s="105">
        <f t="shared" si="9"/>
        <v>286.45400000000001</v>
      </c>
      <c r="Q55" s="2"/>
      <c r="T55" s="241" t="s">
        <v>124</v>
      </c>
      <c r="U55" s="241" t="s">
        <v>363</v>
      </c>
      <c r="W55" s="162">
        <v>42258</v>
      </c>
      <c r="X55" s="12">
        <v>310.67</v>
      </c>
      <c r="Y55" s="12">
        <v>315.5</v>
      </c>
      <c r="Z55" s="12">
        <v>307.20999999999998</v>
      </c>
      <c r="AA55" s="12">
        <v>315.37</v>
      </c>
      <c r="AB55" s="117">
        <v>1928100</v>
      </c>
      <c r="AC55" s="12">
        <v>315.37</v>
      </c>
      <c r="AD55" s="2">
        <f t="shared" si="1"/>
        <v>8.2900000000000205</v>
      </c>
      <c r="AE55" s="167">
        <f t="shared" si="2"/>
        <v>8.7966220971147369E-3</v>
      </c>
    </row>
    <row r="56" spans="15:31" x14ac:dyDescent="0.25">
      <c r="O56" s="105">
        <v>0.97</v>
      </c>
      <c r="P56" s="105">
        <f t="shared" si="9"/>
        <v>283.53100000000001</v>
      </c>
      <c r="T56" s="241" t="s">
        <v>127</v>
      </c>
      <c r="U56" s="241">
        <v>19.100000000000001</v>
      </c>
      <c r="W56" s="162">
        <v>42257</v>
      </c>
      <c r="X56" s="12">
        <v>302.91000000000003</v>
      </c>
      <c r="Y56" s="12">
        <v>315.77</v>
      </c>
      <c r="Z56" s="12">
        <v>302.11</v>
      </c>
      <c r="AA56" s="12">
        <v>312.62</v>
      </c>
      <c r="AB56" s="117">
        <v>2181600</v>
      </c>
      <c r="AC56" s="12">
        <v>312.62</v>
      </c>
      <c r="AD56" s="2">
        <f t="shared" si="1"/>
        <v>13.659999999999968</v>
      </c>
      <c r="AE56" s="167">
        <f t="shared" si="2"/>
        <v>3.0117305918017534E-2</v>
      </c>
    </row>
    <row r="57" spans="15:31" x14ac:dyDescent="0.25">
      <c r="O57" s="105">
        <v>0.96</v>
      </c>
      <c r="P57" s="105">
        <f t="shared" si="9"/>
        <v>280.608</v>
      </c>
      <c r="T57" s="241" t="s">
        <v>128</v>
      </c>
      <c r="U57" s="241">
        <v>15.3</v>
      </c>
      <c r="W57" s="162">
        <v>42256</v>
      </c>
      <c r="X57" s="12">
        <v>313.55</v>
      </c>
      <c r="Y57" s="12">
        <v>317.83</v>
      </c>
      <c r="Z57" s="12">
        <v>302.47000000000003</v>
      </c>
      <c r="AA57" s="12">
        <v>303.48</v>
      </c>
      <c r="AB57" s="117">
        <v>1618700</v>
      </c>
      <c r="AC57" s="12">
        <v>303.48</v>
      </c>
      <c r="AD57" s="2">
        <f t="shared" si="1"/>
        <v>15.359999999999957</v>
      </c>
      <c r="AE57" s="167">
        <f t="shared" si="2"/>
        <v>-1.7036989052277018E-2</v>
      </c>
    </row>
    <row r="58" spans="15:31" x14ac:dyDescent="0.25">
      <c r="O58" s="105">
        <v>0.95</v>
      </c>
      <c r="P58" s="105">
        <f t="shared" si="9"/>
        <v>277.685</v>
      </c>
      <c r="T58" s="241" t="s">
        <v>125</v>
      </c>
      <c r="U58" s="241" t="s">
        <v>142</v>
      </c>
      <c r="W58" s="162">
        <v>42255</v>
      </c>
      <c r="X58" s="12">
        <v>306.91000000000003</v>
      </c>
      <c r="Y58" s="12">
        <v>309.22000000000003</v>
      </c>
      <c r="Z58" s="12">
        <v>302.55</v>
      </c>
      <c r="AA58" s="12">
        <v>308.74</v>
      </c>
      <c r="AB58" s="117">
        <v>1832400</v>
      </c>
      <c r="AC58" s="12">
        <v>308.74</v>
      </c>
      <c r="AD58" s="2">
        <f t="shared" si="1"/>
        <v>6.6700000000000159</v>
      </c>
      <c r="AE58" s="167">
        <f t="shared" si="2"/>
        <v>2.1438496658505946E-2</v>
      </c>
    </row>
    <row r="59" spans="15:31" x14ac:dyDescent="0.25">
      <c r="O59" s="105">
        <v>0.94</v>
      </c>
      <c r="P59" s="105">
        <f t="shared" si="9"/>
        <v>274.762</v>
      </c>
      <c r="W59" s="162">
        <v>42251</v>
      </c>
      <c r="X59" s="12">
        <v>297.72000000000003</v>
      </c>
      <c r="Y59" s="12">
        <v>304.14</v>
      </c>
      <c r="Z59" s="12">
        <v>295.02999999999997</v>
      </c>
      <c r="AA59" s="12">
        <v>302.26</v>
      </c>
      <c r="AB59" s="117">
        <v>1696600</v>
      </c>
      <c r="AC59" s="12">
        <v>302.26</v>
      </c>
      <c r="AD59" s="2">
        <f t="shared" si="1"/>
        <v>9.1100000000000136</v>
      </c>
      <c r="AE59" s="167">
        <f t="shared" si="2"/>
        <v>2.0886516593177085E-3</v>
      </c>
    </row>
    <row r="60" spans="15:31" x14ac:dyDescent="0.25">
      <c r="O60" s="105">
        <v>0.93</v>
      </c>
      <c r="P60" s="105">
        <f t="shared" si="9"/>
        <v>271.839</v>
      </c>
      <c r="W60" s="162">
        <v>42250</v>
      </c>
      <c r="X60" s="12">
        <v>306.47000000000003</v>
      </c>
      <c r="Y60" s="12">
        <v>309.72000000000003</v>
      </c>
      <c r="Z60" s="12">
        <v>300.83999999999997</v>
      </c>
      <c r="AA60" s="12">
        <v>301.63</v>
      </c>
      <c r="AB60" s="117">
        <v>1774400</v>
      </c>
      <c r="AC60" s="12">
        <v>301.63</v>
      </c>
      <c r="AD60" s="2">
        <f t="shared" si="1"/>
        <v>8.8800000000000523</v>
      </c>
      <c r="AE60" s="167">
        <f t="shared" si="2"/>
        <v>-8.480983531113373E-3</v>
      </c>
    </row>
    <row r="61" spans="15:31" x14ac:dyDescent="0.25">
      <c r="O61" s="105">
        <v>0.92</v>
      </c>
      <c r="P61" s="105">
        <f t="shared" si="9"/>
        <v>268.916</v>
      </c>
      <c r="W61" s="162">
        <v>42249</v>
      </c>
      <c r="X61" s="12">
        <v>298.48</v>
      </c>
      <c r="Y61" s="12">
        <v>304.43</v>
      </c>
      <c r="Z61" s="12">
        <v>293.61</v>
      </c>
      <c r="AA61" s="12">
        <v>304.20999999999998</v>
      </c>
      <c r="AB61" s="117">
        <v>2266500</v>
      </c>
      <c r="AC61" s="12">
        <v>304.20999999999998</v>
      </c>
      <c r="AD61" s="2">
        <f t="shared" si="1"/>
        <v>10.819999999999993</v>
      </c>
      <c r="AE61" s="167">
        <f t="shared" si="2"/>
        <v>4.0034188034187901E-2</v>
      </c>
    </row>
    <row r="62" spans="15:31" x14ac:dyDescent="0.25">
      <c r="O62" s="105">
        <v>0.91</v>
      </c>
      <c r="P62" s="105">
        <f t="shared" si="9"/>
        <v>265.99299999999999</v>
      </c>
      <c r="W62" s="162">
        <v>42248</v>
      </c>
      <c r="X62" s="12">
        <v>292.22000000000003</v>
      </c>
      <c r="Y62" s="12">
        <v>301.98</v>
      </c>
      <c r="Z62" s="12">
        <v>291.26</v>
      </c>
      <c r="AA62" s="12">
        <v>292.5</v>
      </c>
      <c r="AB62" s="117">
        <v>2484800</v>
      </c>
      <c r="AC62" s="12">
        <v>292.5</v>
      </c>
      <c r="AD62" s="2">
        <f t="shared" si="1"/>
        <v>10.720000000000027</v>
      </c>
      <c r="AE62" s="167">
        <f t="shared" si="2"/>
        <v>-1.6145307769929396E-2</v>
      </c>
    </row>
    <row r="63" spans="15:31" x14ac:dyDescent="0.25">
      <c r="O63" s="105">
        <v>0.9</v>
      </c>
      <c r="P63" s="105">
        <f t="shared" si="9"/>
        <v>263.07</v>
      </c>
      <c r="W63" s="162">
        <v>42247</v>
      </c>
      <c r="X63" s="12">
        <v>302.16000000000003</v>
      </c>
      <c r="Y63" s="12">
        <v>304.51</v>
      </c>
      <c r="Z63" s="12">
        <v>296.47000000000003</v>
      </c>
      <c r="AA63" s="12">
        <v>297.3</v>
      </c>
      <c r="AB63" s="117">
        <v>1632300</v>
      </c>
      <c r="AC63" s="12">
        <v>297.3</v>
      </c>
      <c r="AD63" s="2">
        <f t="shared" si="1"/>
        <v>8.0399999999999636</v>
      </c>
      <c r="AE63" s="167">
        <f t="shared" si="2"/>
        <v>-2.1041193322137608E-2</v>
      </c>
    </row>
    <row r="64" spans="15:31" x14ac:dyDescent="0.25">
      <c r="W64" s="162">
        <v>42244</v>
      </c>
      <c r="X64" s="12">
        <v>301</v>
      </c>
      <c r="Y64" s="12">
        <v>306.45</v>
      </c>
      <c r="Z64" s="12">
        <v>299.76</v>
      </c>
      <c r="AA64" s="12">
        <v>303.69</v>
      </c>
      <c r="AB64" s="117">
        <v>2058700</v>
      </c>
      <c r="AC64" s="12">
        <v>303.69</v>
      </c>
      <c r="AD64" s="2">
        <f t="shared" si="1"/>
        <v>6.6899999999999977</v>
      </c>
      <c r="AE64" s="167">
        <f t="shared" si="2"/>
        <v>-2.6273440835495876E-3</v>
      </c>
    </row>
    <row r="65" spans="23:31" x14ac:dyDescent="0.25">
      <c r="W65" s="162">
        <v>42243</v>
      </c>
      <c r="X65" s="12">
        <v>301.37</v>
      </c>
      <c r="Y65" s="12">
        <v>308.5</v>
      </c>
      <c r="Z65" s="12">
        <v>299.36</v>
      </c>
      <c r="AA65" s="12">
        <v>304.49</v>
      </c>
      <c r="AB65" s="117">
        <v>2463000</v>
      </c>
      <c r="AC65" s="12">
        <v>304.49</v>
      </c>
      <c r="AD65" s="2">
        <f t="shared" si="1"/>
        <v>9.1399999999999864</v>
      </c>
      <c r="AE65" s="167">
        <f t="shared" si="2"/>
        <v>2.0922045264040179E-2</v>
      </c>
    </row>
    <row r="66" spans="23:31" x14ac:dyDescent="0.25">
      <c r="W66" s="162">
        <v>42242</v>
      </c>
      <c r="X66" s="12">
        <v>290.10000000000002</v>
      </c>
      <c r="Y66" s="12">
        <v>298.61</v>
      </c>
      <c r="Z66" s="12">
        <v>283.44</v>
      </c>
      <c r="AA66" s="12">
        <v>298.25</v>
      </c>
      <c r="AB66" s="117">
        <v>3121700</v>
      </c>
      <c r="AC66" s="12">
        <v>298.25</v>
      </c>
      <c r="AD66" s="2">
        <f t="shared" si="1"/>
        <v>15.170000000000016</v>
      </c>
      <c r="AE66" s="167">
        <f t="shared" si="2"/>
        <v>5.8562555456965315E-2</v>
      </c>
    </row>
    <row r="67" spans="23:31" x14ac:dyDescent="0.25">
      <c r="W67" s="162">
        <v>42241</v>
      </c>
      <c r="X67" s="12">
        <v>292.64</v>
      </c>
      <c r="Y67" s="12">
        <v>298</v>
      </c>
      <c r="Z67" s="12">
        <v>281.5</v>
      </c>
      <c r="AA67" s="12">
        <v>281.75</v>
      </c>
      <c r="AB67" s="117">
        <v>3704300</v>
      </c>
      <c r="AC67" s="12">
        <v>281.75</v>
      </c>
      <c r="AD67" s="2">
        <f t="shared" ref="AD67:AD68" si="10">Y67-Z67</f>
        <v>16.5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9" priority="12">
      <formula>Q7&gt;0</formula>
    </cfRule>
    <cfRule type="expression" dxfId="28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7" priority="3">
      <formula>F18&gt;0</formula>
    </cfRule>
    <cfRule type="expression" dxfId="26" priority="4">
      <formula>F18&lt;0</formula>
    </cfRule>
  </conditionalFormatting>
  <conditionalFormatting sqref="H18:H21">
    <cfRule type="expression" dxfId="25" priority="1">
      <formula>H18&gt;0</formula>
    </cfRule>
    <cfRule type="expression" dxfId="2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1">
        <v>80</v>
      </c>
      <c r="I2" s="312">
        <v>8.7200000000000006</v>
      </c>
      <c r="J2" s="312">
        <v>0.01</v>
      </c>
      <c r="K2" s="312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42333</v>
      </c>
      <c r="X2" s="12">
        <v>9.5500000000000007</v>
      </c>
      <c r="Y2" s="12">
        <v>9.9600000000000009</v>
      </c>
      <c r="Z2" s="12">
        <v>9.48</v>
      </c>
      <c r="AA2" s="12">
        <v>9.9499999999999993</v>
      </c>
      <c r="AB2" s="117">
        <v>409200</v>
      </c>
      <c r="AC2" s="12">
        <v>9.9499999999999993</v>
      </c>
      <c r="AD2" s="2">
        <f>Y2-Z2</f>
        <v>0.48000000000000043</v>
      </c>
      <c r="AE2" s="167">
        <f>AC2/AC3-1</f>
        <v>4.6267087276550933E-2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42332</v>
      </c>
      <c r="X3" s="12">
        <v>9.07</v>
      </c>
      <c r="Y3" s="12">
        <v>9.59</v>
      </c>
      <c r="Z3" s="12">
        <v>8.98</v>
      </c>
      <c r="AA3" s="12">
        <v>9.51</v>
      </c>
      <c r="AB3" s="117">
        <v>362000</v>
      </c>
      <c r="AC3" s="12">
        <v>9.51</v>
      </c>
      <c r="AD3" s="2">
        <f t="shared" ref="AD3:AD66" si="1">Y3-Z3</f>
        <v>0.60999999999999943</v>
      </c>
      <c r="AE3" s="167">
        <f t="shared" ref="AE3:AE66" si="2">AC3/AC4-1</f>
        <v>3.9344262295081922E-2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9.9499999999999993</v>
      </c>
      <c r="W4" s="162">
        <v>42331</v>
      </c>
      <c r="X4" s="12">
        <v>8.69</v>
      </c>
      <c r="Y4" s="12">
        <v>9.17</v>
      </c>
      <c r="Z4" s="12">
        <v>8.64</v>
      </c>
      <c r="AA4" s="12">
        <v>9.15</v>
      </c>
      <c r="AB4" s="117">
        <v>320600</v>
      </c>
      <c r="AC4" s="12">
        <v>9.15</v>
      </c>
      <c r="AD4" s="2">
        <f t="shared" si="1"/>
        <v>0.52999999999999936</v>
      </c>
      <c r="AE4" s="167">
        <f t="shared" si="2"/>
        <v>5.0516647531572811E-2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9.9499999999999993</v>
      </c>
      <c r="W5" s="162">
        <v>42328</v>
      </c>
      <c r="X5" s="12">
        <v>8.5299999999999994</v>
      </c>
      <c r="Y5" s="12">
        <v>8.81</v>
      </c>
      <c r="Z5" s="12">
        <v>8.4</v>
      </c>
      <c r="AA5" s="12">
        <v>8.7100000000000009</v>
      </c>
      <c r="AB5" s="117">
        <v>303000</v>
      </c>
      <c r="AC5" s="12">
        <v>8.7100000000000009</v>
      </c>
      <c r="AD5" s="2">
        <f t="shared" si="1"/>
        <v>0.41000000000000014</v>
      </c>
      <c r="AE5" s="167">
        <f t="shared" si="2"/>
        <v>2.9550827423167947E-2</v>
      </c>
    </row>
    <row r="6" spans="1:31" x14ac:dyDescent="0.25">
      <c r="B6" s="339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42327</v>
      </c>
      <c r="X6" s="12">
        <v>8.41</v>
      </c>
      <c r="Y6" s="12">
        <v>8.61</v>
      </c>
      <c r="Z6" s="12">
        <v>8.19</v>
      </c>
      <c r="AA6" s="12">
        <v>8.4600000000000009</v>
      </c>
      <c r="AB6" s="117">
        <v>403100</v>
      </c>
      <c r="AC6" s="12">
        <v>8.4600000000000009</v>
      </c>
      <c r="AD6" s="2">
        <f t="shared" si="1"/>
        <v>0.41999999999999993</v>
      </c>
      <c r="AE6" s="167">
        <f t="shared" si="2"/>
        <v>3.558718861210064E-3</v>
      </c>
    </row>
    <row r="7" spans="1:31" ht="15.75" x14ac:dyDescent="0.25">
      <c r="B7" s="342"/>
      <c r="C7" s="313">
        <v>80</v>
      </c>
      <c r="D7" s="312">
        <v>8.59</v>
      </c>
      <c r="E7" s="312">
        <v>0</v>
      </c>
      <c r="F7" s="312">
        <f t="shared" si="0"/>
        <v>687.2</v>
      </c>
      <c r="H7" s="93"/>
      <c r="O7" s="13" t="s">
        <v>65</v>
      </c>
      <c r="Q7" s="2">
        <f>IF(Q2=0, K11+M11-F11,Q5-Q6)</f>
        <v>-1641.11</v>
      </c>
      <c r="R7" s="202" t="s">
        <v>251</v>
      </c>
      <c r="W7" s="162">
        <v>42326</v>
      </c>
      <c r="X7" s="12">
        <v>7.75</v>
      </c>
      <c r="Y7" s="12">
        <v>8.48</v>
      </c>
      <c r="Z7" s="12">
        <v>7.75</v>
      </c>
      <c r="AA7" s="12">
        <v>8.43</v>
      </c>
      <c r="AB7" s="117">
        <v>601200</v>
      </c>
      <c r="AC7" s="12">
        <v>8.43</v>
      </c>
      <c r="AD7" s="2">
        <f t="shared" si="1"/>
        <v>0.73000000000000043</v>
      </c>
      <c r="AE7" s="167">
        <f t="shared" si="2"/>
        <v>8.7741935483870881E-2</v>
      </c>
    </row>
    <row r="8" spans="1:31" x14ac:dyDescent="0.25">
      <c r="H8" s="93"/>
      <c r="O8" s="13" t="s">
        <v>98</v>
      </c>
      <c r="Q8" s="167">
        <f>(Q4-Q3)/Q3</f>
        <v>-0.99397356849539076</v>
      </c>
      <c r="W8" s="162">
        <v>42325</v>
      </c>
      <c r="X8" s="12">
        <v>7.87</v>
      </c>
      <c r="Y8" s="12">
        <v>8.1999999999999993</v>
      </c>
      <c r="Z8" s="12">
        <v>7.65</v>
      </c>
      <c r="AA8" s="12">
        <v>7.75</v>
      </c>
      <c r="AB8" s="117">
        <v>225000</v>
      </c>
      <c r="AC8" s="12">
        <v>7.75</v>
      </c>
      <c r="AD8" s="2">
        <f t="shared" si="1"/>
        <v>0.54999999999999893</v>
      </c>
      <c r="AE8" s="167">
        <f t="shared" si="2"/>
        <v>-1.1479591836734637E-2</v>
      </c>
    </row>
    <row r="9" spans="1:31" x14ac:dyDescent="0.25">
      <c r="W9" s="162">
        <v>42324</v>
      </c>
      <c r="X9" s="12">
        <v>8.0299999999999994</v>
      </c>
      <c r="Y9" s="12">
        <v>8.2100000000000009</v>
      </c>
      <c r="Z9" s="12">
        <v>7.62</v>
      </c>
      <c r="AA9" s="12">
        <v>7.84</v>
      </c>
      <c r="AB9" s="117">
        <v>229800</v>
      </c>
      <c r="AC9" s="12">
        <v>7.84</v>
      </c>
      <c r="AD9" s="2">
        <f t="shared" si="1"/>
        <v>0.59000000000000075</v>
      </c>
      <c r="AE9" s="167">
        <f t="shared" si="2"/>
        <v>-2.9702970297029729E-2</v>
      </c>
    </row>
    <row r="10" spans="1:31" x14ac:dyDescent="0.25">
      <c r="W10" s="162">
        <v>42321</v>
      </c>
      <c r="X10" s="12">
        <v>7.73</v>
      </c>
      <c r="Y10" s="12">
        <v>8.25</v>
      </c>
      <c r="Z10" s="12">
        <v>7.65</v>
      </c>
      <c r="AA10" s="12">
        <v>8.08</v>
      </c>
      <c r="AB10" s="117">
        <v>262300</v>
      </c>
      <c r="AC10" s="12">
        <v>8.08</v>
      </c>
      <c r="AD10" s="2">
        <f t="shared" si="1"/>
        <v>0.59999999999999964</v>
      </c>
      <c r="AE10" s="167">
        <f t="shared" si="2"/>
        <v>3.8560411311054033E-2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42320</v>
      </c>
      <c r="X11" s="12">
        <v>7.81</v>
      </c>
      <c r="Y11" s="12">
        <v>7.95</v>
      </c>
      <c r="Z11" s="12">
        <v>7.61</v>
      </c>
      <c r="AA11" s="12">
        <v>7.78</v>
      </c>
      <c r="AB11" s="117">
        <v>271600</v>
      </c>
      <c r="AC11" s="12">
        <v>7.78</v>
      </c>
      <c r="AD11" s="2">
        <f t="shared" si="1"/>
        <v>0.33999999999999986</v>
      </c>
      <c r="AE11" s="167">
        <f t="shared" si="2"/>
        <v>-1.5189873417721489E-2</v>
      </c>
    </row>
    <row r="12" spans="1:31" x14ac:dyDescent="0.25">
      <c r="W12" s="162">
        <v>42319</v>
      </c>
      <c r="X12" s="12">
        <v>7.99</v>
      </c>
      <c r="Y12" s="12">
        <v>8.1300000000000008</v>
      </c>
      <c r="Z12" s="12">
        <v>7.89</v>
      </c>
      <c r="AA12" s="12">
        <v>7.9</v>
      </c>
      <c r="AB12" s="117">
        <v>177900</v>
      </c>
      <c r="AC12" s="12">
        <v>7.9</v>
      </c>
      <c r="AD12" s="2">
        <f t="shared" si="1"/>
        <v>0.2400000000000011</v>
      </c>
      <c r="AE12" s="167">
        <f t="shared" si="2"/>
        <v>-1.126408010012514E-2</v>
      </c>
    </row>
    <row r="13" spans="1:31" x14ac:dyDescent="0.25">
      <c r="W13" s="162">
        <v>42318</v>
      </c>
      <c r="X13" s="12">
        <v>9.1999999999999993</v>
      </c>
      <c r="Y13" s="12">
        <v>9.1999999999999993</v>
      </c>
      <c r="Z13" s="12">
        <v>7.77</v>
      </c>
      <c r="AA13" s="12">
        <v>7.99</v>
      </c>
      <c r="AB13" s="117">
        <v>938000</v>
      </c>
      <c r="AC13" s="12">
        <v>7.99</v>
      </c>
      <c r="AD13" s="2">
        <f t="shared" si="1"/>
        <v>1.4299999999999997</v>
      </c>
      <c r="AE13" s="167">
        <f t="shared" si="2"/>
        <v>-0.14636752136752129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234</v>
      </c>
      <c r="H14" s="301" t="s">
        <v>98</v>
      </c>
      <c r="W14" s="162">
        <v>42317</v>
      </c>
      <c r="X14" s="12">
        <v>9.32</v>
      </c>
      <c r="Y14" s="12">
        <v>9.5</v>
      </c>
      <c r="Z14" s="12">
        <v>9.2200000000000006</v>
      </c>
      <c r="AA14" s="12">
        <v>9.36</v>
      </c>
      <c r="AB14" s="117">
        <v>320500</v>
      </c>
      <c r="AC14" s="12">
        <v>9.36</v>
      </c>
      <c r="AD14" s="2">
        <f t="shared" si="1"/>
        <v>0.27999999999999936</v>
      </c>
      <c r="AE14" s="167">
        <f t="shared" si="2"/>
        <v>4.2918454935620964E-3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5">
        <f>(E15-D15)/D15</f>
        <v>-0.72908232118758431</v>
      </c>
      <c r="W15" s="162">
        <v>42314</v>
      </c>
      <c r="X15" s="12">
        <v>9.1199999999999992</v>
      </c>
      <c r="Y15" s="12">
        <v>9.39</v>
      </c>
      <c r="Z15" s="12">
        <v>8.86</v>
      </c>
      <c r="AA15" s="12">
        <v>9.32</v>
      </c>
      <c r="AB15" s="117">
        <v>362700</v>
      </c>
      <c r="AC15" s="12">
        <v>9.32</v>
      </c>
      <c r="AD15" s="2">
        <f t="shared" si="1"/>
        <v>0.53000000000000114</v>
      </c>
      <c r="AE15" s="167">
        <f t="shared" si="2"/>
        <v>2.5302530253025424E-2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5">
        <f t="shared" ref="H16:H17" si="3">(E16-D16)/D16</f>
        <v>-0.70324786324786326</v>
      </c>
      <c r="W16" s="162">
        <v>42313</v>
      </c>
      <c r="X16" s="12">
        <v>9.4</v>
      </c>
      <c r="Y16" s="12">
        <v>9.4</v>
      </c>
      <c r="Z16" s="12">
        <v>8.9</v>
      </c>
      <c r="AA16" s="12">
        <v>9.09</v>
      </c>
      <c r="AB16" s="117">
        <v>249000</v>
      </c>
      <c r="AC16" s="12">
        <v>9.09</v>
      </c>
      <c r="AD16" s="2">
        <f t="shared" si="1"/>
        <v>0.5</v>
      </c>
      <c r="AE16" s="167">
        <f t="shared" si="2"/>
        <v>-3.4006376195536703E-2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5">
        <f t="shared" si="3"/>
        <v>-0.99445810570179149</v>
      </c>
      <c r="W17" s="162">
        <v>42312</v>
      </c>
      <c r="X17" s="12">
        <v>9.31</v>
      </c>
      <c r="Y17" s="12">
        <v>9.52</v>
      </c>
      <c r="Z17" s="12">
        <v>9.16</v>
      </c>
      <c r="AA17" s="12">
        <v>9.41</v>
      </c>
      <c r="AB17" s="117">
        <v>361300</v>
      </c>
      <c r="AC17" s="12">
        <v>9.41</v>
      </c>
      <c r="AD17" s="2">
        <f t="shared" si="1"/>
        <v>0.35999999999999943</v>
      </c>
      <c r="AE17" s="167">
        <f t="shared" si="2"/>
        <v>1.4008620689655249E-2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42311</v>
      </c>
      <c r="X18" s="12">
        <v>9.0500000000000007</v>
      </c>
      <c r="Y18" s="12">
        <v>9.39</v>
      </c>
      <c r="Z18" s="12">
        <v>8.9499999999999993</v>
      </c>
      <c r="AA18" s="12">
        <v>9.2799999999999994</v>
      </c>
      <c r="AB18" s="117">
        <v>459000</v>
      </c>
      <c r="AC18" s="12">
        <v>9.2799999999999994</v>
      </c>
      <c r="AD18" s="2">
        <f t="shared" si="1"/>
        <v>0.44000000000000128</v>
      </c>
      <c r="AE18" s="167">
        <f t="shared" si="2"/>
        <v>2.5414364640883758E-2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42310</v>
      </c>
      <c r="X19" s="12">
        <v>8.4700000000000006</v>
      </c>
      <c r="Y19" s="12">
        <v>9.36</v>
      </c>
      <c r="Z19" s="12">
        <v>8.4700000000000006</v>
      </c>
      <c r="AA19" s="12">
        <v>9.0500000000000007</v>
      </c>
      <c r="AB19" s="117">
        <v>676900</v>
      </c>
      <c r="AC19" s="12">
        <v>9.0500000000000007</v>
      </c>
      <c r="AD19" s="2">
        <f t="shared" si="1"/>
        <v>0.88999999999999879</v>
      </c>
      <c r="AE19" s="167">
        <f t="shared" si="2"/>
        <v>7.3546856465006138E-2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42307</v>
      </c>
      <c r="X20" s="12">
        <v>8.4499999999999993</v>
      </c>
      <c r="Y20" s="12">
        <v>8.6</v>
      </c>
      <c r="Z20" s="12">
        <v>8.3000000000000007</v>
      </c>
      <c r="AA20" s="12">
        <v>8.43</v>
      </c>
      <c r="AB20" s="117">
        <v>370600</v>
      </c>
      <c r="AC20" s="12">
        <v>8.43</v>
      </c>
      <c r="AD20" s="2">
        <f t="shared" si="1"/>
        <v>0.29999999999999893</v>
      </c>
      <c r="AE20" s="167">
        <f t="shared" si="2"/>
        <v>-3.5460992907803135E-3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42306</v>
      </c>
      <c r="X21" s="12">
        <v>8.52</v>
      </c>
      <c r="Y21" s="12">
        <v>8.9499999999999993</v>
      </c>
      <c r="Z21" s="12">
        <v>8.36</v>
      </c>
      <c r="AA21" s="12">
        <v>8.4600000000000009</v>
      </c>
      <c r="AB21" s="117">
        <v>349900</v>
      </c>
      <c r="AC21" s="12">
        <v>8.4600000000000009</v>
      </c>
      <c r="AD21" s="2">
        <f t="shared" si="1"/>
        <v>0.58999999999999986</v>
      </c>
      <c r="AE21" s="167">
        <f t="shared" si="2"/>
        <v>-1.0526315789473717E-2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42305</v>
      </c>
      <c r="X22" s="12">
        <v>8.0399999999999991</v>
      </c>
      <c r="Y22" s="12">
        <v>8.58</v>
      </c>
      <c r="Z22" s="12">
        <v>7.84</v>
      </c>
      <c r="AA22" s="12">
        <v>8.5500000000000007</v>
      </c>
      <c r="AB22" s="117">
        <v>401700</v>
      </c>
      <c r="AC22" s="12">
        <v>8.5500000000000007</v>
      </c>
      <c r="AD22" s="2">
        <f t="shared" si="1"/>
        <v>0.74000000000000021</v>
      </c>
      <c r="AE22" s="167">
        <f t="shared" si="2"/>
        <v>6.4757160647571865E-2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42304</v>
      </c>
      <c r="X23" s="12">
        <v>7.47</v>
      </c>
      <c r="Y23" s="12">
        <v>8.0500000000000007</v>
      </c>
      <c r="Z23" s="12">
        <v>7.4</v>
      </c>
      <c r="AA23" s="12">
        <v>8.0299999999999994</v>
      </c>
      <c r="AB23" s="117">
        <v>513800</v>
      </c>
      <c r="AC23" s="12">
        <v>8.0299999999999994</v>
      </c>
      <c r="AD23" s="2">
        <f t="shared" si="1"/>
        <v>0.65000000000000036</v>
      </c>
      <c r="AE23" s="167">
        <f t="shared" si="2"/>
        <v>7.2096128170894502E-2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42303</v>
      </c>
      <c r="X24" s="12">
        <v>7.66</v>
      </c>
      <c r="Y24" s="12">
        <v>7.9</v>
      </c>
      <c r="Z24" s="12">
        <v>7.46</v>
      </c>
      <c r="AA24" s="12">
        <v>7.49</v>
      </c>
      <c r="AB24" s="117">
        <v>353900</v>
      </c>
      <c r="AC24" s="12">
        <v>7.49</v>
      </c>
      <c r="AD24" s="2">
        <f t="shared" si="1"/>
        <v>0.44000000000000039</v>
      </c>
      <c r="AE24" s="167">
        <f t="shared" si="2"/>
        <v>-2.2193211488250597E-2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42300</v>
      </c>
      <c r="X25" s="12">
        <v>7.72</v>
      </c>
      <c r="Y25" s="12">
        <v>7.93</v>
      </c>
      <c r="Z25" s="12">
        <v>7.53</v>
      </c>
      <c r="AA25" s="12">
        <v>7.66</v>
      </c>
      <c r="AB25" s="117">
        <v>332200</v>
      </c>
      <c r="AC25" s="12">
        <v>7.66</v>
      </c>
      <c r="AD25" s="2">
        <f t="shared" si="1"/>
        <v>0.39999999999999947</v>
      </c>
      <c r="AE25" s="167">
        <f t="shared" si="2"/>
        <v>2.6178010471205049E-3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42299</v>
      </c>
      <c r="X26" s="12">
        <v>7.87</v>
      </c>
      <c r="Y26" s="12">
        <v>8.01</v>
      </c>
      <c r="Z26" s="12">
        <v>7.5</v>
      </c>
      <c r="AA26" s="12">
        <v>7.64</v>
      </c>
      <c r="AB26" s="117">
        <v>461800</v>
      </c>
      <c r="AC26" s="12">
        <v>7.64</v>
      </c>
      <c r="AD26" s="2">
        <f t="shared" si="1"/>
        <v>0.50999999999999979</v>
      </c>
      <c r="AE26" s="167">
        <f t="shared" si="2"/>
        <v>-2.5510204081632626E-2</v>
      </c>
    </row>
    <row r="27" spans="2:31" x14ac:dyDescent="0.25">
      <c r="W27" s="162">
        <v>42298</v>
      </c>
      <c r="X27" s="12">
        <v>8.2200000000000006</v>
      </c>
      <c r="Y27" s="12">
        <v>8.27</v>
      </c>
      <c r="Z27" s="12">
        <v>7.63</v>
      </c>
      <c r="AA27" s="12">
        <v>7.84</v>
      </c>
      <c r="AB27" s="117">
        <v>622400</v>
      </c>
      <c r="AC27" s="12">
        <v>7.84</v>
      </c>
      <c r="AD27" s="2">
        <f t="shared" si="1"/>
        <v>0.63999999999999968</v>
      </c>
      <c r="AE27" s="167">
        <f t="shared" si="2"/>
        <v>-5.084745762711862E-2</v>
      </c>
    </row>
    <row r="28" spans="2:31" x14ac:dyDescent="0.25">
      <c r="W28" s="162">
        <v>42297</v>
      </c>
      <c r="X28" s="12">
        <v>8.51</v>
      </c>
      <c r="Y28" s="12">
        <v>8.7100000000000009</v>
      </c>
      <c r="Z28" s="12">
        <v>8.17</v>
      </c>
      <c r="AA28" s="12">
        <v>8.26</v>
      </c>
      <c r="AB28" s="117">
        <v>239700</v>
      </c>
      <c r="AC28" s="12">
        <v>8.26</v>
      </c>
      <c r="AD28" s="2">
        <f t="shared" si="1"/>
        <v>0.54000000000000092</v>
      </c>
      <c r="AE28" s="167">
        <f t="shared" si="2"/>
        <v>-3.2786885245901565E-2</v>
      </c>
    </row>
    <row r="29" spans="2:31" x14ac:dyDescent="0.25">
      <c r="W29" s="162">
        <v>42296</v>
      </c>
      <c r="X29" s="12">
        <v>8.4600000000000009</v>
      </c>
      <c r="Y29" s="12">
        <v>8.6300000000000008</v>
      </c>
      <c r="Z29" s="12">
        <v>8.31</v>
      </c>
      <c r="AA29" s="12">
        <v>8.5399999999999991</v>
      </c>
      <c r="AB29" s="117">
        <v>474300</v>
      </c>
      <c r="AC29" s="12">
        <v>8.5399999999999991</v>
      </c>
      <c r="AD29" s="2">
        <f t="shared" si="1"/>
        <v>0.32000000000000028</v>
      </c>
      <c r="AE29" s="167">
        <f t="shared" si="2"/>
        <v>5.8892815076558858E-3</v>
      </c>
    </row>
    <row r="30" spans="2:31" x14ac:dyDescent="0.25">
      <c r="W30" s="162">
        <v>42293</v>
      </c>
      <c r="X30" s="12">
        <v>8.33</v>
      </c>
      <c r="Y30" s="12">
        <v>8.56</v>
      </c>
      <c r="Z30" s="12">
        <v>8.2100000000000009</v>
      </c>
      <c r="AA30" s="12">
        <v>8.49</v>
      </c>
      <c r="AB30" s="117">
        <v>355600</v>
      </c>
      <c r="AC30" s="12">
        <v>8.49</v>
      </c>
      <c r="AD30" s="2">
        <f t="shared" si="1"/>
        <v>0.34999999999999964</v>
      </c>
      <c r="AE30" s="167">
        <f t="shared" si="2"/>
        <v>1.6766467065868262E-2</v>
      </c>
    </row>
    <row r="31" spans="2:31" x14ac:dyDescent="0.25">
      <c r="W31" s="162">
        <v>42292</v>
      </c>
      <c r="X31" s="12">
        <v>7.96</v>
      </c>
      <c r="Y31" s="12">
        <v>8.39</v>
      </c>
      <c r="Z31" s="12">
        <v>7.96</v>
      </c>
      <c r="AA31" s="12">
        <v>8.35</v>
      </c>
      <c r="AB31" s="117">
        <v>530900</v>
      </c>
      <c r="AC31" s="12">
        <v>8.35</v>
      </c>
      <c r="AD31" s="2">
        <f t="shared" si="1"/>
        <v>0.4300000000000006</v>
      </c>
      <c r="AE31" s="167">
        <f t="shared" si="2"/>
        <v>4.505632040050056E-2</v>
      </c>
    </row>
    <row r="32" spans="2:31" x14ac:dyDescent="0.25">
      <c r="W32" s="162">
        <v>42291</v>
      </c>
      <c r="X32" s="12">
        <v>7.87</v>
      </c>
      <c r="Y32" s="12">
        <v>8.14</v>
      </c>
      <c r="Z32" s="12">
        <v>7.8</v>
      </c>
      <c r="AA32" s="12">
        <v>7.99</v>
      </c>
      <c r="AB32" s="117">
        <v>407900</v>
      </c>
      <c r="AC32" s="12">
        <v>7.99</v>
      </c>
      <c r="AD32" s="2">
        <f t="shared" si="1"/>
        <v>0.34000000000000075</v>
      </c>
      <c r="AE32" s="167">
        <f t="shared" si="2"/>
        <v>2.1739130434782705E-2</v>
      </c>
    </row>
    <row r="33" spans="15:31" x14ac:dyDescent="0.25">
      <c r="W33" s="162">
        <v>42290</v>
      </c>
      <c r="X33" s="12">
        <v>8.18</v>
      </c>
      <c r="Y33" s="12">
        <v>8.4700000000000006</v>
      </c>
      <c r="Z33" s="12">
        <v>7.8</v>
      </c>
      <c r="AA33" s="12">
        <v>7.82</v>
      </c>
      <c r="AB33" s="117">
        <v>390100</v>
      </c>
      <c r="AC33" s="12">
        <v>7.82</v>
      </c>
      <c r="AD33" s="2">
        <f t="shared" si="1"/>
        <v>0.67000000000000082</v>
      </c>
      <c r="AE33" s="167">
        <f t="shared" si="2"/>
        <v>-4.6341463414634076E-2</v>
      </c>
    </row>
    <row r="34" spans="15:31" x14ac:dyDescent="0.25">
      <c r="W34" s="162">
        <v>42289</v>
      </c>
      <c r="X34" s="12">
        <v>8.49</v>
      </c>
      <c r="Y34" s="12">
        <v>8.65</v>
      </c>
      <c r="Z34" s="12">
        <v>8.08</v>
      </c>
      <c r="AA34" s="12">
        <v>8.1999999999999993</v>
      </c>
      <c r="AB34" s="117">
        <v>189400</v>
      </c>
      <c r="AC34" s="12">
        <v>8.1999999999999993</v>
      </c>
      <c r="AD34" s="2">
        <f t="shared" si="1"/>
        <v>0.57000000000000028</v>
      </c>
      <c r="AE34" s="167">
        <f t="shared" si="2"/>
        <v>-3.3018867924528461E-2</v>
      </c>
    </row>
    <row r="35" spans="15:31" x14ac:dyDescent="0.25">
      <c r="W35" s="162">
        <v>42286</v>
      </c>
      <c r="X35" s="12">
        <v>8.48</v>
      </c>
      <c r="Y35" s="12">
        <v>8.6300000000000008</v>
      </c>
      <c r="Z35" s="12">
        <v>8.3800000000000008</v>
      </c>
      <c r="AA35" s="12">
        <v>8.48</v>
      </c>
      <c r="AB35" s="117">
        <v>292300</v>
      </c>
      <c r="AC35" s="12">
        <v>8.48</v>
      </c>
      <c r="AD35" s="2">
        <f t="shared" si="1"/>
        <v>0.25</v>
      </c>
      <c r="AE35" s="167">
        <f t="shared" si="2"/>
        <v>1.1806375442737771E-3</v>
      </c>
    </row>
    <row r="36" spans="15:31" x14ac:dyDescent="0.25">
      <c r="W36" s="162">
        <v>42285</v>
      </c>
      <c r="X36" s="12">
        <v>8.59</v>
      </c>
      <c r="Y36" s="12">
        <v>8.68</v>
      </c>
      <c r="Z36" s="12">
        <v>8.11</v>
      </c>
      <c r="AA36" s="12">
        <v>8.4700000000000006</v>
      </c>
      <c r="AB36" s="117">
        <v>364700</v>
      </c>
      <c r="AC36" s="12">
        <v>8.4700000000000006</v>
      </c>
      <c r="AD36" s="2">
        <f t="shared" si="1"/>
        <v>0.57000000000000028</v>
      </c>
      <c r="AE36" s="167">
        <f t="shared" si="2"/>
        <v>-2.0809248554913284E-2</v>
      </c>
    </row>
    <row r="37" spans="15:31" x14ac:dyDescent="0.25">
      <c r="W37" s="162">
        <v>42284</v>
      </c>
      <c r="X37" s="12">
        <v>8.51</v>
      </c>
      <c r="Y37" s="12">
        <v>8.9</v>
      </c>
      <c r="Z37" s="12">
        <v>8.3699999999999992</v>
      </c>
      <c r="AA37" s="12">
        <v>8.65</v>
      </c>
      <c r="AB37" s="117">
        <v>381200</v>
      </c>
      <c r="AC37" s="12">
        <v>8.65</v>
      </c>
      <c r="AD37" s="2">
        <f t="shared" si="1"/>
        <v>0.53000000000000114</v>
      </c>
      <c r="AE37" s="167">
        <f t="shared" si="2"/>
        <v>2.1251475796930208E-2</v>
      </c>
    </row>
    <row r="38" spans="15:31" x14ac:dyDescent="0.25">
      <c r="W38" s="162">
        <v>42283</v>
      </c>
      <c r="X38" s="12">
        <v>8.6300000000000008</v>
      </c>
      <c r="Y38" s="12">
        <v>8.76</v>
      </c>
      <c r="Z38" s="12">
        <v>8.14</v>
      </c>
      <c r="AA38" s="12">
        <v>8.4700000000000006</v>
      </c>
      <c r="AB38" s="117">
        <v>415200</v>
      </c>
      <c r="AC38" s="12">
        <v>8.4700000000000006</v>
      </c>
      <c r="AD38" s="2">
        <f t="shared" si="1"/>
        <v>0.61999999999999922</v>
      </c>
      <c r="AE38" s="167">
        <f t="shared" si="2"/>
        <v>-2.4193548387096642E-2</v>
      </c>
    </row>
    <row r="39" spans="15:31" x14ac:dyDescent="0.25">
      <c r="W39" s="162">
        <v>42282</v>
      </c>
      <c r="X39" s="12">
        <v>8.73</v>
      </c>
      <c r="Y39" s="12">
        <v>9.07</v>
      </c>
      <c r="Z39" s="12">
        <v>8.34</v>
      </c>
      <c r="AA39" s="12">
        <v>8.68</v>
      </c>
      <c r="AB39" s="117">
        <v>620200</v>
      </c>
      <c r="AC39" s="12">
        <v>8.68</v>
      </c>
      <c r="AD39" s="2">
        <f t="shared" si="1"/>
        <v>0.73000000000000043</v>
      </c>
      <c r="AE39" s="167">
        <f t="shared" si="2"/>
        <v>2.2379269729092988E-2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42279</v>
      </c>
      <c r="X40" s="12">
        <v>7.86</v>
      </c>
      <c r="Y40" s="12">
        <v>8.5</v>
      </c>
      <c r="Z40" s="12">
        <v>7.77</v>
      </c>
      <c r="AA40" s="12">
        <v>8.49</v>
      </c>
      <c r="AB40" s="117">
        <v>343900</v>
      </c>
      <c r="AC40" s="12">
        <v>8.49</v>
      </c>
      <c r="AD40" s="2">
        <f t="shared" si="1"/>
        <v>0.73000000000000043</v>
      </c>
      <c r="AE40" s="167">
        <f t="shared" si="2"/>
        <v>5.7285180572851813E-2</v>
      </c>
    </row>
    <row r="41" spans="15:31" ht="15.75" thickTop="1" x14ac:dyDescent="0.25">
      <c r="P41" s="105">
        <v>1.1000000000000001</v>
      </c>
      <c r="Q41" s="105">
        <f>P41*$Q$4</f>
        <v>10.945</v>
      </c>
      <c r="T41" s="157" t="s">
        <v>114</v>
      </c>
      <c r="U41" s="120">
        <v>9.51</v>
      </c>
      <c r="W41" s="162">
        <v>42278</v>
      </c>
      <c r="X41" s="12">
        <v>8.27</v>
      </c>
      <c r="Y41" s="12">
        <v>8.36</v>
      </c>
      <c r="Z41" s="12">
        <v>7.9</v>
      </c>
      <c r="AA41" s="12">
        <v>8.0299999999999994</v>
      </c>
      <c r="AB41" s="117">
        <v>477400</v>
      </c>
      <c r="AC41" s="12">
        <v>8.0299999999999994</v>
      </c>
      <c r="AD41" s="2">
        <f t="shared" si="1"/>
        <v>0.45999999999999908</v>
      </c>
      <c r="AE41" s="167">
        <f t="shared" si="2"/>
        <v>-2.5485436893204039E-2</v>
      </c>
    </row>
    <row r="42" spans="15:31" x14ac:dyDescent="0.25">
      <c r="P42" s="105">
        <v>1.0900000000000001</v>
      </c>
      <c r="Q42" s="105">
        <f t="shared" ref="Q42:Q61" si="4">P42*$Q$4</f>
        <v>10.845499999999999</v>
      </c>
      <c r="T42" s="115" t="s">
        <v>115</v>
      </c>
      <c r="U42" s="110">
        <v>9.5500000000000007</v>
      </c>
      <c r="W42" s="162">
        <v>42277</v>
      </c>
      <c r="X42" s="12">
        <v>8.1999999999999993</v>
      </c>
      <c r="Y42" s="12">
        <v>8.43</v>
      </c>
      <c r="Z42" s="12">
        <v>7.86</v>
      </c>
      <c r="AA42" s="12">
        <v>8.24</v>
      </c>
      <c r="AB42" s="117">
        <v>638500</v>
      </c>
      <c r="AC42" s="12">
        <v>8.24</v>
      </c>
      <c r="AD42" s="2">
        <f t="shared" si="1"/>
        <v>0.5699999999999994</v>
      </c>
      <c r="AE42" s="167">
        <f t="shared" si="2"/>
        <v>2.4875621890547484E-2</v>
      </c>
    </row>
    <row r="43" spans="15:31" x14ac:dyDescent="0.25">
      <c r="P43" s="105">
        <v>1.08</v>
      </c>
      <c r="Q43" s="105">
        <f t="shared" si="4"/>
        <v>10.746</v>
      </c>
      <c r="T43" s="115" t="s">
        <v>116</v>
      </c>
      <c r="U43" s="110" t="s">
        <v>364</v>
      </c>
      <c r="W43" s="162">
        <v>42276</v>
      </c>
      <c r="X43" s="12">
        <v>8.6300000000000008</v>
      </c>
      <c r="Y43" s="12">
        <v>8.7100000000000009</v>
      </c>
      <c r="Z43" s="12">
        <v>7.89</v>
      </c>
      <c r="AA43" s="12">
        <v>8.0399999999999991</v>
      </c>
      <c r="AB43" s="117">
        <v>537000</v>
      </c>
      <c r="AC43" s="12">
        <v>8.0399999999999991</v>
      </c>
      <c r="AD43" s="2">
        <f t="shared" si="1"/>
        <v>0.82000000000000117</v>
      </c>
      <c r="AE43" s="167">
        <f t="shared" si="2"/>
        <v>-7.373271889400923E-2</v>
      </c>
    </row>
    <row r="44" spans="15:31" x14ac:dyDescent="0.25">
      <c r="P44" s="105">
        <v>1.07</v>
      </c>
      <c r="Q44" s="105">
        <f t="shared" si="4"/>
        <v>10.6465</v>
      </c>
      <c r="T44" s="115" t="s">
        <v>117</v>
      </c>
      <c r="U44" s="110" t="s">
        <v>365</v>
      </c>
      <c r="W44" s="162">
        <v>42275</v>
      </c>
      <c r="X44" s="12">
        <v>9.0500000000000007</v>
      </c>
      <c r="Y44" s="12">
        <v>9.2100000000000009</v>
      </c>
      <c r="Z44" s="12">
        <v>8.3800000000000008</v>
      </c>
      <c r="AA44" s="12">
        <v>8.68</v>
      </c>
      <c r="AB44" s="117">
        <v>426700</v>
      </c>
      <c r="AC44" s="12">
        <v>8.68</v>
      </c>
      <c r="AD44" s="2">
        <f t="shared" si="1"/>
        <v>0.83000000000000007</v>
      </c>
      <c r="AE44" s="167">
        <f t="shared" si="2"/>
        <v>-4.9288061336254185E-2</v>
      </c>
    </row>
    <row r="45" spans="15:31" x14ac:dyDescent="0.25">
      <c r="O45" s="2"/>
      <c r="P45" s="105">
        <v>1.06</v>
      </c>
      <c r="Q45" s="105">
        <f t="shared" si="4"/>
        <v>10.547000000000001</v>
      </c>
      <c r="T45" s="115" t="s">
        <v>118</v>
      </c>
      <c r="U45" s="110">
        <v>19.7</v>
      </c>
      <c r="W45" s="162">
        <v>42272</v>
      </c>
      <c r="X45" s="12">
        <v>9.94</v>
      </c>
      <c r="Y45" s="12">
        <v>9.94</v>
      </c>
      <c r="Z45" s="12">
        <v>8.85</v>
      </c>
      <c r="AA45" s="12">
        <v>9.1300000000000008</v>
      </c>
      <c r="AB45" s="117">
        <v>689600</v>
      </c>
      <c r="AC45" s="12">
        <v>9.1300000000000008</v>
      </c>
      <c r="AD45" s="2">
        <f t="shared" si="1"/>
        <v>1.0899999999999999</v>
      </c>
      <c r="AE45" s="167">
        <f t="shared" si="2"/>
        <v>-7.2154471544715326E-2</v>
      </c>
    </row>
    <row r="46" spans="15:31" x14ac:dyDescent="0.25">
      <c r="O46" s="2"/>
      <c r="P46" s="105">
        <v>1.05</v>
      </c>
      <c r="Q46" s="105">
        <f t="shared" si="4"/>
        <v>10.4475</v>
      </c>
      <c r="T46" s="115" t="s">
        <v>119</v>
      </c>
      <c r="U46" s="110" t="s">
        <v>160</v>
      </c>
      <c r="W46" s="162">
        <v>42271</v>
      </c>
      <c r="X46" s="12">
        <v>9.77</v>
      </c>
      <c r="Y46" s="12">
        <v>10.050000000000001</v>
      </c>
      <c r="Z46" s="12">
        <v>9.75</v>
      </c>
      <c r="AA46" s="12">
        <v>9.84</v>
      </c>
      <c r="AB46" s="117">
        <v>405700</v>
      </c>
      <c r="AC46" s="12">
        <v>9.84</v>
      </c>
      <c r="AD46" s="2">
        <f t="shared" si="1"/>
        <v>0.30000000000000071</v>
      </c>
      <c r="AE46" s="167">
        <f t="shared" si="2"/>
        <v>1.0172939979653517E-3</v>
      </c>
    </row>
    <row r="47" spans="15:31" x14ac:dyDescent="0.25">
      <c r="O47" s="2"/>
      <c r="P47" s="105">
        <v>1.04</v>
      </c>
      <c r="Q47" s="105">
        <f t="shared" si="4"/>
        <v>10.347999999999999</v>
      </c>
      <c r="T47" s="115" t="s">
        <v>120</v>
      </c>
      <c r="U47" s="110" t="s">
        <v>160</v>
      </c>
      <c r="W47" s="162">
        <v>42270</v>
      </c>
      <c r="X47" s="12">
        <v>10.24</v>
      </c>
      <c r="Y47" s="12">
        <v>10.25</v>
      </c>
      <c r="Z47" s="12">
        <v>9.7899999999999991</v>
      </c>
      <c r="AA47" s="12">
        <v>9.83</v>
      </c>
      <c r="AB47" s="117">
        <v>580200</v>
      </c>
      <c r="AC47" s="12">
        <v>9.83</v>
      </c>
      <c r="AD47" s="2">
        <f t="shared" si="1"/>
        <v>0.46000000000000085</v>
      </c>
      <c r="AE47" s="167">
        <f t="shared" si="2"/>
        <v>-3.3431661750245811E-2</v>
      </c>
    </row>
    <row r="48" spans="15:31" x14ac:dyDescent="0.25">
      <c r="O48" s="2"/>
      <c r="P48" s="105">
        <v>1.03</v>
      </c>
      <c r="Q48" s="105">
        <f t="shared" si="4"/>
        <v>10.2485</v>
      </c>
      <c r="T48" s="115"/>
      <c r="U48" s="110"/>
      <c r="W48" s="162">
        <v>42269</v>
      </c>
      <c r="X48" s="12">
        <v>10.29</v>
      </c>
      <c r="Y48" s="12">
        <v>10.46</v>
      </c>
      <c r="Z48" s="12">
        <v>9.9499999999999993</v>
      </c>
      <c r="AA48" s="12">
        <v>10.17</v>
      </c>
      <c r="AB48" s="117">
        <v>632700</v>
      </c>
      <c r="AC48" s="12">
        <v>10.17</v>
      </c>
      <c r="AD48" s="2">
        <f t="shared" si="1"/>
        <v>0.51000000000000156</v>
      </c>
      <c r="AE48" s="167">
        <f t="shared" si="2"/>
        <v>-3.2350142721217834E-2</v>
      </c>
    </row>
    <row r="49" spans="15:31" x14ac:dyDescent="0.25">
      <c r="O49" s="2"/>
      <c r="P49" s="105">
        <v>1.02</v>
      </c>
      <c r="Q49" s="105">
        <f t="shared" si="4"/>
        <v>10.148999999999999</v>
      </c>
      <c r="T49" s="115" t="s">
        <v>121</v>
      </c>
      <c r="U49" s="110" t="s">
        <v>366</v>
      </c>
      <c r="W49" s="162">
        <v>42268</v>
      </c>
      <c r="X49" s="12">
        <v>11.46</v>
      </c>
      <c r="Y49" s="12">
        <v>11.46</v>
      </c>
      <c r="Z49" s="12">
        <v>10.23</v>
      </c>
      <c r="AA49" s="12">
        <v>10.51</v>
      </c>
      <c r="AB49" s="117">
        <v>625400</v>
      </c>
      <c r="AC49" s="12">
        <v>10.51</v>
      </c>
      <c r="AD49" s="2">
        <f t="shared" si="1"/>
        <v>1.2300000000000004</v>
      </c>
      <c r="AE49" s="167">
        <f t="shared" si="2"/>
        <v>-6.4946619217081891E-2</v>
      </c>
    </row>
    <row r="50" spans="15:31" x14ac:dyDescent="0.25">
      <c r="O50" s="2"/>
      <c r="P50" s="105">
        <v>1.01</v>
      </c>
      <c r="Q50" s="105">
        <f t="shared" si="4"/>
        <v>10.0495</v>
      </c>
      <c r="T50" s="115" t="s">
        <v>122</v>
      </c>
      <c r="U50" s="110" t="s">
        <v>221</v>
      </c>
      <c r="W50" s="162">
        <v>42265</v>
      </c>
      <c r="X50" s="12">
        <v>11.18</v>
      </c>
      <c r="Y50" s="12">
        <v>11.39</v>
      </c>
      <c r="Z50" s="12">
        <v>10.97</v>
      </c>
      <c r="AA50" s="12">
        <v>11.24</v>
      </c>
      <c r="AB50" s="117">
        <v>511300</v>
      </c>
      <c r="AC50" s="12">
        <v>11.24</v>
      </c>
      <c r="AD50" s="2">
        <f t="shared" si="1"/>
        <v>0.41999999999999993</v>
      </c>
      <c r="AE50" s="167">
        <f t="shared" si="2"/>
        <v>-7.0671378091873294E-3</v>
      </c>
    </row>
    <row r="51" spans="15:31" x14ac:dyDescent="0.25">
      <c r="O51" s="2"/>
      <c r="P51" s="105">
        <v>1</v>
      </c>
      <c r="Q51" s="105">
        <f t="shared" si="4"/>
        <v>9.9499999999999993</v>
      </c>
      <c r="T51" s="115" t="s">
        <v>123</v>
      </c>
      <c r="U51" s="112">
        <v>409215</v>
      </c>
      <c r="W51" s="162">
        <v>42264</v>
      </c>
      <c r="X51" s="12">
        <v>10.98</v>
      </c>
      <c r="Y51" s="12">
        <v>11.5</v>
      </c>
      <c r="Z51" s="12">
        <v>10.89</v>
      </c>
      <c r="AA51" s="12">
        <v>11.32</v>
      </c>
      <c r="AB51" s="117">
        <v>666400</v>
      </c>
      <c r="AC51" s="12">
        <v>11.32</v>
      </c>
      <c r="AD51" s="2">
        <f t="shared" si="1"/>
        <v>0.60999999999999943</v>
      </c>
      <c r="AE51" s="167">
        <f t="shared" si="2"/>
        <v>2.722323049001818E-2</v>
      </c>
    </row>
    <row r="52" spans="15:31" x14ac:dyDescent="0.25">
      <c r="O52" s="2"/>
      <c r="P52" s="105">
        <v>0.99</v>
      </c>
      <c r="Q52" s="105">
        <f t="shared" si="4"/>
        <v>9.8504999999999985</v>
      </c>
      <c r="T52" s="115" t="s">
        <v>126</v>
      </c>
      <c r="U52" s="112">
        <v>422960</v>
      </c>
      <c r="W52" s="162">
        <v>42263</v>
      </c>
      <c r="X52" s="12">
        <v>10.71</v>
      </c>
      <c r="Y52" s="12">
        <v>11.17</v>
      </c>
      <c r="Z52" s="12">
        <v>10.55</v>
      </c>
      <c r="AA52" s="12">
        <v>11.02</v>
      </c>
      <c r="AB52" s="117">
        <v>333300</v>
      </c>
      <c r="AC52" s="12">
        <v>11.02</v>
      </c>
      <c r="AD52" s="2">
        <f t="shared" si="1"/>
        <v>0.61999999999999922</v>
      </c>
      <c r="AE52" s="167">
        <f t="shared" si="2"/>
        <v>2.5116279069767433E-2</v>
      </c>
    </row>
    <row r="53" spans="15:31" x14ac:dyDescent="0.25">
      <c r="O53" s="2"/>
      <c r="P53" s="105">
        <v>0.98</v>
      </c>
      <c r="Q53" s="105">
        <f t="shared" si="4"/>
        <v>9.7509999999999994</v>
      </c>
      <c r="T53" s="115" t="s">
        <v>124</v>
      </c>
      <c r="U53" s="110" t="s">
        <v>367</v>
      </c>
      <c r="W53" s="162">
        <v>42262</v>
      </c>
      <c r="X53" s="12">
        <v>10.59</v>
      </c>
      <c r="Y53" s="12">
        <v>10.95</v>
      </c>
      <c r="Z53" s="12">
        <v>10.48</v>
      </c>
      <c r="AA53" s="12">
        <v>10.75</v>
      </c>
      <c r="AB53" s="117">
        <v>359100</v>
      </c>
      <c r="AC53" s="12">
        <v>10.75</v>
      </c>
      <c r="AD53" s="2">
        <f t="shared" si="1"/>
        <v>0.46999999999999886</v>
      </c>
      <c r="AE53" s="167">
        <f t="shared" si="2"/>
        <v>1.6068052930056753E-2</v>
      </c>
    </row>
    <row r="54" spans="15:31" x14ac:dyDescent="0.25">
      <c r="O54" s="2"/>
      <c r="P54" s="105">
        <v>0.97</v>
      </c>
      <c r="Q54" s="105">
        <f t="shared" si="4"/>
        <v>9.6514999999999986</v>
      </c>
      <c r="T54" s="115" t="s">
        <v>127</v>
      </c>
      <c r="U54" s="110" t="s">
        <v>160</v>
      </c>
      <c r="W54" s="162">
        <v>42261</v>
      </c>
      <c r="X54" s="12">
        <v>10.69</v>
      </c>
      <c r="Y54" s="12">
        <v>10.69</v>
      </c>
      <c r="Z54" s="12">
        <v>10.24</v>
      </c>
      <c r="AA54" s="12">
        <v>10.58</v>
      </c>
      <c r="AB54" s="117">
        <v>279800</v>
      </c>
      <c r="AC54" s="12">
        <v>10.58</v>
      </c>
      <c r="AD54" s="2">
        <f t="shared" si="1"/>
        <v>0.44999999999999929</v>
      </c>
      <c r="AE54" s="167">
        <f t="shared" si="2"/>
        <v>-5.6390977443609991E-3</v>
      </c>
    </row>
    <row r="55" spans="15:31" x14ac:dyDescent="0.25">
      <c r="O55" s="2"/>
      <c r="P55" s="105">
        <v>0.96</v>
      </c>
      <c r="Q55" s="105">
        <f t="shared" si="4"/>
        <v>9.5519999999999996</v>
      </c>
      <c r="T55" s="115" t="s">
        <v>128</v>
      </c>
      <c r="U55" s="110">
        <v>-1.77</v>
      </c>
      <c r="W55" s="162">
        <v>42258</v>
      </c>
      <c r="X55" s="12">
        <v>10.97</v>
      </c>
      <c r="Y55" s="12">
        <v>10.97</v>
      </c>
      <c r="Z55" s="12">
        <v>10.55</v>
      </c>
      <c r="AA55" s="12">
        <v>10.64</v>
      </c>
      <c r="AB55" s="117">
        <v>201900</v>
      </c>
      <c r="AC55" s="12">
        <v>10.64</v>
      </c>
      <c r="AD55" s="2">
        <f t="shared" si="1"/>
        <v>0.41999999999999993</v>
      </c>
      <c r="AE55" s="167">
        <f t="shared" si="2"/>
        <v>-3.3605812897365972E-2</v>
      </c>
    </row>
    <row r="56" spans="15:31" x14ac:dyDescent="0.25">
      <c r="O56" s="2"/>
      <c r="P56" s="105">
        <v>0.95</v>
      </c>
      <c r="Q56" s="105">
        <f t="shared" si="4"/>
        <v>9.4524999999999988</v>
      </c>
      <c r="T56" s="115" t="s">
        <v>125</v>
      </c>
      <c r="U56" s="110" t="s">
        <v>142</v>
      </c>
      <c r="W56" s="162">
        <v>42257</v>
      </c>
      <c r="X56" s="12">
        <v>10.74</v>
      </c>
      <c r="Y56" s="12">
        <v>11.07</v>
      </c>
      <c r="Z56" s="12">
        <v>10.54</v>
      </c>
      <c r="AA56" s="12">
        <v>11.01</v>
      </c>
      <c r="AB56" s="117">
        <v>355600</v>
      </c>
      <c r="AC56" s="12">
        <v>11.01</v>
      </c>
      <c r="AD56" s="2">
        <f t="shared" si="1"/>
        <v>0.53000000000000114</v>
      </c>
      <c r="AE56" s="167">
        <f t="shared" si="2"/>
        <v>2.1335807050092859E-2</v>
      </c>
    </row>
    <row r="57" spans="15:31" x14ac:dyDescent="0.25">
      <c r="O57" s="2"/>
      <c r="P57" s="105">
        <v>0.94</v>
      </c>
      <c r="Q57" s="105">
        <f t="shared" si="4"/>
        <v>9.352999999999998</v>
      </c>
      <c r="W57" s="162">
        <v>42256</v>
      </c>
      <c r="X57" s="12">
        <v>10.62</v>
      </c>
      <c r="Y57" s="12">
        <v>10.88</v>
      </c>
      <c r="Z57" s="12">
        <v>10.57</v>
      </c>
      <c r="AA57" s="12">
        <v>10.78</v>
      </c>
      <c r="AB57" s="117">
        <v>419500</v>
      </c>
      <c r="AC57" s="12">
        <v>10.78</v>
      </c>
      <c r="AD57" s="2">
        <f t="shared" si="1"/>
        <v>0.3100000000000005</v>
      </c>
      <c r="AE57" s="167">
        <f t="shared" si="2"/>
        <v>1.7941454202077489E-2</v>
      </c>
    </row>
    <row r="58" spans="15:31" x14ac:dyDescent="0.25">
      <c r="P58" s="105">
        <v>0.93</v>
      </c>
      <c r="Q58" s="105">
        <f t="shared" si="4"/>
        <v>9.2534999999999989</v>
      </c>
      <c r="W58" s="162">
        <v>42255</v>
      </c>
      <c r="X58" s="12">
        <v>10.36</v>
      </c>
      <c r="Y58" s="12">
        <v>10.63</v>
      </c>
      <c r="Z58" s="12">
        <v>10.31</v>
      </c>
      <c r="AA58" s="12">
        <v>10.59</v>
      </c>
      <c r="AB58" s="117">
        <v>607300</v>
      </c>
      <c r="AC58" s="12">
        <v>10.59</v>
      </c>
      <c r="AD58" s="2">
        <f t="shared" si="1"/>
        <v>0.32000000000000028</v>
      </c>
      <c r="AE58" s="167">
        <f t="shared" si="2"/>
        <v>4.1297935103244754E-2</v>
      </c>
    </row>
    <row r="59" spans="15:31" x14ac:dyDescent="0.25">
      <c r="P59" s="105">
        <v>0.92</v>
      </c>
      <c r="Q59" s="105">
        <f t="shared" si="4"/>
        <v>9.1539999999999999</v>
      </c>
      <c r="W59" s="162">
        <v>42251</v>
      </c>
      <c r="X59" s="12">
        <v>10.02</v>
      </c>
      <c r="Y59" s="12">
        <v>10.220000000000001</v>
      </c>
      <c r="Z59" s="12">
        <v>9.91</v>
      </c>
      <c r="AA59" s="12">
        <v>10.17</v>
      </c>
      <c r="AB59" s="117">
        <v>388500</v>
      </c>
      <c r="AC59" s="12">
        <v>10.17</v>
      </c>
      <c r="AD59" s="2">
        <f t="shared" si="1"/>
        <v>0.3100000000000005</v>
      </c>
      <c r="AE59" s="167">
        <f t="shared" si="2"/>
        <v>1.9704433497536034E-3</v>
      </c>
    </row>
    <row r="60" spans="15:31" x14ac:dyDescent="0.25">
      <c r="P60" s="105">
        <v>0.91</v>
      </c>
      <c r="Q60" s="105">
        <f t="shared" si="4"/>
        <v>9.0544999999999991</v>
      </c>
      <c r="W60" s="162">
        <v>42250</v>
      </c>
      <c r="X60" s="12">
        <v>10.66</v>
      </c>
      <c r="Y60" s="12">
        <v>10.66</v>
      </c>
      <c r="Z60" s="12">
        <v>10.07</v>
      </c>
      <c r="AA60" s="12">
        <v>10.15</v>
      </c>
      <c r="AB60" s="117">
        <v>331500</v>
      </c>
      <c r="AC60" s="12">
        <v>10.15</v>
      </c>
      <c r="AD60" s="2">
        <f t="shared" si="1"/>
        <v>0.58999999999999986</v>
      </c>
      <c r="AE60" s="167">
        <f t="shared" si="2"/>
        <v>-4.6052631578947345E-2</v>
      </c>
    </row>
    <row r="61" spans="15:31" x14ac:dyDescent="0.25">
      <c r="P61" s="105">
        <v>0.9</v>
      </c>
      <c r="Q61" s="105">
        <f t="shared" si="4"/>
        <v>8.9550000000000001</v>
      </c>
      <c r="W61" s="162">
        <v>42249</v>
      </c>
      <c r="X61" s="12">
        <v>10.36</v>
      </c>
      <c r="Y61" s="12">
        <v>10.66</v>
      </c>
      <c r="Z61" s="12">
        <v>10.1</v>
      </c>
      <c r="AA61" s="12">
        <v>10.64</v>
      </c>
      <c r="AB61" s="117">
        <v>330800</v>
      </c>
      <c r="AC61" s="12">
        <v>10.64</v>
      </c>
      <c r="AD61" s="2">
        <f t="shared" si="1"/>
        <v>0.5600000000000005</v>
      </c>
      <c r="AE61" s="167">
        <f t="shared" si="2"/>
        <v>3.90625E-2</v>
      </c>
    </row>
    <row r="62" spans="15:31" x14ac:dyDescent="0.25">
      <c r="W62" s="162">
        <v>42248</v>
      </c>
      <c r="X62" s="12">
        <v>10.210000000000001</v>
      </c>
      <c r="Y62" s="12">
        <v>10.56</v>
      </c>
      <c r="Z62" s="12">
        <v>10.119999999999999</v>
      </c>
      <c r="AA62" s="12">
        <v>10.24</v>
      </c>
      <c r="AB62" s="117">
        <v>356100</v>
      </c>
      <c r="AC62" s="12">
        <v>10.24</v>
      </c>
      <c r="AD62" s="2">
        <f t="shared" si="1"/>
        <v>0.44000000000000128</v>
      </c>
      <c r="AE62" s="167">
        <f t="shared" si="2"/>
        <v>-2.1032504780114758E-2</v>
      </c>
    </row>
    <row r="63" spans="15:31" x14ac:dyDescent="0.25">
      <c r="W63" s="162">
        <v>42247</v>
      </c>
      <c r="X63" s="12">
        <v>10.67</v>
      </c>
      <c r="Y63" s="12">
        <v>10.91</v>
      </c>
      <c r="Z63" s="12">
        <v>10.35</v>
      </c>
      <c r="AA63" s="12">
        <v>10.46</v>
      </c>
      <c r="AB63" s="117">
        <v>358300</v>
      </c>
      <c r="AC63" s="12">
        <v>10.46</v>
      </c>
      <c r="AD63" s="2">
        <f t="shared" si="1"/>
        <v>0.5600000000000005</v>
      </c>
      <c r="AE63" s="167">
        <f t="shared" si="2"/>
        <v>-2.9684601113172393E-2</v>
      </c>
    </row>
    <row r="64" spans="15:31" x14ac:dyDescent="0.25">
      <c r="W64" s="162">
        <v>42244</v>
      </c>
      <c r="X64" s="12">
        <v>10.6</v>
      </c>
      <c r="Y64" s="12">
        <v>10.86</v>
      </c>
      <c r="Z64" s="12">
        <v>10.6</v>
      </c>
      <c r="AA64" s="12">
        <v>10.78</v>
      </c>
      <c r="AB64" s="117">
        <v>449900</v>
      </c>
      <c r="AC64" s="12">
        <v>10.78</v>
      </c>
      <c r="AD64" s="2">
        <f t="shared" si="1"/>
        <v>0.25999999999999979</v>
      </c>
      <c r="AE64" s="167">
        <f t="shared" si="2"/>
        <v>1.0309278350515427E-2</v>
      </c>
    </row>
    <row r="65" spans="23:31" x14ac:dyDescent="0.25">
      <c r="W65" s="162">
        <v>42243</v>
      </c>
      <c r="X65" s="12">
        <v>10.5</v>
      </c>
      <c r="Y65" s="12">
        <v>10.87</v>
      </c>
      <c r="Z65" s="12">
        <v>10.46</v>
      </c>
      <c r="AA65" s="12">
        <v>10.67</v>
      </c>
      <c r="AB65" s="117">
        <v>449800</v>
      </c>
      <c r="AC65" s="12">
        <v>10.67</v>
      </c>
      <c r="AD65" s="2">
        <f t="shared" si="1"/>
        <v>0.40999999999999837</v>
      </c>
      <c r="AE65" s="167">
        <f t="shared" si="2"/>
        <v>1.5223596574690745E-2</v>
      </c>
    </row>
    <row r="66" spans="23:31" x14ac:dyDescent="0.25">
      <c r="W66" s="162">
        <v>42242</v>
      </c>
      <c r="X66" s="12">
        <v>10.31</v>
      </c>
      <c r="Y66" s="12">
        <v>10.53</v>
      </c>
      <c r="Z66" s="12">
        <v>9.7899999999999991</v>
      </c>
      <c r="AA66" s="12">
        <v>10.51</v>
      </c>
      <c r="AB66" s="117">
        <v>426200</v>
      </c>
      <c r="AC66" s="12">
        <v>10.51</v>
      </c>
      <c r="AD66" s="2">
        <f t="shared" si="1"/>
        <v>0.74000000000000021</v>
      </c>
      <c r="AE66" s="167">
        <f t="shared" si="2"/>
        <v>4.2658730158730229E-2</v>
      </c>
    </row>
    <row r="67" spans="23:31" x14ac:dyDescent="0.25">
      <c r="W67" s="162">
        <v>42241</v>
      </c>
      <c r="X67" s="12">
        <v>10.5</v>
      </c>
      <c r="Y67" s="12">
        <v>10.5</v>
      </c>
      <c r="Z67" s="12">
        <v>9.9600000000000009</v>
      </c>
      <c r="AA67" s="12">
        <v>10.08</v>
      </c>
      <c r="AB67" s="117">
        <v>501400</v>
      </c>
      <c r="AC67" s="12">
        <v>10.08</v>
      </c>
      <c r="AD67" s="2">
        <f t="shared" ref="AD67:AD68" si="5">Y67-Z67</f>
        <v>0.53999999999999915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23" priority="7">
      <formula>F15&gt;0</formula>
    </cfRule>
    <cfRule type="expression" dxfId="22" priority="8">
      <formula>F15&lt;0</formula>
    </cfRule>
  </conditionalFormatting>
  <conditionalFormatting sqref="Q7">
    <cfRule type="expression" dxfId="21" priority="5">
      <formula>Q7&gt;0</formula>
    </cfRule>
    <cfRule type="expression" dxfId="20" priority="6">
      <formula>Q7&lt;0</formula>
    </cfRule>
  </conditionalFormatting>
  <conditionalFormatting sqref="H15:H26">
    <cfRule type="expression" dxfId="19" priority="1">
      <formula>H15&gt;0</formula>
    </cfRule>
    <cfRule type="expression" dxfId="1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42333</v>
      </c>
      <c r="X2" s="11">
        <v>85</v>
      </c>
      <c r="Y2" s="11">
        <v>90.75</v>
      </c>
      <c r="Z2" s="11">
        <v>85</v>
      </c>
      <c r="AA2" s="11">
        <v>89.47</v>
      </c>
      <c r="AB2" s="126">
        <v>836100</v>
      </c>
      <c r="AC2" s="11">
        <v>89.47</v>
      </c>
      <c r="AD2">
        <f>Y2-Z2</f>
        <v>5.75</v>
      </c>
      <c r="AE2" s="167">
        <f>AC2/AC3-1</f>
        <v>4.9994132144114634E-2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1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101.73779999999984</v>
      </c>
      <c r="T3" s="1">
        <v>42265</v>
      </c>
      <c r="U3" s="47" t="s">
        <v>149</v>
      </c>
      <c r="W3" s="132">
        <v>42332</v>
      </c>
      <c r="X3" s="11">
        <v>83.95</v>
      </c>
      <c r="Y3" s="11">
        <v>86.17</v>
      </c>
      <c r="Z3" s="11">
        <v>82.6</v>
      </c>
      <c r="AA3" s="11">
        <v>85.21</v>
      </c>
      <c r="AB3" s="126">
        <v>815200</v>
      </c>
      <c r="AC3" s="11">
        <v>85.21</v>
      </c>
      <c r="AD3">
        <f t="shared" ref="AD3:AD66" si="2">Y3-Z3</f>
        <v>3.5700000000000074</v>
      </c>
      <c r="AE3" s="167">
        <f t="shared" ref="AE3:AE66" si="3">AC3/AC4-1</f>
        <v>6.2588568729331495E-3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89.47</v>
      </c>
      <c r="T4" s="1">
        <v>42278</v>
      </c>
      <c r="U4" s="47" t="s">
        <v>112</v>
      </c>
      <c r="W4" s="132">
        <v>42331</v>
      </c>
      <c r="X4" s="11">
        <v>80.900000000000006</v>
      </c>
      <c r="Y4" s="11">
        <v>84.91</v>
      </c>
      <c r="Z4" s="11">
        <v>80.02</v>
      </c>
      <c r="AA4" s="11">
        <v>84.68</v>
      </c>
      <c r="AB4" s="126">
        <v>902900</v>
      </c>
      <c r="AC4" s="11">
        <v>84.68</v>
      </c>
      <c r="AD4">
        <f t="shared" si="2"/>
        <v>4.8900000000000006</v>
      </c>
      <c r="AE4" s="167">
        <f t="shared" si="3"/>
        <v>4.9969001859888396E-2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17894</v>
      </c>
      <c r="W5" s="132">
        <v>42328</v>
      </c>
      <c r="X5" s="11">
        <v>79.72</v>
      </c>
      <c r="Y5" s="11">
        <v>82.65</v>
      </c>
      <c r="Z5" s="11">
        <v>79.12</v>
      </c>
      <c r="AA5" s="11">
        <v>80.650000000000006</v>
      </c>
      <c r="AB5" s="126">
        <v>1200500</v>
      </c>
      <c r="AC5" s="11">
        <v>80.650000000000006</v>
      </c>
      <c r="AD5">
        <f t="shared" si="2"/>
        <v>3.5300000000000011</v>
      </c>
      <c r="AE5" s="167">
        <f t="shared" si="3"/>
        <v>1.1538943935783363E-2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20347.559999999969</v>
      </c>
      <c r="T6" s="200"/>
      <c r="U6" s="108"/>
      <c r="W6" s="132">
        <v>42327</v>
      </c>
      <c r="X6" s="11">
        <v>84.47</v>
      </c>
      <c r="Y6" s="11">
        <v>85.13</v>
      </c>
      <c r="Z6" s="11">
        <v>79.150000000000006</v>
      </c>
      <c r="AA6" s="11">
        <v>79.73</v>
      </c>
      <c r="AB6" s="126">
        <v>972900</v>
      </c>
      <c r="AC6" s="11">
        <v>79.73</v>
      </c>
      <c r="AD6">
        <f t="shared" si="2"/>
        <v>5.9799999999999898</v>
      </c>
      <c r="AE6" s="167">
        <f t="shared" si="3"/>
        <v>-5.7453599716278503E-2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-2453.5599999999686</v>
      </c>
      <c r="R7" s="250" t="s">
        <v>372</v>
      </c>
      <c r="T7" s="1"/>
      <c r="W7" s="132">
        <v>42326</v>
      </c>
      <c r="X7" s="11">
        <v>85.24</v>
      </c>
      <c r="Y7" s="11">
        <v>87.57</v>
      </c>
      <c r="Z7" s="11">
        <v>82.43</v>
      </c>
      <c r="AA7" s="11">
        <v>84.59</v>
      </c>
      <c r="AB7" s="126">
        <v>1933900</v>
      </c>
      <c r="AC7" s="11">
        <v>84.59</v>
      </c>
      <c r="AD7">
        <f t="shared" si="2"/>
        <v>5.1399999999999864</v>
      </c>
      <c r="AE7" s="167">
        <f t="shared" si="3"/>
        <v>6.2554955407612134E-2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-0.12058251701923825</v>
      </c>
      <c r="W8" s="132">
        <v>42325</v>
      </c>
      <c r="X8" s="11">
        <v>75.3</v>
      </c>
      <c r="Y8" s="11">
        <v>84.56</v>
      </c>
      <c r="Z8" s="11">
        <v>74.72</v>
      </c>
      <c r="AA8" s="11">
        <v>79.61</v>
      </c>
      <c r="AB8" s="126">
        <v>1825800</v>
      </c>
      <c r="AC8" s="11">
        <v>79.61</v>
      </c>
      <c r="AD8">
        <f t="shared" si="2"/>
        <v>9.8400000000000034</v>
      </c>
      <c r="AE8" s="167">
        <f t="shared" si="3"/>
        <v>6.9308260577568781E-2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42324</v>
      </c>
      <c r="X9" s="11">
        <v>70.930000000000007</v>
      </c>
      <c r="Y9" s="11">
        <v>74.739999999999995</v>
      </c>
      <c r="Z9" s="11">
        <v>70.209999999999994</v>
      </c>
      <c r="AA9" s="11">
        <v>74.45</v>
      </c>
      <c r="AB9" s="126">
        <v>847400</v>
      </c>
      <c r="AC9" s="11">
        <v>74.45</v>
      </c>
      <c r="AD9">
        <f t="shared" si="2"/>
        <v>4.5300000000000011</v>
      </c>
      <c r="AE9" s="167">
        <f t="shared" si="3"/>
        <v>4.2863146098893523E-2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42321</v>
      </c>
      <c r="X10" s="11">
        <v>72.180000000000007</v>
      </c>
      <c r="Y10" s="11">
        <v>73.45</v>
      </c>
      <c r="Z10" s="11">
        <v>70</v>
      </c>
      <c r="AA10" s="11">
        <v>71.39</v>
      </c>
      <c r="AB10" s="126">
        <v>604700</v>
      </c>
      <c r="AC10" s="11">
        <v>71.39</v>
      </c>
      <c r="AD10">
        <f t="shared" si="2"/>
        <v>3.4500000000000028</v>
      </c>
      <c r="AE10" s="167">
        <f t="shared" si="3"/>
        <v>-1.2449854751694689E-2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42320</v>
      </c>
      <c r="X11" s="11">
        <v>73.849999999999994</v>
      </c>
      <c r="Y11" s="11">
        <v>75</v>
      </c>
      <c r="Z11" s="11">
        <v>71.569999999999993</v>
      </c>
      <c r="AA11" s="11">
        <v>72.290000000000006</v>
      </c>
      <c r="AB11" s="126">
        <v>973900</v>
      </c>
      <c r="AC11" s="11">
        <v>72.290000000000006</v>
      </c>
      <c r="AD11">
        <f t="shared" si="2"/>
        <v>3.4300000000000068</v>
      </c>
      <c r="AE11" s="167">
        <f t="shared" si="3"/>
        <v>-2.7052489905787236E-2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42319</v>
      </c>
      <c r="X12" s="11">
        <v>75.86</v>
      </c>
      <c r="Y12" s="11">
        <v>76</v>
      </c>
      <c r="Z12" s="11">
        <v>73.5</v>
      </c>
      <c r="AA12" s="11">
        <v>74.3</v>
      </c>
      <c r="AB12" s="126">
        <v>924500</v>
      </c>
      <c r="AC12" s="11">
        <v>74.3</v>
      </c>
      <c r="AD12">
        <f t="shared" si="2"/>
        <v>2.5</v>
      </c>
      <c r="AE12" s="167">
        <f t="shared" si="3"/>
        <v>-1.2362089591918202E-2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9">
        <v>60</v>
      </c>
      <c r="I13" s="320">
        <v>89.49</v>
      </c>
      <c r="J13" s="320">
        <v>0.1</v>
      </c>
      <c r="K13" s="320">
        <f>H13*I13-J13</f>
        <v>5369.2999999999993</v>
      </c>
      <c r="W13" s="132">
        <v>42318</v>
      </c>
      <c r="X13" s="11">
        <v>75.19</v>
      </c>
      <c r="Y13" s="11">
        <v>75.989999999999995</v>
      </c>
      <c r="Z13" s="11">
        <v>72.61</v>
      </c>
      <c r="AA13" s="11">
        <v>75.23</v>
      </c>
      <c r="AB13" s="126">
        <v>989700</v>
      </c>
      <c r="AC13" s="11">
        <v>75.23</v>
      </c>
      <c r="AD13">
        <f t="shared" si="2"/>
        <v>3.3799999999999955</v>
      </c>
      <c r="AE13" s="167">
        <f t="shared" si="3"/>
        <v>-1.1302405046655251E-2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42317</v>
      </c>
      <c r="X14" s="11">
        <v>72.989999999999995</v>
      </c>
      <c r="Y14" s="11">
        <v>77</v>
      </c>
      <c r="Z14" s="11">
        <v>72.599999999999994</v>
      </c>
      <c r="AA14" s="11">
        <v>76.09</v>
      </c>
      <c r="AB14" s="126">
        <v>1440200</v>
      </c>
      <c r="AC14" s="11">
        <v>76.09</v>
      </c>
      <c r="AD14">
        <f t="shared" si="2"/>
        <v>4.4000000000000057</v>
      </c>
      <c r="AE14" s="167">
        <f t="shared" si="3"/>
        <v>3.3269961977186346E-2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42314</v>
      </c>
      <c r="X15" s="11">
        <v>72.47</v>
      </c>
      <c r="Y15" s="11">
        <v>76.430000000000007</v>
      </c>
      <c r="Z15" s="11">
        <v>69.28</v>
      </c>
      <c r="AA15" s="11">
        <v>73.64</v>
      </c>
      <c r="AB15" s="126">
        <v>2788000</v>
      </c>
      <c r="AC15" s="11">
        <v>73.64</v>
      </c>
      <c r="AD15">
        <f t="shared" si="2"/>
        <v>7.1500000000000057</v>
      </c>
      <c r="AE15" s="167">
        <f t="shared" si="3"/>
        <v>4.6617396247868204E-2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42313</v>
      </c>
      <c r="X16" s="11">
        <v>76.53</v>
      </c>
      <c r="Y16" s="11">
        <v>77.25</v>
      </c>
      <c r="Z16" s="11">
        <v>66.510000000000005</v>
      </c>
      <c r="AA16" s="11">
        <v>70.36</v>
      </c>
      <c r="AB16" s="126">
        <v>8211200</v>
      </c>
      <c r="AC16" s="11">
        <v>70.36</v>
      </c>
      <c r="AD16">
        <f t="shared" si="2"/>
        <v>10.739999999999995</v>
      </c>
      <c r="AE16" s="167">
        <f t="shared" si="3"/>
        <v>-0.21952301719356637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42312</v>
      </c>
      <c r="X17" s="11">
        <v>96.01</v>
      </c>
      <c r="Y17" s="11">
        <v>99.7</v>
      </c>
      <c r="Z17" s="11">
        <v>88.7</v>
      </c>
      <c r="AA17" s="11">
        <v>90.15</v>
      </c>
      <c r="AB17" s="126">
        <v>1205200</v>
      </c>
      <c r="AC17" s="11">
        <v>90.15</v>
      </c>
      <c r="AD17">
        <f t="shared" si="2"/>
        <v>11</v>
      </c>
      <c r="AE17" s="167">
        <f t="shared" si="3"/>
        <v>-3.7270397266125577E-2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42311</v>
      </c>
      <c r="X18" s="11">
        <v>84.36</v>
      </c>
      <c r="Y18" s="11">
        <v>95.46</v>
      </c>
      <c r="Z18" s="11">
        <v>83.26</v>
      </c>
      <c r="AA18" s="11">
        <v>93.64</v>
      </c>
      <c r="AB18" s="126">
        <v>1886700</v>
      </c>
      <c r="AC18" s="11">
        <v>93.64</v>
      </c>
      <c r="AD18">
        <f t="shared" si="2"/>
        <v>12.199999999999989</v>
      </c>
      <c r="AE18" s="167">
        <f t="shared" si="3"/>
        <v>0.10974164493955918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42310</v>
      </c>
      <c r="X19" s="11">
        <v>77.59</v>
      </c>
      <c r="Y19" s="11">
        <v>85.98</v>
      </c>
      <c r="Z19" s="11">
        <v>77.12</v>
      </c>
      <c r="AA19" s="11">
        <v>84.38</v>
      </c>
      <c r="AB19" s="126">
        <v>1367600</v>
      </c>
      <c r="AC19" s="11">
        <v>84.38</v>
      </c>
      <c r="AD19">
        <f t="shared" si="2"/>
        <v>8.86</v>
      </c>
      <c r="AE19" s="167">
        <f t="shared" si="3"/>
        <v>9.3997147672760351E-2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42307</v>
      </c>
      <c r="X20" s="11">
        <v>80</v>
      </c>
      <c r="Y20" s="11">
        <v>80.3</v>
      </c>
      <c r="Z20" s="11">
        <v>76.400000000000006</v>
      </c>
      <c r="AA20" s="11">
        <v>77.13</v>
      </c>
      <c r="AB20" s="126">
        <v>1108700</v>
      </c>
      <c r="AC20" s="11">
        <v>77.13</v>
      </c>
      <c r="AD20">
        <f t="shared" si="2"/>
        <v>3.8999999999999915</v>
      </c>
      <c r="AE20" s="167">
        <f t="shared" si="3"/>
        <v>-2.4781894044759278E-2</v>
      </c>
    </row>
    <row r="21" spans="1:31" x14ac:dyDescent="0.25">
      <c r="B21" s="1">
        <v>42339</v>
      </c>
      <c r="C21" s="319">
        <v>60</v>
      </c>
      <c r="D21" s="320">
        <v>89.38</v>
      </c>
      <c r="E21" s="320">
        <v>0</v>
      </c>
      <c r="F21" s="320">
        <f t="shared" si="1"/>
        <v>5362.7999999999993</v>
      </c>
      <c r="W21" s="132">
        <v>42306</v>
      </c>
      <c r="X21" s="11">
        <v>85.75</v>
      </c>
      <c r="Y21" s="11">
        <v>87.89</v>
      </c>
      <c r="Z21" s="11">
        <v>78.83</v>
      </c>
      <c r="AA21" s="11">
        <v>79.09</v>
      </c>
      <c r="AB21" s="126">
        <v>1450800</v>
      </c>
      <c r="AC21" s="11">
        <v>79.09</v>
      </c>
      <c r="AD21">
        <f t="shared" si="2"/>
        <v>9.0600000000000023</v>
      </c>
      <c r="AE21" s="167">
        <f t="shared" si="3"/>
        <v>-7.734484367708816E-2</v>
      </c>
    </row>
    <row r="22" spans="1:31" x14ac:dyDescent="0.25">
      <c r="W22" s="132">
        <v>42305</v>
      </c>
      <c r="X22" s="11">
        <v>85.51</v>
      </c>
      <c r="Y22" s="11">
        <v>85.93</v>
      </c>
      <c r="Z22" s="11">
        <v>81.3</v>
      </c>
      <c r="AA22" s="11">
        <v>85.72</v>
      </c>
      <c r="AB22" s="126">
        <v>884300</v>
      </c>
      <c r="AC22" s="11">
        <v>85.72</v>
      </c>
      <c r="AD22">
        <f t="shared" si="2"/>
        <v>4.6300000000000097</v>
      </c>
      <c r="AE22" s="167">
        <f t="shared" si="3"/>
        <v>1.1679514132212354E-3</v>
      </c>
    </row>
    <row r="23" spans="1:31" x14ac:dyDescent="0.25">
      <c r="W23" s="132">
        <v>42304</v>
      </c>
      <c r="X23" s="11">
        <v>83.26</v>
      </c>
      <c r="Y23" s="11">
        <v>85.86</v>
      </c>
      <c r="Z23" s="11">
        <v>82.54</v>
      </c>
      <c r="AA23" s="11">
        <v>85.62</v>
      </c>
      <c r="AB23" s="126">
        <v>875300</v>
      </c>
      <c r="AC23" s="11">
        <v>85.62</v>
      </c>
      <c r="AD23">
        <f t="shared" si="2"/>
        <v>3.3199999999999932</v>
      </c>
      <c r="AE23" s="167">
        <f t="shared" si="3"/>
        <v>2.7727763773856662E-2</v>
      </c>
    </row>
    <row r="24" spans="1:31" x14ac:dyDescent="0.25">
      <c r="A24" s="170" t="s">
        <v>82</v>
      </c>
      <c r="B24" s="171"/>
      <c r="C24" s="171">
        <f>SUM(C2:C21)</f>
        <v>1340</v>
      </c>
      <c r="D24" s="172"/>
      <c r="E24" s="172"/>
      <c r="F24" s="172">
        <f>SUM(F2:F21)</f>
        <v>137250.84999999998</v>
      </c>
      <c r="G24" s="171"/>
      <c r="H24" s="171">
        <f>SUM(H2:H21)</f>
        <v>1140</v>
      </c>
      <c r="I24" s="172"/>
      <c r="J24" s="172"/>
      <c r="K24" s="172">
        <f>SUM(K2:K21)</f>
        <v>116903.29000000001</v>
      </c>
      <c r="L24" s="171"/>
      <c r="M24" s="171"/>
      <c r="W24" s="132">
        <v>42303</v>
      </c>
      <c r="X24" s="11">
        <v>82.11</v>
      </c>
      <c r="Y24" s="11">
        <v>85.59</v>
      </c>
      <c r="Z24" s="11">
        <v>81.86</v>
      </c>
      <c r="AA24" s="11">
        <v>83.31</v>
      </c>
      <c r="AB24" s="126">
        <v>957800</v>
      </c>
      <c r="AC24" s="11">
        <v>83.31</v>
      </c>
      <c r="AD24">
        <f t="shared" si="2"/>
        <v>3.730000000000004</v>
      </c>
      <c r="AE24" s="167">
        <f t="shared" si="3"/>
        <v>2.5270758122744041E-3</v>
      </c>
    </row>
    <row r="25" spans="1:31" x14ac:dyDescent="0.25">
      <c r="W25" s="132">
        <v>42300</v>
      </c>
      <c r="X25" s="11">
        <v>77.52</v>
      </c>
      <c r="Y25" s="11">
        <v>83.59</v>
      </c>
      <c r="Z25" s="11">
        <v>77.52</v>
      </c>
      <c r="AA25" s="11">
        <v>83.1</v>
      </c>
      <c r="AB25" s="126">
        <v>1637500</v>
      </c>
      <c r="AC25" s="11">
        <v>83.1</v>
      </c>
      <c r="AD25">
        <f t="shared" si="2"/>
        <v>6.0700000000000074</v>
      </c>
      <c r="AE25" s="167">
        <f t="shared" si="3"/>
        <v>8.8123608746889959E-2</v>
      </c>
    </row>
    <row r="26" spans="1:31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1" t="s">
        <v>234</v>
      </c>
      <c r="H26" s="255" t="s">
        <v>98</v>
      </c>
      <c r="W26" s="132">
        <v>42299</v>
      </c>
      <c r="X26" s="11">
        <v>80.5</v>
      </c>
      <c r="Y26" s="11">
        <v>83</v>
      </c>
      <c r="Z26" s="11">
        <v>75.75</v>
      </c>
      <c r="AA26" s="11">
        <v>76.37</v>
      </c>
      <c r="AB26" s="126">
        <v>1277700</v>
      </c>
      <c r="AC26" s="11">
        <v>76.37</v>
      </c>
      <c r="AD26">
        <f t="shared" si="2"/>
        <v>7.25</v>
      </c>
      <c r="AE26" s="167">
        <f t="shared" si="3"/>
        <v>-5.4592720970537245E-2</v>
      </c>
    </row>
    <row r="27" spans="1:31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6">
        <f>IF(C27=0, D27, (E27-D27)/D27)</f>
        <v>-0.22639056551211809</v>
      </c>
      <c r="W27" s="132">
        <v>42298</v>
      </c>
      <c r="X27" s="11">
        <v>81.709999999999994</v>
      </c>
      <c r="Y27" s="11">
        <v>82.94</v>
      </c>
      <c r="Z27" s="11">
        <v>77</v>
      </c>
      <c r="AA27" s="11">
        <v>80.78</v>
      </c>
      <c r="AB27" s="126">
        <v>1414000</v>
      </c>
      <c r="AC27" s="11">
        <v>80.78</v>
      </c>
      <c r="AD27">
        <f t="shared" si="2"/>
        <v>5.9399999999999977</v>
      </c>
      <c r="AE27" s="167">
        <f t="shared" si="3"/>
        <v>1.8603497457523321E-3</v>
      </c>
    </row>
    <row r="28" spans="1:31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4">IF(C28=0, 0,D28*C28)</f>
        <v>11243.199999999999</v>
      </c>
      <c r="H28" s="316">
        <f t="shared" ref="H28:H30" si="5">IF(C28=0, D28, (E28-D28)/D28)</f>
        <v>-0.39077842607086943</v>
      </c>
      <c r="W28" s="132">
        <v>42297</v>
      </c>
      <c r="X28" s="11">
        <v>83.59</v>
      </c>
      <c r="Y28" s="11">
        <v>86.83</v>
      </c>
      <c r="Z28" s="11">
        <v>80.22</v>
      </c>
      <c r="AA28" s="11">
        <v>80.63</v>
      </c>
      <c r="AB28" s="126">
        <v>1327700</v>
      </c>
      <c r="AC28" s="11">
        <v>80.63</v>
      </c>
      <c r="AD28">
        <f t="shared" si="2"/>
        <v>6.6099999999999994</v>
      </c>
      <c r="AE28" s="167">
        <f t="shared" si="3"/>
        <v>-1.4664548454112247E-2</v>
      </c>
    </row>
    <row r="29" spans="1:31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4"/>
        <v>21090</v>
      </c>
      <c r="H29" s="316">
        <f t="shared" si="5"/>
        <v>-0.18710289236605029</v>
      </c>
      <c r="W29" s="132">
        <v>42296</v>
      </c>
      <c r="X29" s="11">
        <v>85.24</v>
      </c>
      <c r="Y29" s="11">
        <v>91.91</v>
      </c>
      <c r="Z29" s="11">
        <v>70.569999999999993</v>
      </c>
      <c r="AA29" s="11">
        <v>81.83</v>
      </c>
      <c r="AB29" s="126">
        <v>6697200</v>
      </c>
      <c r="AC29" s="11">
        <v>81.83</v>
      </c>
      <c r="AD29">
        <f t="shared" si="2"/>
        <v>21.340000000000003</v>
      </c>
      <c r="AE29" s="167">
        <f t="shared" si="3"/>
        <v>-4.3706906626153952E-2</v>
      </c>
    </row>
    <row r="30" spans="1:31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4"/>
        <v>14450.4</v>
      </c>
      <c r="H30" s="316">
        <f t="shared" si="5"/>
        <v>-0.29928583291811994</v>
      </c>
      <c r="W30" s="132">
        <v>42293</v>
      </c>
      <c r="X30" s="11">
        <v>85.61</v>
      </c>
      <c r="Y30" s="11">
        <v>89.98</v>
      </c>
      <c r="Z30" s="11">
        <v>83.26</v>
      </c>
      <c r="AA30" s="11">
        <v>85.57</v>
      </c>
      <c r="AB30" s="126">
        <v>1362200</v>
      </c>
      <c r="AC30" s="11">
        <v>85.57</v>
      </c>
      <c r="AD30">
        <f t="shared" si="2"/>
        <v>6.7199999999999989</v>
      </c>
      <c r="AE30" s="167">
        <f t="shared" si="3"/>
        <v>-3.0292438541302813E-3</v>
      </c>
    </row>
    <row r="31" spans="1:31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6">IF(C31=0, 0,D31*C31)</f>
        <v>20620</v>
      </c>
      <c r="H31" s="316">
        <f t="shared" ref="H31:H33" si="7">IF(C31=0, D31, (E31-D31)/D31)</f>
        <v>-0.31755577109602323</v>
      </c>
      <c r="W31" s="132">
        <v>42292</v>
      </c>
      <c r="X31" s="11">
        <v>80.06</v>
      </c>
      <c r="Y31" s="11">
        <v>86.5</v>
      </c>
      <c r="Z31" s="11">
        <v>78.510000000000005</v>
      </c>
      <c r="AA31" s="11">
        <v>85.83</v>
      </c>
      <c r="AB31" s="126">
        <v>1699300</v>
      </c>
      <c r="AC31" s="11">
        <v>85.83</v>
      </c>
      <c r="AD31">
        <f t="shared" si="2"/>
        <v>7.9899999999999949</v>
      </c>
      <c r="AE31" s="167">
        <f t="shared" si="3"/>
        <v>6.015316205533594E-2</v>
      </c>
    </row>
    <row r="32" spans="1:31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6"/>
        <v>20522</v>
      </c>
      <c r="H32" s="316">
        <f t="shared" si="7"/>
        <v>-0.28233115680732873</v>
      </c>
      <c r="W32" s="132">
        <v>42291</v>
      </c>
      <c r="X32" s="11">
        <v>83</v>
      </c>
      <c r="Y32" s="11">
        <v>84.98</v>
      </c>
      <c r="Z32" s="11">
        <v>78.92</v>
      </c>
      <c r="AA32" s="11">
        <v>80.959999999999994</v>
      </c>
      <c r="AB32" s="126">
        <v>1330900</v>
      </c>
      <c r="AC32" s="11">
        <v>80.959999999999994</v>
      </c>
      <c r="AD32">
        <f t="shared" si="2"/>
        <v>6.0600000000000023</v>
      </c>
      <c r="AE32" s="167">
        <f t="shared" si="3"/>
        <v>-1.4800197335964604E-3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6"/>
        <v>20354</v>
      </c>
      <c r="H33" s="316">
        <f t="shared" si="7"/>
        <v>-0.26844846221872842</v>
      </c>
      <c r="W33" s="132">
        <v>42290</v>
      </c>
      <c r="X33" s="11">
        <v>86.68</v>
      </c>
      <c r="Y33" s="11">
        <v>88.56</v>
      </c>
      <c r="Z33" s="11">
        <v>80.959999999999994</v>
      </c>
      <c r="AA33" s="11">
        <v>81.08</v>
      </c>
      <c r="AB33" s="126">
        <v>1191500</v>
      </c>
      <c r="AC33" s="11">
        <v>81.08</v>
      </c>
      <c r="AD33">
        <f t="shared" si="2"/>
        <v>7.6000000000000085</v>
      </c>
      <c r="AE33" s="167">
        <f t="shared" si="3"/>
        <v>-6.9543263713564452E-2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6">
        <f>IF(C34=0, D34, (E34-D34)/D34)</f>
        <v>-0.12060153332022799</v>
      </c>
      <c r="W34" s="132">
        <v>42289</v>
      </c>
      <c r="X34" s="11">
        <v>89.66</v>
      </c>
      <c r="Y34" s="11">
        <v>90.44</v>
      </c>
      <c r="Z34" s="11">
        <v>86.02</v>
      </c>
      <c r="AA34" s="11">
        <v>87.14</v>
      </c>
      <c r="AB34" s="126">
        <v>796600</v>
      </c>
      <c r="AC34" s="11">
        <v>87.14</v>
      </c>
      <c r="AD34">
        <f t="shared" si="2"/>
        <v>4.4200000000000017</v>
      </c>
      <c r="AE34" s="167">
        <f t="shared" si="3"/>
        <v>-1.8693693693693669E-2</v>
      </c>
    </row>
    <row r="35" spans="2:31" x14ac:dyDescent="0.25">
      <c r="B35" s="12"/>
      <c r="C35" s="12"/>
      <c r="D35" s="53"/>
      <c r="E35" s="53"/>
      <c r="F35" s="53"/>
      <c r="G35" s="53"/>
      <c r="H35" s="316"/>
      <c r="W35" s="132">
        <v>42286</v>
      </c>
      <c r="X35" s="11">
        <v>88.57</v>
      </c>
      <c r="Y35" s="11">
        <v>90.5</v>
      </c>
      <c r="Z35" s="11">
        <v>85.55</v>
      </c>
      <c r="AA35" s="11">
        <v>88.8</v>
      </c>
      <c r="AB35" s="126">
        <v>1058800</v>
      </c>
      <c r="AC35" s="11">
        <v>88.8</v>
      </c>
      <c r="AD35">
        <f t="shared" si="2"/>
        <v>4.9500000000000028</v>
      </c>
      <c r="AE35" s="167">
        <f t="shared" si="3"/>
        <v>3.3898305084745228E-3</v>
      </c>
    </row>
    <row r="36" spans="2:31" x14ac:dyDescent="0.25">
      <c r="B36" s="12"/>
      <c r="C36" s="12"/>
      <c r="D36" s="53"/>
      <c r="E36" s="53"/>
      <c r="F36" s="53"/>
      <c r="G36" s="53"/>
      <c r="H36" s="316"/>
      <c r="W36" s="132">
        <v>42285</v>
      </c>
      <c r="X36" s="11">
        <v>93.67</v>
      </c>
      <c r="Y36" s="11">
        <v>94.2</v>
      </c>
      <c r="Z36" s="11">
        <v>86.62</v>
      </c>
      <c r="AA36" s="11">
        <v>88.5</v>
      </c>
      <c r="AB36" s="126">
        <v>1269600</v>
      </c>
      <c r="AC36" s="11">
        <v>88.5</v>
      </c>
      <c r="AD36">
        <f t="shared" si="2"/>
        <v>7.5799999999999983</v>
      </c>
      <c r="AE36" s="167">
        <f t="shared" si="3"/>
        <v>-6.1505832449628817E-2</v>
      </c>
    </row>
    <row r="37" spans="2:31" x14ac:dyDescent="0.25">
      <c r="B37" s="4"/>
      <c r="C37" s="4"/>
      <c r="D37" s="3"/>
      <c r="E37" s="3"/>
      <c r="W37" s="132">
        <v>42284</v>
      </c>
      <c r="X37" s="11">
        <v>94.33</v>
      </c>
      <c r="Y37" s="11">
        <v>96.65</v>
      </c>
      <c r="Z37" s="11">
        <v>90.26</v>
      </c>
      <c r="AA37" s="11">
        <v>94.3</v>
      </c>
      <c r="AB37" s="126">
        <v>1129400</v>
      </c>
      <c r="AC37" s="11">
        <v>94.3</v>
      </c>
      <c r="AD37">
        <f t="shared" si="2"/>
        <v>6.3900000000000006</v>
      </c>
      <c r="AE37" s="167">
        <f t="shared" si="3"/>
        <v>-5.2742616033755185E-3</v>
      </c>
    </row>
    <row r="38" spans="2:31" x14ac:dyDescent="0.25">
      <c r="B38" s="4"/>
      <c r="C38" s="4"/>
      <c r="D38" s="3"/>
      <c r="E38" s="3"/>
      <c r="W38" s="132">
        <v>42283</v>
      </c>
      <c r="X38" s="11">
        <v>97.65</v>
      </c>
      <c r="Y38" s="11">
        <v>98.44</v>
      </c>
      <c r="Z38" s="11">
        <v>88.07</v>
      </c>
      <c r="AA38" s="11">
        <v>94.8</v>
      </c>
      <c r="AB38" s="126">
        <v>1192400</v>
      </c>
      <c r="AC38" s="11">
        <v>94.8</v>
      </c>
      <c r="AD38">
        <f t="shared" si="2"/>
        <v>10.370000000000005</v>
      </c>
      <c r="AE38" s="167">
        <f t="shared" si="3"/>
        <v>-3.7954130302415345E-2</v>
      </c>
    </row>
    <row r="39" spans="2:31" x14ac:dyDescent="0.25">
      <c r="B39" s="4"/>
      <c r="C39" s="4"/>
      <c r="D39" s="3"/>
      <c r="E39" s="3"/>
      <c r="W39" s="132">
        <v>42282</v>
      </c>
      <c r="X39" s="11">
        <v>100.9</v>
      </c>
      <c r="Y39" s="11">
        <v>106.95</v>
      </c>
      <c r="Z39" s="11">
        <v>95.58</v>
      </c>
      <c r="AA39" s="11">
        <v>98.54</v>
      </c>
      <c r="AB39" s="126">
        <v>2228600</v>
      </c>
      <c r="AC39" s="11">
        <v>98.54</v>
      </c>
      <c r="AD39">
        <f t="shared" si="2"/>
        <v>11.370000000000005</v>
      </c>
      <c r="AE39" s="167">
        <f t="shared" si="3"/>
        <v>4.7517805889231601E-2</v>
      </c>
    </row>
    <row r="40" spans="2:31" x14ac:dyDescent="0.25">
      <c r="B40" s="4"/>
      <c r="C40" s="4"/>
      <c r="D40" s="3"/>
      <c r="E40" s="3"/>
      <c r="W40" s="132">
        <v>42279</v>
      </c>
      <c r="X40" s="11">
        <v>86.1</v>
      </c>
      <c r="Y40" s="11">
        <v>95.31</v>
      </c>
      <c r="Z40" s="11">
        <v>85.45</v>
      </c>
      <c r="AA40" s="11">
        <v>94.07</v>
      </c>
      <c r="AB40" s="126">
        <v>1544500</v>
      </c>
      <c r="AC40" s="11">
        <v>94.07</v>
      </c>
      <c r="AD40">
        <f t="shared" si="2"/>
        <v>9.86</v>
      </c>
      <c r="AE40" s="167">
        <f t="shared" si="3"/>
        <v>4.9536985384357912E-2</v>
      </c>
    </row>
    <row r="41" spans="2:31" x14ac:dyDescent="0.25">
      <c r="B41" s="4"/>
      <c r="C41" s="4"/>
      <c r="D41" s="3"/>
      <c r="E41" s="3"/>
      <c r="W41" s="132">
        <v>42278</v>
      </c>
      <c r="X41" s="11">
        <v>85.55</v>
      </c>
      <c r="Y41" s="11">
        <v>89.93</v>
      </c>
      <c r="Z41" s="11">
        <v>83</v>
      </c>
      <c r="AA41" s="11">
        <v>89.63</v>
      </c>
      <c r="AB41" s="126">
        <v>1763600</v>
      </c>
      <c r="AC41" s="11">
        <v>89.63</v>
      </c>
      <c r="AD41">
        <f t="shared" si="2"/>
        <v>6.9300000000000068</v>
      </c>
      <c r="AE41" s="167">
        <f t="shared" si="3"/>
        <v>4.7691408533021562E-2</v>
      </c>
    </row>
    <row r="42" spans="2:31" ht="20.25" thickBot="1" x14ac:dyDescent="0.35">
      <c r="B42" s="4"/>
      <c r="C42" s="4"/>
      <c r="D42" s="3"/>
      <c r="E42" s="3"/>
      <c r="O42" s="338" t="s">
        <v>78</v>
      </c>
      <c r="P42" s="338"/>
      <c r="T42" s="127" t="s">
        <v>102</v>
      </c>
      <c r="W42" s="132">
        <v>42277</v>
      </c>
      <c r="X42" s="11">
        <v>89.45</v>
      </c>
      <c r="Y42" s="11">
        <v>92.45</v>
      </c>
      <c r="Z42" s="11">
        <v>82.05</v>
      </c>
      <c r="AA42" s="11">
        <v>85.55</v>
      </c>
      <c r="AB42" s="126">
        <v>1840700</v>
      </c>
      <c r="AC42" s="11">
        <v>85.55</v>
      </c>
      <c r="AD42">
        <f t="shared" si="2"/>
        <v>10.400000000000006</v>
      </c>
      <c r="AE42" s="167">
        <f t="shared" si="3"/>
        <v>-1.598803772716817E-2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98.417000000000002</v>
      </c>
      <c r="Q43" s="2"/>
      <c r="T43" s="168" t="s">
        <v>114</v>
      </c>
      <c r="U43" s="169">
        <v>85.21</v>
      </c>
      <c r="W43" s="132">
        <v>42276</v>
      </c>
      <c r="X43" s="11">
        <v>87.44</v>
      </c>
      <c r="Y43" s="11">
        <v>94.74</v>
      </c>
      <c r="Z43" s="11">
        <v>84</v>
      </c>
      <c r="AA43" s="11">
        <v>86.94</v>
      </c>
      <c r="AB43" s="126">
        <v>1682900</v>
      </c>
      <c r="AC43" s="11">
        <v>86.94</v>
      </c>
      <c r="AD43">
        <f t="shared" si="2"/>
        <v>10.739999999999995</v>
      </c>
      <c r="AE43" s="167">
        <f t="shared" si="3"/>
        <v>1.1503508570109844E-4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8">O44*$Q$4</f>
        <v>97.522300000000001</v>
      </c>
      <c r="Q44" s="2"/>
      <c r="T44" s="130" t="s">
        <v>115</v>
      </c>
      <c r="U44" s="128">
        <v>85</v>
      </c>
      <c r="W44" s="132">
        <v>42275</v>
      </c>
      <c r="X44" s="11">
        <v>99.97</v>
      </c>
      <c r="Y44" s="11">
        <v>101.82</v>
      </c>
      <c r="Z44" s="11">
        <v>85.27</v>
      </c>
      <c r="AA44" s="11">
        <v>86.93</v>
      </c>
      <c r="AB44" s="126">
        <v>2588400</v>
      </c>
      <c r="AC44" s="11">
        <v>86.93</v>
      </c>
      <c r="AD44">
        <f t="shared" si="2"/>
        <v>16.549999999999997</v>
      </c>
      <c r="AE44" s="167">
        <f t="shared" si="3"/>
        <v>-0.13252170442071642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8"/>
        <v>96.627600000000001</v>
      </c>
      <c r="Q45" s="2"/>
      <c r="T45" s="130" t="s">
        <v>116</v>
      </c>
      <c r="U45" s="128" t="s">
        <v>368</v>
      </c>
      <c r="W45" s="132">
        <v>42272</v>
      </c>
      <c r="X45" s="11">
        <v>112.28</v>
      </c>
      <c r="Y45" s="11">
        <v>113.26</v>
      </c>
      <c r="Z45" s="11">
        <v>96.28</v>
      </c>
      <c r="AA45" s="11">
        <v>100.21</v>
      </c>
      <c r="AB45" s="126">
        <v>1829100</v>
      </c>
      <c r="AC45" s="11">
        <v>100.21</v>
      </c>
      <c r="AD45">
        <f t="shared" si="2"/>
        <v>16.980000000000004</v>
      </c>
      <c r="AE45" s="167">
        <f t="shared" si="3"/>
        <v>-9.7369843271482681E-2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8"/>
        <v>95.732900000000001</v>
      </c>
      <c r="Q46" s="2"/>
      <c r="T46" s="130" t="s">
        <v>117</v>
      </c>
      <c r="U46" s="128" t="s">
        <v>369</v>
      </c>
      <c r="W46" s="132">
        <v>42271</v>
      </c>
      <c r="X46" s="11">
        <v>112.99</v>
      </c>
      <c r="Y46" s="11">
        <v>112.99</v>
      </c>
      <c r="Z46" s="11">
        <v>104.48</v>
      </c>
      <c r="AA46" s="11">
        <v>111.02</v>
      </c>
      <c r="AB46" s="126">
        <v>1081200</v>
      </c>
      <c r="AC46" s="11">
        <v>111.02</v>
      </c>
      <c r="AD46">
        <f t="shared" si="2"/>
        <v>8.5099999999999909</v>
      </c>
      <c r="AE46" s="167">
        <f t="shared" si="3"/>
        <v>-2.0728587809826338E-2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8"/>
        <v>94.838200000000001</v>
      </c>
      <c r="Q47" s="2"/>
      <c r="T47" s="130" t="s">
        <v>118</v>
      </c>
      <c r="U47" s="128">
        <v>160.4</v>
      </c>
      <c r="W47" s="132">
        <v>42270</v>
      </c>
      <c r="X47" s="11">
        <v>120.3</v>
      </c>
      <c r="Y47" s="11">
        <v>120.5</v>
      </c>
      <c r="Z47" s="11">
        <v>112</v>
      </c>
      <c r="AA47" s="11">
        <v>113.37</v>
      </c>
      <c r="AB47" s="126">
        <v>1169800</v>
      </c>
      <c r="AC47" s="11">
        <v>113.37</v>
      </c>
      <c r="AD47">
        <f t="shared" si="2"/>
        <v>8.5</v>
      </c>
      <c r="AE47" s="167">
        <f t="shared" si="3"/>
        <v>-5.3988651535380461E-2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8"/>
        <v>93.9435</v>
      </c>
      <c r="Q48" s="2"/>
      <c r="T48" s="130" t="s">
        <v>119</v>
      </c>
      <c r="U48" s="128">
        <v>0.78248700000000004</v>
      </c>
      <c r="W48" s="132">
        <v>42269</v>
      </c>
      <c r="X48" s="11">
        <v>125.17</v>
      </c>
      <c r="Y48" s="11">
        <v>127.03</v>
      </c>
      <c r="Z48" s="11">
        <v>117.51</v>
      </c>
      <c r="AA48" s="11">
        <v>119.84</v>
      </c>
      <c r="AB48" s="126">
        <v>1038100</v>
      </c>
      <c r="AC48" s="11">
        <v>119.84</v>
      </c>
      <c r="AD48">
        <f t="shared" si="2"/>
        <v>9.519999999999996</v>
      </c>
      <c r="AE48" s="167">
        <f t="shared" si="3"/>
        <v>-5.9635907093534168E-2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8"/>
        <v>93.0488</v>
      </c>
      <c r="Q49" s="2"/>
      <c r="T49" s="130" t="s">
        <v>120</v>
      </c>
      <c r="U49" s="128" t="s">
        <v>160</v>
      </c>
      <c r="W49" s="132">
        <v>42268</v>
      </c>
      <c r="X49" s="11">
        <v>142.5</v>
      </c>
      <c r="Y49" s="11">
        <v>143.08000000000001</v>
      </c>
      <c r="Z49" s="11">
        <v>123</v>
      </c>
      <c r="AA49" s="11">
        <v>127.44</v>
      </c>
      <c r="AB49" s="126">
        <v>1597000</v>
      </c>
      <c r="AC49" s="11">
        <v>127.44</v>
      </c>
      <c r="AD49">
        <f t="shared" si="2"/>
        <v>20.080000000000013</v>
      </c>
      <c r="AE49" s="167">
        <f t="shared" si="3"/>
        <v>-9.7066742241745718E-2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8"/>
        <v>92.1541</v>
      </c>
      <c r="Q50" s="2"/>
      <c r="T50" s="130"/>
      <c r="U50" s="128"/>
      <c r="W50" s="132">
        <v>42265</v>
      </c>
      <c r="X50" s="11">
        <v>136.94999999999999</v>
      </c>
      <c r="Y50" s="11">
        <v>142</v>
      </c>
      <c r="Z50" s="11">
        <v>136.16999999999999</v>
      </c>
      <c r="AA50" s="11">
        <v>141.13999999999999</v>
      </c>
      <c r="AB50" s="126">
        <v>1033700</v>
      </c>
      <c r="AC50" s="11">
        <v>141.13999999999999</v>
      </c>
      <c r="AD50">
        <f t="shared" si="2"/>
        <v>5.8300000000000125</v>
      </c>
      <c r="AE50" s="167">
        <f t="shared" si="3"/>
        <v>2.2161066048667299E-2</v>
      </c>
    </row>
    <row r="51" spans="2:31" x14ac:dyDescent="0.25">
      <c r="O51" s="105">
        <v>1.02</v>
      </c>
      <c r="P51" s="105">
        <f t="shared" si="8"/>
        <v>91.259399999999999</v>
      </c>
      <c r="Q51" s="2"/>
      <c r="T51" s="130" t="s">
        <v>121</v>
      </c>
      <c r="U51" s="128" t="s">
        <v>370</v>
      </c>
      <c r="W51" s="132">
        <v>42264</v>
      </c>
      <c r="X51" s="11">
        <v>131.69999999999999</v>
      </c>
      <c r="Y51" s="11">
        <v>140.68</v>
      </c>
      <c r="Z51" s="11">
        <v>130.61000000000001</v>
      </c>
      <c r="AA51" s="11">
        <v>138.08000000000001</v>
      </c>
      <c r="AB51" s="126">
        <v>555100</v>
      </c>
      <c r="AC51" s="11">
        <v>138.08000000000001</v>
      </c>
      <c r="AD51">
        <f t="shared" si="2"/>
        <v>10.069999999999993</v>
      </c>
      <c r="AE51" s="167">
        <f t="shared" si="3"/>
        <v>4.0307390944021915E-2</v>
      </c>
    </row>
    <row r="52" spans="2:31" x14ac:dyDescent="0.25">
      <c r="O52" s="105">
        <v>1.01</v>
      </c>
      <c r="P52" s="105">
        <f t="shared" si="8"/>
        <v>90.364699999999999</v>
      </c>
      <c r="Q52" s="2"/>
      <c r="T52" s="130" t="s">
        <v>122</v>
      </c>
      <c r="U52" s="128" t="s">
        <v>242</v>
      </c>
      <c r="W52" s="132">
        <v>42263</v>
      </c>
      <c r="X52" s="11">
        <v>132.15</v>
      </c>
      <c r="Y52" s="11">
        <v>133.94999999999999</v>
      </c>
      <c r="Z52" s="11">
        <v>129.06</v>
      </c>
      <c r="AA52" s="11">
        <v>132.72999999999999</v>
      </c>
      <c r="AB52" s="126">
        <v>389900</v>
      </c>
      <c r="AC52" s="11">
        <v>132.72999999999999</v>
      </c>
      <c r="AD52">
        <f t="shared" si="2"/>
        <v>4.8899999999999864</v>
      </c>
      <c r="AE52" s="167">
        <f t="shared" si="3"/>
        <v>1.6602520564485967E-3</v>
      </c>
    </row>
    <row r="53" spans="2:31" x14ac:dyDescent="0.25">
      <c r="O53" s="105">
        <v>1</v>
      </c>
      <c r="P53" s="105">
        <f t="shared" si="8"/>
        <v>89.47</v>
      </c>
      <c r="Q53" s="2"/>
      <c r="T53" s="130" t="s">
        <v>123</v>
      </c>
      <c r="U53" s="129">
        <v>836173</v>
      </c>
      <c r="W53" s="132">
        <v>42262</v>
      </c>
      <c r="X53" s="11">
        <v>130.66999999999999</v>
      </c>
      <c r="Y53" s="11">
        <v>134.65</v>
      </c>
      <c r="Z53" s="11">
        <v>128.69999999999999</v>
      </c>
      <c r="AA53" s="11">
        <v>132.51</v>
      </c>
      <c r="AB53" s="126">
        <v>397900</v>
      </c>
      <c r="AC53" s="11">
        <v>132.51</v>
      </c>
      <c r="AD53">
        <f t="shared" si="2"/>
        <v>5.9500000000000171</v>
      </c>
      <c r="AE53" s="167">
        <f t="shared" si="3"/>
        <v>1.8445930366612684E-2</v>
      </c>
    </row>
    <row r="54" spans="2:31" x14ac:dyDescent="0.25">
      <c r="O54" s="105">
        <v>0.99</v>
      </c>
      <c r="P54" s="105">
        <f t="shared" si="8"/>
        <v>88.575299999999999</v>
      </c>
      <c r="Q54" s="2"/>
      <c r="T54" s="130" t="s">
        <v>126</v>
      </c>
      <c r="U54" s="129">
        <v>1345620</v>
      </c>
      <c r="W54" s="132">
        <v>42261</v>
      </c>
      <c r="X54" s="11">
        <v>133.35</v>
      </c>
      <c r="Y54" s="11">
        <v>133.77000000000001</v>
      </c>
      <c r="Z54" s="11">
        <v>129.82</v>
      </c>
      <c r="AA54" s="11">
        <v>130.11000000000001</v>
      </c>
      <c r="AB54" s="126">
        <v>333800</v>
      </c>
      <c r="AC54" s="11">
        <v>130.11000000000001</v>
      </c>
      <c r="AD54">
        <f t="shared" si="2"/>
        <v>3.9500000000000171</v>
      </c>
      <c r="AE54" s="167">
        <f t="shared" si="3"/>
        <v>-2.018224263875279E-2</v>
      </c>
    </row>
    <row r="55" spans="2:31" x14ac:dyDescent="0.25">
      <c r="O55" s="105">
        <v>0.98</v>
      </c>
      <c r="P55" s="105">
        <f t="shared" si="8"/>
        <v>87.680599999999998</v>
      </c>
      <c r="Q55" s="2"/>
      <c r="T55" s="130" t="s">
        <v>124</v>
      </c>
      <c r="U55" s="128" t="s">
        <v>371</v>
      </c>
      <c r="W55" s="132">
        <v>42258</v>
      </c>
      <c r="X55" s="11">
        <v>129.54</v>
      </c>
      <c r="Y55" s="11">
        <v>133.44999999999999</v>
      </c>
      <c r="Z55" s="11">
        <v>127.55</v>
      </c>
      <c r="AA55" s="11">
        <v>132.79</v>
      </c>
      <c r="AB55" s="126">
        <v>426500</v>
      </c>
      <c r="AC55" s="11">
        <v>132.79</v>
      </c>
      <c r="AD55">
        <f t="shared" si="2"/>
        <v>5.8999999999999915</v>
      </c>
      <c r="AE55" s="167">
        <f t="shared" si="3"/>
        <v>1.4361011381865296E-2</v>
      </c>
    </row>
    <row r="56" spans="2:31" x14ac:dyDescent="0.25">
      <c r="O56" s="105">
        <v>0.97</v>
      </c>
      <c r="P56" s="105">
        <f t="shared" si="8"/>
        <v>86.785899999999998</v>
      </c>
      <c r="T56" s="130" t="s">
        <v>127</v>
      </c>
      <c r="U56" s="128" t="s">
        <v>160</v>
      </c>
      <c r="W56" s="132">
        <v>42257</v>
      </c>
      <c r="X56" s="11">
        <v>130.33000000000001</v>
      </c>
      <c r="Y56" s="11">
        <v>133.36000000000001</v>
      </c>
      <c r="Z56" s="11">
        <v>127.72</v>
      </c>
      <c r="AA56" s="11">
        <v>130.91</v>
      </c>
      <c r="AB56" s="126">
        <v>467200</v>
      </c>
      <c r="AC56" s="11">
        <v>130.91</v>
      </c>
      <c r="AD56">
        <f t="shared" si="2"/>
        <v>5.6400000000000148</v>
      </c>
      <c r="AE56" s="167">
        <f t="shared" si="3"/>
        <v>4.6044048806690441E-3</v>
      </c>
    </row>
    <row r="57" spans="2:31" x14ac:dyDescent="0.25">
      <c r="O57" s="105">
        <v>0.96</v>
      </c>
      <c r="P57" s="105">
        <f t="shared" si="8"/>
        <v>85.891199999999998</v>
      </c>
      <c r="T57" s="130" t="s">
        <v>128</v>
      </c>
      <c r="U57" s="128">
        <v>-4.24</v>
      </c>
      <c r="W57" s="132">
        <v>42256</v>
      </c>
      <c r="X57" s="11">
        <v>138.74</v>
      </c>
      <c r="Y57" s="11">
        <v>138.97999999999999</v>
      </c>
      <c r="Z57" s="11">
        <v>130.01</v>
      </c>
      <c r="AA57" s="11">
        <v>130.31</v>
      </c>
      <c r="AB57" s="126">
        <v>605700</v>
      </c>
      <c r="AC57" s="11">
        <v>130.31</v>
      </c>
      <c r="AD57">
        <f t="shared" si="2"/>
        <v>8.9699999999999989</v>
      </c>
      <c r="AE57" s="167">
        <f t="shared" si="3"/>
        <v>-5.6408399710354717E-2</v>
      </c>
    </row>
    <row r="58" spans="2:31" x14ac:dyDescent="0.25">
      <c r="O58" s="105">
        <v>0.95</v>
      </c>
      <c r="P58" s="105">
        <f t="shared" si="8"/>
        <v>84.996499999999997</v>
      </c>
      <c r="T58" s="130" t="s">
        <v>125</v>
      </c>
      <c r="U58" s="128" t="s">
        <v>142</v>
      </c>
      <c r="W58" s="132">
        <v>42255</v>
      </c>
      <c r="X58" s="11">
        <v>132.54</v>
      </c>
      <c r="Y58" s="11">
        <v>138.83000000000001</v>
      </c>
      <c r="Z58" s="11">
        <v>130.01</v>
      </c>
      <c r="AA58" s="11">
        <v>138.1</v>
      </c>
      <c r="AB58" s="126">
        <v>1323500</v>
      </c>
      <c r="AC58" s="11">
        <v>138.1</v>
      </c>
      <c r="AD58">
        <f t="shared" si="2"/>
        <v>8.8200000000000216</v>
      </c>
      <c r="AE58" s="167">
        <f t="shared" si="3"/>
        <v>6.7893597278069873E-2</v>
      </c>
    </row>
    <row r="59" spans="2:31" x14ac:dyDescent="0.25">
      <c r="O59" s="105">
        <v>0.94</v>
      </c>
      <c r="P59" s="105">
        <f t="shared" si="8"/>
        <v>84.101799999999997</v>
      </c>
      <c r="W59" s="132">
        <v>42251</v>
      </c>
      <c r="X59" s="11">
        <v>126.35</v>
      </c>
      <c r="Y59" s="11">
        <v>133.87</v>
      </c>
      <c r="Z59" s="11">
        <v>125.72</v>
      </c>
      <c r="AA59" s="11">
        <v>129.32</v>
      </c>
      <c r="AB59" s="126">
        <v>416600</v>
      </c>
      <c r="AC59" s="11">
        <v>129.32</v>
      </c>
      <c r="AD59">
        <f t="shared" si="2"/>
        <v>8.1500000000000057</v>
      </c>
      <c r="AE59" s="167">
        <f t="shared" si="3"/>
        <v>9.6814490943160081E-3</v>
      </c>
    </row>
    <row r="60" spans="2:31" x14ac:dyDescent="0.25">
      <c r="O60" s="105">
        <v>0.93</v>
      </c>
      <c r="P60" s="105">
        <f t="shared" si="8"/>
        <v>83.207099999999997</v>
      </c>
      <c r="W60" s="132">
        <v>42250</v>
      </c>
      <c r="X60" s="11">
        <v>132.63999999999999</v>
      </c>
      <c r="Y60" s="11">
        <v>135.9</v>
      </c>
      <c r="Z60" s="11">
        <v>126.73</v>
      </c>
      <c r="AA60" s="11">
        <v>128.08000000000001</v>
      </c>
      <c r="AB60" s="126">
        <v>487400</v>
      </c>
      <c r="AC60" s="11">
        <v>128.08000000000001</v>
      </c>
      <c r="AD60">
        <f t="shared" si="2"/>
        <v>9.1700000000000017</v>
      </c>
      <c r="AE60" s="167">
        <f t="shared" si="3"/>
        <v>-2.8224582701062206E-2</v>
      </c>
    </row>
    <row r="61" spans="2:31" x14ac:dyDescent="0.25">
      <c r="O61" s="105">
        <v>0.92</v>
      </c>
      <c r="P61" s="105">
        <f t="shared" si="8"/>
        <v>82.312399999999997</v>
      </c>
      <c r="W61" s="132">
        <v>42249</v>
      </c>
      <c r="X61" s="11">
        <v>130.61000000000001</v>
      </c>
      <c r="Y61" s="11">
        <v>132.94</v>
      </c>
      <c r="Z61" s="11">
        <v>127.51</v>
      </c>
      <c r="AA61" s="11">
        <v>131.80000000000001</v>
      </c>
      <c r="AB61" s="126">
        <v>470300</v>
      </c>
      <c r="AC61" s="11">
        <v>131.80000000000001</v>
      </c>
      <c r="AD61">
        <f t="shared" si="2"/>
        <v>5.4299999999999926</v>
      </c>
      <c r="AE61" s="167">
        <f t="shared" si="3"/>
        <v>2.281545863728085E-2</v>
      </c>
    </row>
    <row r="62" spans="2:31" x14ac:dyDescent="0.25">
      <c r="O62" s="105">
        <v>0.91</v>
      </c>
      <c r="P62" s="105">
        <f t="shared" si="8"/>
        <v>81.417699999999996</v>
      </c>
      <c r="W62" s="132">
        <v>42248</v>
      </c>
      <c r="X62" s="11">
        <v>127.95</v>
      </c>
      <c r="Y62" s="11">
        <v>133.63</v>
      </c>
      <c r="Z62" s="11">
        <v>125</v>
      </c>
      <c r="AA62" s="11">
        <v>128.86000000000001</v>
      </c>
      <c r="AB62" s="126">
        <v>599400</v>
      </c>
      <c r="AC62" s="11">
        <v>128.86000000000001</v>
      </c>
      <c r="AD62">
        <f t="shared" si="2"/>
        <v>8.6299999999999955</v>
      </c>
      <c r="AE62" s="167">
        <f t="shared" si="3"/>
        <v>-3.1637484030961005E-2</v>
      </c>
    </row>
    <row r="63" spans="2:31" x14ac:dyDescent="0.25">
      <c r="O63" s="105">
        <v>0.9</v>
      </c>
      <c r="P63" s="105">
        <f t="shared" si="8"/>
        <v>80.522999999999996</v>
      </c>
      <c r="W63" s="132">
        <v>42247</v>
      </c>
      <c r="X63" s="11">
        <v>136.16999999999999</v>
      </c>
      <c r="Y63" s="11">
        <v>138.94</v>
      </c>
      <c r="Z63" s="11">
        <v>132.07</v>
      </c>
      <c r="AA63" s="11">
        <v>133.07</v>
      </c>
      <c r="AB63" s="126">
        <v>756700</v>
      </c>
      <c r="AC63" s="11">
        <v>133.07</v>
      </c>
      <c r="AD63">
        <f t="shared" si="2"/>
        <v>6.8700000000000045</v>
      </c>
      <c r="AE63" s="167">
        <f t="shared" si="3"/>
        <v>-3.2006983341820061E-2</v>
      </c>
    </row>
    <row r="64" spans="2:31" x14ac:dyDescent="0.25">
      <c r="W64" s="132">
        <v>42244</v>
      </c>
      <c r="X64" s="11">
        <v>133.26</v>
      </c>
      <c r="Y64" s="11">
        <v>138.66999999999999</v>
      </c>
      <c r="Z64" s="11">
        <v>131.63999999999999</v>
      </c>
      <c r="AA64" s="11">
        <v>137.47</v>
      </c>
      <c r="AB64" s="126">
        <v>584700</v>
      </c>
      <c r="AC64" s="11">
        <v>137.47</v>
      </c>
      <c r="AD64">
        <f t="shared" si="2"/>
        <v>7.0300000000000011</v>
      </c>
      <c r="AE64" s="167">
        <f t="shared" si="3"/>
        <v>3.0818836232753277E-2</v>
      </c>
    </row>
    <row r="65" spans="23:31" x14ac:dyDescent="0.25">
      <c r="W65" s="132">
        <v>42243</v>
      </c>
      <c r="X65" s="11">
        <v>130.83000000000001</v>
      </c>
      <c r="Y65" s="11">
        <v>134.97999999999999</v>
      </c>
      <c r="Z65" s="11">
        <v>129.51</v>
      </c>
      <c r="AA65" s="11">
        <v>133.36000000000001</v>
      </c>
      <c r="AB65" s="126">
        <v>722600</v>
      </c>
      <c r="AC65" s="11">
        <v>133.36000000000001</v>
      </c>
      <c r="AD65">
        <f t="shared" si="2"/>
        <v>5.4699999999999989</v>
      </c>
      <c r="AE65" s="167">
        <f t="shared" si="3"/>
        <v>2.8456852008946099E-2</v>
      </c>
    </row>
    <row r="66" spans="23:31" x14ac:dyDescent="0.25">
      <c r="W66" s="132">
        <v>42242</v>
      </c>
      <c r="X66" s="11">
        <v>129.9</v>
      </c>
      <c r="Y66" s="11">
        <v>130</v>
      </c>
      <c r="Z66" s="11">
        <v>121.81</v>
      </c>
      <c r="AA66" s="11">
        <v>129.66999999999999</v>
      </c>
      <c r="AB66" s="126">
        <v>828300</v>
      </c>
      <c r="AC66" s="11">
        <v>129.66999999999999</v>
      </c>
      <c r="AD66">
        <f t="shared" si="2"/>
        <v>8.1899999999999977</v>
      </c>
      <c r="AE66" s="167">
        <f t="shared" si="3"/>
        <v>3.6779403534020982E-2</v>
      </c>
    </row>
    <row r="67" spans="23:31" x14ac:dyDescent="0.25">
      <c r="W67" s="132">
        <v>42241</v>
      </c>
      <c r="X67" s="11">
        <v>125.73</v>
      </c>
      <c r="Y67" s="11">
        <v>127.98</v>
      </c>
      <c r="Z67" s="11">
        <v>122.36</v>
      </c>
      <c r="AA67" s="11">
        <v>125.07</v>
      </c>
      <c r="AB67" s="126">
        <v>864800</v>
      </c>
      <c r="AC67" s="11">
        <v>125.07</v>
      </c>
      <c r="AD67">
        <f>Y67-Z67</f>
        <v>5.6200000000000045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7" priority="22">
      <formula>F7&gt;0</formula>
    </cfRule>
    <cfRule type="expression" dxfId="16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5" priority="13">
      <formula>F27&gt;0</formula>
    </cfRule>
    <cfRule type="expression" dxfId="14" priority="14">
      <formula>F27&lt;0</formula>
    </cfRule>
  </conditionalFormatting>
  <conditionalFormatting sqref="H27:H33">
    <cfRule type="expression" dxfId="13" priority="11">
      <formula>H27&gt;0</formula>
    </cfRule>
    <cfRule type="expression" dxfId="12" priority="12">
      <formula>H27&lt;0</formula>
    </cfRule>
  </conditionalFormatting>
  <conditionalFormatting sqref="H34">
    <cfRule type="expression" dxfId="11" priority="7">
      <formula>H34&gt;0</formula>
    </cfRule>
    <cfRule type="expression" dxfId="10" priority="8">
      <formula>H34&lt;0</formula>
    </cfRule>
  </conditionalFormatting>
  <conditionalFormatting sqref="H36">
    <cfRule type="expression" dxfId="9" priority="5">
      <formula>H36&gt;0</formula>
    </cfRule>
    <cfRule type="expression" dxfId="8" priority="6">
      <formula>H36&lt;0</formula>
    </cfRule>
  </conditionalFormatting>
  <conditionalFormatting sqref="F35">
    <cfRule type="expression" dxfId="7" priority="3">
      <formula>F35&gt;0</formula>
    </cfRule>
    <cfRule type="expression" dxfId="6" priority="4">
      <formula>F35&lt;0</formula>
    </cfRule>
  </conditionalFormatting>
  <conditionalFormatting sqref="H35">
    <cfRule type="expression" dxfId="5" priority="1">
      <formula>H35&gt;0</formula>
    </cfRule>
    <cfRule type="expression" dxfId="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2015-11-27T13:19:27Z</dcterms:modified>
</cp:coreProperties>
</file>